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echter\Desktop\Desktop\RESTORE BACKUP 5-30-10\Documents and Settings\Michael\Desktop\EVERYTHING\BACKUP\Soccer\SCHEDULE 2007\"/>
    </mc:Choice>
  </mc:AlternateContent>
  <xr:revisionPtr revIDLastSave="0" documentId="13_ncr:1_{4F99D873-CA40-4C48-BE78-DCF15B4D1157}" xr6:coauthVersionLast="46" xr6:coauthVersionMax="46" xr10:uidLastSave="{00000000-0000-0000-0000-000000000000}"/>
  <bookViews>
    <workbookView xWindow="-110" yWindow="-110" windowWidth="22780" windowHeight="15260" xr2:uid="{00000000-000D-0000-FFFF-FFFF00000000}"/>
  </bookViews>
  <sheets>
    <sheet name="MASTER 10 Team" sheetId="1" r:id="rId1"/>
    <sheet name="MASTER 10 Team (2)" sheetId="33" r:id="rId2"/>
    <sheet name="Greenwich" sheetId="29" state="hidden" r:id="rId3"/>
    <sheet name="workingsheet 60 TEAMS" sheetId="19" state="hidden" r:id="rId4"/>
    <sheet name="14 Teams" sheetId="25" state="hidden" r:id="rId5"/>
    <sheet name="6 TEAMS" sheetId="20" state="hidden" r:id="rId6"/>
    <sheet name="workingsheet 70 TEAMS" sheetId="2" state="hidden" r:id="rId7"/>
    <sheet name="workingsheet 66 TEAMS" sheetId="14" state="hidden" r:id="rId8"/>
    <sheet name="MASTER  10 Teams" sheetId="3" state="hidden" r:id="rId9"/>
    <sheet name="8 TEAMS" sheetId="15" state="hidden" r:id="rId10"/>
    <sheet name="12 Teams" sheetId="4" state="hidden" r:id="rId11"/>
    <sheet name="16 TEAMS Crossover (2)" sheetId="23" state="hidden" r:id="rId12"/>
    <sheet name="16 TEAMS Crossover" sheetId="18" state="hidden" r:id="rId13"/>
    <sheet name="Instructions" sheetId="12" state="hidden" r:id="rId14"/>
    <sheet name="BACKUP TEAM START 10 teams" sheetId="5" state="hidden" r:id="rId15"/>
    <sheet name="maimone" sheetId="6" state="hidden" r:id="rId16"/>
    <sheet name="Ref asgn teams" sheetId="7" state="hidden" r:id="rId17"/>
    <sheet name="Venues" sheetId="8" state="hidden" r:id="rId18"/>
    <sheet name="MASTER 12 Teams befoe chngs" sheetId="9" state="hidden" r:id="rId19"/>
  </sheets>
  <definedNames>
    <definedName name="_xlnm._FilterDatabase" localSheetId="10" hidden="1">'12 Teams'!$U$1:$AB$133</definedName>
    <definedName name="_xlnm._FilterDatabase" localSheetId="12" hidden="1">'16 TEAMS Crossover'!$A$3:$L$38</definedName>
    <definedName name="_xlnm._FilterDatabase" localSheetId="11" hidden="1">'16 TEAMS Crossover (2)'!$A$3:$L$38</definedName>
    <definedName name="_xlnm._FilterDatabase" localSheetId="5" hidden="1">'6 TEAMS'!$A$1:$F$31</definedName>
    <definedName name="_xlnm._FilterDatabase" localSheetId="9" hidden="1">'8 TEAMS'!$F$3:$G$44</definedName>
    <definedName name="_xlnm._FilterDatabase" localSheetId="14" hidden="1">'BACKUP TEAM START 10 teams'!$A$3:$H$686</definedName>
    <definedName name="_xlnm._FilterDatabase" localSheetId="13" hidden="1">Instructions!$A$1:$C$45</definedName>
    <definedName name="_xlnm._FilterDatabase" localSheetId="15" hidden="1">maimone!$A$1:$M$871</definedName>
    <definedName name="_xlnm._FilterDatabase" localSheetId="8" hidden="1">'MASTER  10 Teams'!$A$3:$X$777</definedName>
    <definedName name="_xlnm._FilterDatabase" localSheetId="0" hidden="1">'MASTER 10 Team'!$A$3:$R$689</definedName>
    <definedName name="_xlnm._FilterDatabase" localSheetId="1" hidden="1">'MASTER 10 Team (2)'!$A$3:$R$686</definedName>
    <definedName name="_xlnm._FilterDatabase" localSheetId="18" hidden="1">'MASTER 12 Teams befoe chngs'!$A$3:$AB$863</definedName>
    <definedName name="_xlnm._FilterDatabase" localSheetId="16" hidden="1">'Ref asgn teams'!$A$1:$D$83</definedName>
    <definedName name="_xlnm._FilterDatabase" localSheetId="3" hidden="1">'workingsheet 60 TEAMS'!$A$5:$AU$94</definedName>
    <definedName name="_xlnm._FilterDatabase" localSheetId="7" hidden="1">'workingsheet 66 TEAMS'!$A$5:$AU$94</definedName>
    <definedName name="_xlnm._FilterDatabase" localSheetId="6" hidden="1">'workingsheet 70 TEAMS'!$A$5:$AU$94</definedName>
    <definedName name="FallFields" localSheetId="15">maimone!$Q$374:$R$424</definedName>
    <definedName name="FallFields" localSheetId="8">'MASTER  10 Teams'!$Q$374:$R$424</definedName>
    <definedName name="FallFields" localSheetId="0">'MASTER 10 Team'!$Q$337:$R$396</definedName>
    <definedName name="FallFields" localSheetId="1">'MASTER 10 Team (2)'!$Q$334:$R$393</definedName>
    <definedName name="FallFields" localSheetId="18">'MASTER 12 Teams befoe chngs'!$Q$462:$R$515</definedName>
    <definedName name="FallFields1" localSheetId="15">maimone!$AA$6:$AB$75</definedName>
    <definedName name="FallFields1" localSheetId="8">'MASTER  10 Teams'!$AA$7:$AB$75</definedName>
    <definedName name="FallFields1" localSheetId="0">'MASTER 10 Team'!$AA$4:$AB$76</definedName>
    <definedName name="FallFields1" localSheetId="1">'MASTER 10 Team (2)'!$AA$4:$AB$76</definedName>
    <definedName name="FallFields1" localSheetId="18">'MASTER 12 Teams befoe chngs'!$AA$6:$AB$79</definedName>
    <definedName name="fields" localSheetId="15">maimone!$Q$6:$R$75</definedName>
    <definedName name="fields" localSheetId="8">'MASTER  10 Teams'!$Q$6:$R$75</definedName>
    <definedName name="fields" localSheetId="0">'MASTER 10 Team'!$Q$4:$R$78</definedName>
    <definedName name="fields" localSheetId="1">'MASTER 10 Team (2)'!$Q$4:$R$79</definedName>
    <definedName name="fields" localSheetId="18">'MASTER 12 Teams befoe chngs'!$Q$6:$R$79</definedName>
    <definedName name="home">'12 Teams'!$A$2:$A$67</definedName>
    <definedName name="homescore" localSheetId="12">'12 Teams'!#REF!</definedName>
    <definedName name="homescore" localSheetId="11">'12 Teams'!#REF!</definedName>
    <definedName name="homescore" localSheetId="0">'12 Teams'!#REF!</definedName>
    <definedName name="homescore" localSheetId="1">'12 Teams'!#REF!</definedName>
    <definedName name="homescore" localSheetId="18">'12 Teams'!#REF!</definedName>
    <definedName name="homescore" localSheetId="3">'12 Teams'!#REF!</definedName>
    <definedName name="homescore" localSheetId="7">'12 Teams'!#REF!</definedName>
    <definedName name="homescore">'12 Teams'!#REF!</definedName>
    <definedName name="homescore1" localSheetId="12">'12 Teams'!#REF!</definedName>
    <definedName name="homescore1" localSheetId="11">'12 Teams'!#REF!</definedName>
    <definedName name="homescore1" localSheetId="3">'12 Teams'!#REF!</definedName>
    <definedName name="homescore1" localSheetId="7">'12 Teams'!#REF!</definedName>
    <definedName name="homescore1">'12 Teams'!#REF!</definedName>
    <definedName name="Mirror_Master" localSheetId="8">'MASTER  10 Teams'!$A:$J</definedName>
    <definedName name="Mirror_Master" localSheetId="0">'MASTER 10 Team'!$A:$J</definedName>
    <definedName name="Mirror_Master" localSheetId="1">'MASTER 10 Team (2)'!$A:$J</definedName>
    <definedName name="Mirror_Master" localSheetId="18">'MASTER 12 Teams befoe chngs'!$A:$J</definedName>
    <definedName name="_xlnm.Print_Area" localSheetId="15">maimone!$A$1:$J$777</definedName>
    <definedName name="_xlnm.Print_Area" localSheetId="8">'MASTER  10 Teams'!$A$1:$J$777</definedName>
    <definedName name="_xlnm.Print_Area" localSheetId="0">'MASTER 10 Team'!$A$1:$J$686</definedName>
    <definedName name="_xlnm.Print_Area" localSheetId="1">'MASTER 10 Team (2)'!$A$1:$J$683</definedName>
    <definedName name="_xlnm.Print_Area" localSheetId="18">'MASTER 12 Teams befoe chngs'!$A$1:$J$866</definedName>
    <definedName name="START_TIMES" localSheetId="15">maimone!$AD$6:$AE$78</definedName>
    <definedName name="START_TIMES" localSheetId="0">'MASTER 10 Team'!$AF$4:$AG$80</definedName>
    <definedName name="START_TIMES" localSheetId="1">'MASTER 10 Team (2)'!$AF$4:$AG$81</definedName>
    <definedName name="START_TIMES" localSheetId="18">'MASTER 12 Teams befoe chngs'!$AF$6:$AG$82</definedName>
    <definedName name="START_TIMES">'MASTER  10 Teams'!$AD$6:$AE$78</definedName>
    <definedName name="Teams" localSheetId="15">maimone!$T$6:$U$81</definedName>
    <definedName name="Teams" localSheetId="8">'MASTER  10 Teams'!$T$6:$U$81</definedName>
    <definedName name="Teams" localSheetId="0">'MASTER 10 Team'!$T$4:$U$84</definedName>
    <definedName name="Teams" localSheetId="1">'MASTER 10 Team (2)'!$T$4:$U$85</definedName>
    <definedName name="Teams" localSheetId="18">'MASTER 12 Teams befoe chngs'!$T$6:$U$85</definedName>
    <definedName name="visitor">'12 Teams'!$B$2:$B$67</definedName>
    <definedName name="visitorscore" localSheetId="12">'12 Teams'!#REF!</definedName>
    <definedName name="visitorscore" localSheetId="11">'12 Teams'!#REF!</definedName>
    <definedName name="visitorscore" localSheetId="0">'12 Teams'!#REF!</definedName>
    <definedName name="visitorscore" localSheetId="1">'12 Teams'!#REF!</definedName>
    <definedName name="visitorscore" localSheetId="18">'12 Teams'!#REF!</definedName>
    <definedName name="visitorscore" localSheetId="3">'12 Teams'!#REF!</definedName>
    <definedName name="visitorscore" localSheetId="7">'12 Teams'!#REF!</definedName>
    <definedName name="visitorscore">'12 Teams'!#REF!</definedName>
    <definedName name="visitorscore1" localSheetId="12">'12 Teams'!#REF!</definedName>
    <definedName name="visitorscore1" localSheetId="11">'12 Teams'!#REF!</definedName>
    <definedName name="visitorscore1" localSheetId="3">'12 Teams'!#REF!</definedName>
    <definedName name="visitorscore1" localSheetId="7">'12 Teams'!#REF!</definedName>
    <definedName name="visitorscore1">'12 Teams'!#REF!</definedName>
    <definedName name="Z_7C5E7431_A90F_4AC4_9A07_BA1041730F4D_.wvu.Cols" localSheetId="10" hidden="1">'12 Teams'!$K:$T</definedName>
    <definedName name="Z_7C5E7431_A90F_4AC4_9A07_BA1041730F4D_.wvu.Cols" localSheetId="0" hidden="1">'MASTER 10 Team'!$J:$L</definedName>
    <definedName name="Z_7C5E7431_A90F_4AC4_9A07_BA1041730F4D_.wvu.Cols" localSheetId="1" hidden="1">'MASTER 10 Team (2)'!$J:$L</definedName>
    <definedName name="Z_7C5E7431_A90F_4AC4_9A07_BA1041730F4D_.wvu.Cols" localSheetId="18" hidden="1">'MASTER 12 Teams befoe chngs'!$K:$L</definedName>
    <definedName name="Z_7C5E7431_A90F_4AC4_9A07_BA1041730F4D_.wvu.FilterData" localSheetId="10" hidden="1">'12 Teams'!$U$1:$AB$133</definedName>
    <definedName name="Z_7C5E7431_A90F_4AC4_9A07_BA1041730F4D_.wvu.FilterData" localSheetId="14" hidden="1">'BACKUP TEAM START 10 teams'!$A$3:$H$686</definedName>
    <definedName name="Z_7C5E7431_A90F_4AC4_9A07_BA1041730F4D_.wvu.FilterData" localSheetId="15" hidden="1">maimone!$A$1:$M$871</definedName>
    <definedName name="Z_7C5E7431_A90F_4AC4_9A07_BA1041730F4D_.wvu.FilterData" localSheetId="8" hidden="1">'MASTER  10 Teams'!$A$3:$X$777</definedName>
    <definedName name="Z_7C5E7431_A90F_4AC4_9A07_BA1041730F4D_.wvu.FilterData" localSheetId="0" hidden="1">'MASTER 10 Team'!$A$3:$R$682</definedName>
    <definedName name="Z_7C5E7431_A90F_4AC4_9A07_BA1041730F4D_.wvu.FilterData" localSheetId="1" hidden="1">'MASTER 10 Team (2)'!$A$3:$R$679</definedName>
    <definedName name="Z_7C5E7431_A90F_4AC4_9A07_BA1041730F4D_.wvu.FilterData" localSheetId="18" hidden="1">'MASTER 12 Teams befoe chngs'!$A$3:$AB$863</definedName>
    <definedName name="Z_7C5E7431_A90F_4AC4_9A07_BA1041730F4D_.wvu.FilterData" localSheetId="16" hidden="1">'Ref asgn teams'!$A$1:$D$83</definedName>
    <definedName name="Z_7C5E7431_A90F_4AC4_9A07_BA1041730F4D_.wvu.FilterData" localSheetId="3" hidden="1">'workingsheet 60 TEAMS'!$A$5:$AU$94</definedName>
    <definedName name="Z_7C5E7431_A90F_4AC4_9A07_BA1041730F4D_.wvu.FilterData" localSheetId="7" hidden="1">'workingsheet 66 TEAMS'!$A$5:$AU$94</definedName>
    <definedName name="Z_7C5E7431_A90F_4AC4_9A07_BA1041730F4D_.wvu.FilterData" localSheetId="6" hidden="1">'workingsheet 70 TEAMS'!$A$5:$AU$94</definedName>
    <definedName name="Z_7C5E7431_A90F_4AC4_9A07_BA1041730F4D_.wvu.PrintArea" localSheetId="15" hidden="1">maimone!$A$1:$J$777</definedName>
    <definedName name="Z_7C5E7431_A90F_4AC4_9A07_BA1041730F4D_.wvu.PrintArea" localSheetId="8" hidden="1">'MASTER  10 Teams'!$A$1:$J$777</definedName>
    <definedName name="Z_7C5E7431_A90F_4AC4_9A07_BA1041730F4D_.wvu.PrintArea" localSheetId="0" hidden="1">'MASTER 10 Team'!$A$1:$J$615</definedName>
    <definedName name="Z_7C5E7431_A90F_4AC4_9A07_BA1041730F4D_.wvu.PrintArea" localSheetId="1" hidden="1">'MASTER 10 Team (2)'!$A$1:$J$612</definedName>
    <definedName name="Z_7C5E7431_A90F_4AC4_9A07_BA1041730F4D_.wvu.PrintArea" localSheetId="18" hidden="1">'MASTER 12 Teams befoe chngs'!$A$1:$J$866</definedName>
  </definedNames>
  <calcPr calcId="191029"/>
  <customWorkbookViews>
    <customWorkbookView name="SCHECHTER - Personal View" guid="{7C5E7431-A90F-4AC4-9A07-BA1041730F4D}" mergeInterval="0" personalView="1" maximized="1" xWindow="-8" yWindow="-8" windowWidth="1616" windowHeight="9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7" i="1" l="1"/>
  <c r="E117" i="1"/>
  <c r="I117" i="1" s="1"/>
  <c r="E118" i="1"/>
  <c r="F118" i="1"/>
  <c r="F96" i="1"/>
  <c r="E96" i="1"/>
  <c r="F683" i="33"/>
  <c r="E683" i="33"/>
  <c r="I683" i="33"/>
  <c r="F682" i="33"/>
  <c r="E682" i="33"/>
  <c r="I682" i="33"/>
  <c r="F681" i="33"/>
  <c r="E681" i="33"/>
  <c r="H681" i="33"/>
  <c r="F680" i="33"/>
  <c r="E680" i="33"/>
  <c r="H680" i="33"/>
  <c r="F678" i="33"/>
  <c r="E678" i="33"/>
  <c r="H678" i="33"/>
  <c r="F677" i="33"/>
  <c r="E677" i="33"/>
  <c r="H677" i="33"/>
  <c r="F676" i="33"/>
  <c r="E676" i="33"/>
  <c r="H676" i="33"/>
  <c r="F675" i="33"/>
  <c r="E675" i="33"/>
  <c r="H675" i="33"/>
  <c r="F673" i="33"/>
  <c r="E673" i="33"/>
  <c r="H673" i="33"/>
  <c r="F672" i="33"/>
  <c r="E672" i="33"/>
  <c r="I672" i="33"/>
  <c r="F671" i="33"/>
  <c r="E671" i="33"/>
  <c r="H671" i="33"/>
  <c r="F670" i="33"/>
  <c r="E670" i="33"/>
  <c r="I670" i="33"/>
  <c r="F669" i="33"/>
  <c r="E669" i="33"/>
  <c r="I669" i="33"/>
  <c r="F667" i="33"/>
  <c r="E667" i="33"/>
  <c r="F666" i="33"/>
  <c r="E666" i="33"/>
  <c r="I666" i="33"/>
  <c r="F665" i="33"/>
  <c r="E665" i="33"/>
  <c r="H665" i="33"/>
  <c r="F664" i="33"/>
  <c r="E664" i="33"/>
  <c r="H664" i="33"/>
  <c r="F663" i="33"/>
  <c r="E663" i="33"/>
  <c r="H663" i="33"/>
  <c r="F662" i="33"/>
  <c r="E662" i="33"/>
  <c r="H662" i="33"/>
  <c r="F661" i="33"/>
  <c r="E661" i="33"/>
  <c r="H661" i="33"/>
  <c r="F659" i="33"/>
  <c r="E659" i="33"/>
  <c r="I659" i="33"/>
  <c r="F658" i="33"/>
  <c r="E658" i="33"/>
  <c r="H658" i="33"/>
  <c r="F657" i="33"/>
  <c r="E657" i="33"/>
  <c r="I657" i="33"/>
  <c r="F656" i="33"/>
  <c r="E656" i="33"/>
  <c r="I656" i="33"/>
  <c r="F655" i="33"/>
  <c r="E655" i="33"/>
  <c r="I655" i="33"/>
  <c r="F653" i="33"/>
  <c r="E653" i="33"/>
  <c r="H653" i="33"/>
  <c r="F652" i="33"/>
  <c r="E652" i="33"/>
  <c r="I652" i="33"/>
  <c r="F651" i="33"/>
  <c r="E651" i="33"/>
  <c r="I651" i="33"/>
  <c r="F650" i="33"/>
  <c r="E650" i="33"/>
  <c r="H650" i="33"/>
  <c r="F649" i="33"/>
  <c r="E649" i="33"/>
  <c r="I649" i="33"/>
  <c r="F647" i="33"/>
  <c r="E647" i="33"/>
  <c r="H647" i="33"/>
  <c r="F646" i="33"/>
  <c r="E646" i="33"/>
  <c r="I646" i="33"/>
  <c r="F645" i="33"/>
  <c r="E645" i="33"/>
  <c r="I645" i="33"/>
  <c r="F644" i="33"/>
  <c r="E644" i="33"/>
  <c r="I644" i="33"/>
  <c r="F643" i="33"/>
  <c r="E643" i="33"/>
  <c r="H643" i="33"/>
  <c r="H642" i="33"/>
  <c r="F641" i="33"/>
  <c r="E641" i="33"/>
  <c r="I641" i="33"/>
  <c r="F640" i="33"/>
  <c r="E640" i="33"/>
  <c r="I640" i="33"/>
  <c r="F639" i="33"/>
  <c r="E639" i="33"/>
  <c r="I639" i="33"/>
  <c r="F638" i="33"/>
  <c r="E638" i="33"/>
  <c r="I638" i="33"/>
  <c r="F636" i="33"/>
  <c r="E636" i="33"/>
  <c r="I636" i="33"/>
  <c r="F635" i="33"/>
  <c r="E635" i="33"/>
  <c r="I635" i="33"/>
  <c r="F634" i="33"/>
  <c r="E634" i="33"/>
  <c r="I634" i="33"/>
  <c r="F633" i="33"/>
  <c r="E633" i="33"/>
  <c r="H633" i="33"/>
  <c r="F632" i="33"/>
  <c r="E632" i="33"/>
  <c r="I632" i="33"/>
  <c r="F630" i="33"/>
  <c r="E630" i="33"/>
  <c r="I630" i="33"/>
  <c r="F629" i="33"/>
  <c r="E629" i="33"/>
  <c r="I629" i="33"/>
  <c r="F628" i="33"/>
  <c r="E628" i="33"/>
  <c r="I628" i="33"/>
  <c r="F627" i="33"/>
  <c r="E627" i="33"/>
  <c r="I627" i="33"/>
  <c r="F626" i="33"/>
  <c r="E626" i="33"/>
  <c r="H626" i="33"/>
  <c r="F625" i="33"/>
  <c r="E625" i="33"/>
  <c r="I625" i="33"/>
  <c r="F624" i="33"/>
  <c r="E624" i="33"/>
  <c r="H624" i="33"/>
  <c r="F622" i="33"/>
  <c r="E622" i="33"/>
  <c r="I622" i="33"/>
  <c r="F621" i="33"/>
  <c r="E621" i="33"/>
  <c r="I621" i="33"/>
  <c r="F620" i="33"/>
  <c r="E620" i="33"/>
  <c r="I620" i="33"/>
  <c r="F619" i="33"/>
  <c r="E619" i="33"/>
  <c r="I619" i="33"/>
  <c r="F618" i="33"/>
  <c r="E618" i="33"/>
  <c r="I618" i="33"/>
  <c r="F616" i="33"/>
  <c r="E616" i="33"/>
  <c r="I616" i="33"/>
  <c r="F615" i="33"/>
  <c r="E615" i="33"/>
  <c r="I615" i="33"/>
  <c r="F614" i="33"/>
  <c r="E614" i="33"/>
  <c r="I614" i="33"/>
  <c r="F613" i="33"/>
  <c r="E613" i="33"/>
  <c r="H613" i="33"/>
  <c r="F612" i="33"/>
  <c r="E612" i="33"/>
  <c r="I612" i="33"/>
  <c r="F610" i="33"/>
  <c r="E610" i="33"/>
  <c r="I610" i="33"/>
  <c r="F609" i="33"/>
  <c r="E609" i="33"/>
  <c r="I609" i="33"/>
  <c r="F608" i="33"/>
  <c r="E608" i="33"/>
  <c r="I608" i="33"/>
  <c r="F607" i="33"/>
  <c r="E607" i="33"/>
  <c r="I607" i="33"/>
  <c r="F606" i="33"/>
  <c r="E606" i="33"/>
  <c r="I606" i="33"/>
  <c r="H605" i="33"/>
  <c r="F604" i="33"/>
  <c r="E604" i="33"/>
  <c r="I604" i="33"/>
  <c r="F603" i="33"/>
  <c r="E603" i="33"/>
  <c r="I603" i="33"/>
  <c r="F602" i="33"/>
  <c r="E602" i="33"/>
  <c r="I602" i="33"/>
  <c r="F601" i="33"/>
  <c r="E601" i="33"/>
  <c r="I601" i="33"/>
  <c r="F599" i="33"/>
  <c r="E599" i="33"/>
  <c r="H599" i="33"/>
  <c r="F598" i="33"/>
  <c r="E598" i="33"/>
  <c r="I598" i="33"/>
  <c r="F597" i="33"/>
  <c r="E597" i="33"/>
  <c r="H597" i="33"/>
  <c r="F596" i="33"/>
  <c r="E596" i="33"/>
  <c r="I596" i="33"/>
  <c r="F595" i="33"/>
  <c r="E595" i="33"/>
  <c r="H595" i="33"/>
  <c r="F593" i="33"/>
  <c r="E593" i="33"/>
  <c r="I593" i="33"/>
  <c r="F592" i="33"/>
  <c r="E592" i="33"/>
  <c r="I592" i="33"/>
  <c r="F591" i="33"/>
  <c r="E591" i="33"/>
  <c r="I591" i="33"/>
  <c r="F590" i="33"/>
  <c r="E590" i="33"/>
  <c r="I590" i="33"/>
  <c r="F589" i="33"/>
  <c r="E589" i="33"/>
  <c r="I589" i="33"/>
  <c r="F588" i="33"/>
  <c r="E588" i="33"/>
  <c r="I588" i="33"/>
  <c r="F587" i="33"/>
  <c r="E587" i="33"/>
  <c r="I587" i="33"/>
  <c r="F585" i="33"/>
  <c r="E585" i="33"/>
  <c r="I585" i="33"/>
  <c r="F584" i="33"/>
  <c r="E584" i="33"/>
  <c r="H584" i="33"/>
  <c r="F583" i="33"/>
  <c r="E583" i="33"/>
  <c r="H583" i="33"/>
  <c r="F582" i="33"/>
  <c r="E582" i="33"/>
  <c r="I582" i="33"/>
  <c r="F581" i="33"/>
  <c r="E581" i="33"/>
  <c r="I581" i="33"/>
  <c r="F579" i="33"/>
  <c r="E579" i="33"/>
  <c r="I579" i="33"/>
  <c r="F578" i="33"/>
  <c r="E578" i="33"/>
  <c r="I578" i="33"/>
  <c r="F577" i="33"/>
  <c r="E577" i="33"/>
  <c r="I577" i="33"/>
  <c r="F576" i="33"/>
  <c r="E576" i="33"/>
  <c r="I576" i="33"/>
  <c r="F575" i="33"/>
  <c r="E575" i="33"/>
  <c r="I575" i="33"/>
  <c r="F573" i="33"/>
  <c r="E573" i="33"/>
  <c r="I573" i="33"/>
  <c r="F572" i="33"/>
  <c r="E572" i="33"/>
  <c r="I572" i="33"/>
  <c r="F571" i="33"/>
  <c r="E571" i="33"/>
  <c r="I571" i="33"/>
  <c r="F570" i="33"/>
  <c r="E570" i="33"/>
  <c r="I570" i="33"/>
  <c r="F569" i="33"/>
  <c r="E569" i="33"/>
  <c r="I569" i="33"/>
  <c r="H568" i="33"/>
  <c r="F567" i="33"/>
  <c r="E567" i="33"/>
  <c r="I567" i="33"/>
  <c r="F566" i="33"/>
  <c r="E566" i="33"/>
  <c r="I566" i="33"/>
  <c r="F565" i="33"/>
  <c r="E565" i="33"/>
  <c r="I565" i="33"/>
  <c r="F564" i="33"/>
  <c r="E564" i="33"/>
  <c r="I564" i="33"/>
  <c r="F562" i="33"/>
  <c r="E562" i="33"/>
  <c r="I562" i="33"/>
  <c r="F561" i="33"/>
  <c r="E561" i="33"/>
  <c r="I561" i="33"/>
  <c r="F560" i="33"/>
  <c r="E560" i="33"/>
  <c r="I560" i="33"/>
  <c r="F559" i="33"/>
  <c r="E559" i="33"/>
  <c r="I559" i="33"/>
  <c r="F558" i="33"/>
  <c r="E558" i="33"/>
  <c r="I558" i="33"/>
  <c r="F556" i="33"/>
  <c r="E556" i="33"/>
  <c r="H556" i="33"/>
  <c r="F555" i="33"/>
  <c r="E555" i="33"/>
  <c r="I555" i="33"/>
  <c r="F554" i="33"/>
  <c r="E554" i="33"/>
  <c r="H554" i="33"/>
  <c r="F553" i="33"/>
  <c r="E553" i="33"/>
  <c r="I553" i="33"/>
  <c r="F552" i="33"/>
  <c r="E552" i="33"/>
  <c r="H552" i="33"/>
  <c r="F551" i="33"/>
  <c r="E551" i="33"/>
  <c r="I551" i="33"/>
  <c r="F550" i="33"/>
  <c r="E550" i="33"/>
  <c r="H550" i="33"/>
  <c r="F548" i="33"/>
  <c r="E548" i="33"/>
  <c r="I548" i="33"/>
  <c r="F547" i="33"/>
  <c r="E547" i="33"/>
  <c r="I547" i="33"/>
  <c r="F546" i="33"/>
  <c r="E546" i="33"/>
  <c r="I546" i="33"/>
  <c r="F545" i="33"/>
  <c r="E545" i="33"/>
  <c r="I545" i="33"/>
  <c r="F544" i="33"/>
  <c r="E544" i="33"/>
  <c r="I544" i="33"/>
  <c r="F542" i="33"/>
  <c r="E542" i="33"/>
  <c r="I542" i="33"/>
  <c r="F541" i="33"/>
  <c r="E541" i="33"/>
  <c r="I541" i="33"/>
  <c r="F540" i="33"/>
  <c r="E540" i="33"/>
  <c r="I540" i="33"/>
  <c r="F539" i="33"/>
  <c r="E539" i="33"/>
  <c r="I539" i="33"/>
  <c r="F538" i="33"/>
  <c r="E538" i="33"/>
  <c r="I538" i="33"/>
  <c r="F536" i="33"/>
  <c r="E536" i="33"/>
  <c r="I536" i="33"/>
  <c r="F535" i="33"/>
  <c r="E535" i="33"/>
  <c r="I535" i="33"/>
  <c r="F534" i="33"/>
  <c r="E534" i="33"/>
  <c r="I534" i="33"/>
  <c r="F533" i="33"/>
  <c r="E533" i="33"/>
  <c r="I533" i="33"/>
  <c r="F532" i="33"/>
  <c r="E532" i="33"/>
  <c r="H532" i="33"/>
  <c r="H531" i="33"/>
  <c r="F530" i="33"/>
  <c r="E530" i="33"/>
  <c r="I530" i="33"/>
  <c r="F529" i="33"/>
  <c r="E529" i="33"/>
  <c r="I529" i="33"/>
  <c r="F528" i="33"/>
  <c r="E528" i="33"/>
  <c r="I528" i="33"/>
  <c r="F527" i="33"/>
  <c r="E527" i="33"/>
  <c r="I527" i="33"/>
  <c r="F525" i="33"/>
  <c r="E525" i="33"/>
  <c r="H525" i="33"/>
  <c r="F524" i="33"/>
  <c r="E524" i="33"/>
  <c r="I524" i="33"/>
  <c r="F523" i="33"/>
  <c r="E523" i="33"/>
  <c r="I523" i="33"/>
  <c r="F522" i="33"/>
  <c r="E522" i="33"/>
  <c r="I522" i="33"/>
  <c r="F521" i="33"/>
  <c r="E521" i="33"/>
  <c r="I521" i="33"/>
  <c r="F519" i="33"/>
  <c r="E519" i="33"/>
  <c r="I519" i="33"/>
  <c r="F518" i="33"/>
  <c r="E518" i="33"/>
  <c r="I518" i="33"/>
  <c r="F517" i="33"/>
  <c r="E517" i="33"/>
  <c r="I517" i="33"/>
  <c r="F516" i="33"/>
  <c r="E516" i="33"/>
  <c r="I516" i="33"/>
  <c r="F515" i="33"/>
  <c r="E515" i="33"/>
  <c r="I515" i="33"/>
  <c r="F514" i="33"/>
  <c r="E514" i="33"/>
  <c r="I514" i="33"/>
  <c r="F513" i="33"/>
  <c r="E513" i="33"/>
  <c r="I513" i="33"/>
  <c r="F511" i="33"/>
  <c r="E511" i="33"/>
  <c r="I511" i="33"/>
  <c r="F510" i="33"/>
  <c r="E510" i="33"/>
  <c r="I510" i="33"/>
  <c r="F509" i="33"/>
  <c r="E509" i="33"/>
  <c r="I509" i="33"/>
  <c r="F508" i="33"/>
  <c r="E508" i="33"/>
  <c r="I508" i="33"/>
  <c r="F507" i="33"/>
  <c r="E507" i="33"/>
  <c r="I507" i="33"/>
  <c r="F505" i="33"/>
  <c r="E505" i="33"/>
  <c r="I505" i="33"/>
  <c r="F504" i="33"/>
  <c r="E504" i="33"/>
  <c r="I504" i="33"/>
  <c r="F503" i="33"/>
  <c r="E503" i="33"/>
  <c r="I503" i="33"/>
  <c r="F502" i="33"/>
  <c r="E502" i="33"/>
  <c r="I502" i="33"/>
  <c r="F501" i="33"/>
  <c r="E501" i="33"/>
  <c r="I501" i="33"/>
  <c r="F499" i="33"/>
  <c r="E499" i="33"/>
  <c r="I499" i="33"/>
  <c r="F498" i="33"/>
  <c r="E498" i="33"/>
  <c r="H498" i="33"/>
  <c r="F497" i="33"/>
  <c r="E497" i="33"/>
  <c r="I497" i="33"/>
  <c r="F496" i="33"/>
  <c r="E496" i="33"/>
  <c r="I496" i="33"/>
  <c r="F495" i="33"/>
  <c r="E495" i="33"/>
  <c r="I495" i="33"/>
  <c r="H494" i="33"/>
  <c r="F493" i="33"/>
  <c r="E493" i="33"/>
  <c r="I493" i="33"/>
  <c r="F492" i="33"/>
  <c r="E492" i="33"/>
  <c r="I492" i="33"/>
  <c r="F491" i="33"/>
  <c r="E491" i="33"/>
  <c r="I491" i="33"/>
  <c r="F490" i="33"/>
  <c r="E490" i="33"/>
  <c r="I490" i="33"/>
  <c r="F488" i="33"/>
  <c r="E488" i="33"/>
  <c r="H488" i="33"/>
  <c r="F487" i="33"/>
  <c r="E487" i="33"/>
  <c r="I487" i="33"/>
  <c r="F486" i="33"/>
  <c r="E486" i="33"/>
  <c r="I486" i="33"/>
  <c r="F485" i="33"/>
  <c r="E485" i="33"/>
  <c r="I485" i="33"/>
  <c r="F484" i="33"/>
  <c r="E484" i="33"/>
  <c r="I484" i="33"/>
  <c r="F482" i="33"/>
  <c r="E482" i="33"/>
  <c r="H482" i="33"/>
  <c r="F481" i="33"/>
  <c r="E481" i="33"/>
  <c r="I481" i="33"/>
  <c r="F480" i="33"/>
  <c r="E480" i="33"/>
  <c r="H480" i="33"/>
  <c r="F479" i="33"/>
  <c r="E479" i="33"/>
  <c r="H479" i="33"/>
  <c r="F478" i="33"/>
  <c r="E478" i="33"/>
  <c r="H478" i="33"/>
  <c r="F477" i="33"/>
  <c r="E477" i="33"/>
  <c r="I477" i="33"/>
  <c r="F476" i="33"/>
  <c r="E476" i="33"/>
  <c r="H476" i="33"/>
  <c r="F474" i="33"/>
  <c r="E474" i="33"/>
  <c r="I474" i="33"/>
  <c r="F473" i="33"/>
  <c r="E473" i="33"/>
  <c r="I473" i="33"/>
  <c r="F472" i="33"/>
  <c r="E472" i="33"/>
  <c r="I472" i="33"/>
  <c r="F471" i="33"/>
  <c r="E471" i="33"/>
  <c r="I471" i="33"/>
  <c r="F470" i="33"/>
  <c r="E470" i="33"/>
  <c r="I470" i="33"/>
  <c r="F468" i="33"/>
  <c r="E468" i="33"/>
  <c r="I468" i="33"/>
  <c r="F467" i="33"/>
  <c r="E467" i="33"/>
  <c r="I467" i="33"/>
  <c r="F466" i="33"/>
  <c r="E466" i="33"/>
  <c r="I466" i="33"/>
  <c r="F465" i="33"/>
  <c r="E465" i="33"/>
  <c r="I465" i="33"/>
  <c r="F464" i="33"/>
  <c r="E464" i="33"/>
  <c r="I464" i="33"/>
  <c r="F462" i="33"/>
  <c r="E462" i="33"/>
  <c r="I462" i="33"/>
  <c r="F461" i="33"/>
  <c r="E461" i="33"/>
  <c r="I461" i="33"/>
  <c r="F460" i="33"/>
  <c r="E460" i="33"/>
  <c r="I460" i="33"/>
  <c r="F459" i="33"/>
  <c r="E459" i="33"/>
  <c r="I459" i="33"/>
  <c r="F458" i="33"/>
  <c r="E458" i="33"/>
  <c r="H458" i="33"/>
  <c r="H457" i="33"/>
  <c r="F456" i="33"/>
  <c r="E456" i="33"/>
  <c r="I456" i="33"/>
  <c r="F455" i="33"/>
  <c r="E455" i="33"/>
  <c r="F454" i="33"/>
  <c r="E454" i="33"/>
  <c r="I454" i="33"/>
  <c r="F453" i="33"/>
  <c r="E453" i="33"/>
  <c r="I453" i="33"/>
  <c r="F451" i="33"/>
  <c r="E451" i="33"/>
  <c r="I451" i="33"/>
  <c r="F450" i="33"/>
  <c r="E450" i="33"/>
  <c r="I450" i="33"/>
  <c r="F449" i="33"/>
  <c r="E449" i="33"/>
  <c r="I449" i="33"/>
  <c r="F448" i="33"/>
  <c r="E448" i="33"/>
  <c r="I448" i="33"/>
  <c r="F447" i="33"/>
  <c r="E447" i="33"/>
  <c r="I447" i="33"/>
  <c r="F445" i="33"/>
  <c r="E445" i="33"/>
  <c r="I445" i="33"/>
  <c r="F444" i="33"/>
  <c r="E444" i="33"/>
  <c r="I444" i="33"/>
  <c r="F443" i="33"/>
  <c r="E443" i="33"/>
  <c r="I443" i="33"/>
  <c r="F442" i="33"/>
  <c r="E442" i="33"/>
  <c r="I442" i="33"/>
  <c r="F441" i="33"/>
  <c r="E441" i="33"/>
  <c r="I441" i="33"/>
  <c r="F440" i="33"/>
  <c r="E440" i="33"/>
  <c r="I440" i="33"/>
  <c r="F439" i="33"/>
  <c r="E439" i="33"/>
  <c r="I439" i="33"/>
  <c r="F437" i="33"/>
  <c r="E437" i="33"/>
  <c r="I437" i="33"/>
  <c r="F436" i="33"/>
  <c r="E436" i="33"/>
  <c r="H436" i="33"/>
  <c r="F435" i="33"/>
  <c r="E435" i="33"/>
  <c r="I435" i="33"/>
  <c r="F434" i="33"/>
  <c r="E434" i="33"/>
  <c r="I434" i="33"/>
  <c r="F433" i="33"/>
  <c r="E433" i="33"/>
  <c r="I433" i="33"/>
  <c r="F431" i="33"/>
  <c r="E431" i="33"/>
  <c r="I431" i="33"/>
  <c r="F430" i="33"/>
  <c r="E430" i="33"/>
  <c r="I430" i="33"/>
  <c r="F429" i="33"/>
  <c r="E429" i="33"/>
  <c r="I429" i="33"/>
  <c r="F428" i="33"/>
  <c r="E428" i="33"/>
  <c r="I428" i="33"/>
  <c r="F427" i="33"/>
  <c r="E427" i="33"/>
  <c r="H427" i="33"/>
  <c r="F425" i="33"/>
  <c r="E425" i="33"/>
  <c r="I425" i="33"/>
  <c r="F424" i="33"/>
  <c r="E424" i="33"/>
  <c r="I424" i="33"/>
  <c r="F423" i="33"/>
  <c r="E423" i="33"/>
  <c r="I423" i="33"/>
  <c r="F422" i="33"/>
  <c r="E422" i="33"/>
  <c r="I422" i="33"/>
  <c r="F421" i="33"/>
  <c r="E421" i="33"/>
  <c r="I421" i="33"/>
  <c r="H420" i="33"/>
  <c r="F419" i="33"/>
  <c r="E419" i="33"/>
  <c r="I419" i="33"/>
  <c r="F418" i="33"/>
  <c r="E418" i="33"/>
  <c r="I418" i="33"/>
  <c r="F417" i="33"/>
  <c r="E417" i="33"/>
  <c r="I417" i="33"/>
  <c r="F416" i="33"/>
  <c r="E416" i="33"/>
  <c r="I416" i="33"/>
  <c r="F414" i="33"/>
  <c r="E414" i="33"/>
  <c r="I414" i="33"/>
  <c r="F413" i="33"/>
  <c r="E413" i="33"/>
  <c r="I413" i="33"/>
  <c r="F412" i="33"/>
  <c r="E412" i="33"/>
  <c r="I412" i="33"/>
  <c r="F411" i="33"/>
  <c r="E411" i="33"/>
  <c r="I411" i="33"/>
  <c r="F410" i="33"/>
  <c r="E410" i="33"/>
  <c r="I410" i="33"/>
  <c r="F408" i="33"/>
  <c r="E408" i="33"/>
  <c r="I408" i="33"/>
  <c r="F407" i="33"/>
  <c r="E407" i="33"/>
  <c r="I407" i="33"/>
  <c r="F406" i="33"/>
  <c r="E406" i="33"/>
  <c r="I406" i="33"/>
  <c r="F405" i="33"/>
  <c r="E405" i="33"/>
  <c r="I405" i="33"/>
  <c r="F404" i="33"/>
  <c r="E404" i="33"/>
  <c r="I404" i="33"/>
  <c r="F403" i="33"/>
  <c r="E403" i="33"/>
  <c r="F402" i="33"/>
  <c r="E402" i="33"/>
  <c r="I402" i="33"/>
  <c r="F400" i="33"/>
  <c r="E400" i="33"/>
  <c r="F399" i="33"/>
  <c r="E399" i="33"/>
  <c r="I399" i="33"/>
  <c r="F398" i="33"/>
  <c r="E398" i="33"/>
  <c r="I398" i="33"/>
  <c r="F397" i="33"/>
  <c r="E397" i="33"/>
  <c r="I397" i="33"/>
  <c r="F396" i="33"/>
  <c r="E396" i="33"/>
  <c r="F394" i="33"/>
  <c r="E394" i="33"/>
  <c r="F393" i="33"/>
  <c r="E393" i="33"/>
  <c r="I393" i="33"/>
  <c r="F392" i="33"/>
  <c r="E392" i="33"/>
  <c r="F391" i="33"/>
  <c r="E391" i="33"/>
  <c r="I391" i="33"/>
  <c r="F390" i="33"/>
  <c r="E390" i="33"/>
  <c r="F388" i="33"/>
  <c r="E388" i="33"/>
  <c r="I388" i="33"/>
  <c r="F387" i="33"/>
  <c r="E387" i="33"/>
  <c r="I387" i="33"/>
  <c r="F386" i="33"/>
  <c r="E386" i="33"/>
  <c r="F385" i="33"/>
  <c r="E385" i="33"/>
  <c r="I385" i="33"/>
  <c r="F384" i="33"/>
  <c r="E384" i="33"/>
  <c r="H383" i="33"/>
  <c r="F382" i="33"/>
  <c r="E382" i="33"/>
  <c r="I382" i="33"/>
  <c r="F381" i="33"/>
  <c r="E381" i="33"/>
  <c r="I381" i="33"/>
  <c r="F380" i="33"/>
  <c r="E380" i="33"/>
  <c r="I380" i="33"/>
  <c r="F379" i="33"/>
  <c r="E379" i="33"/>
  <c r="F377" i="33"/>
  <c r="E377" i="33"/>
  <c r="F376" i="33"/>
  <c r="E376" i="33"/>
  <c r="I376" i="33"/>
  <c r="F375" i="33"/>
  <c r="E375" i="33"/>
  <c r="I375" i="33"/>
  <c r="F374" i="33"/>
  <c r="E374" i="33"/>
  <c r="H374" i="33"/>
  <c r="F373" i="33"/>
  <c r="E373" i="33"/>
  <c r="I373" i="33"/>
  <c r="F371" i="33"/>
  <c r="E371" i="33"/>
  <c r="I371" i="33"/>
  <c r="F370" i="33"/>
  <c r="E370" i="33"/>
  <c r="I370" i="33"/>
  <c r="F369" i="33"/>
  <c r="E369" i="33"/>
  <c r="F368" i="33"/>
  <c r="E368" i="33"/>
  <c r="I368" i="33"/>
  <c r="F367" i="33"/>
  <c r="E367" i="33"/>
  <c r="F366" i="33"/>
  <c r="E366" i="33"/>
  <c r="I366" i="33"/>
  <c r="F365" i="33"/>
  <c r="E365" i="33"/>
  <c r="H365" i="33"/>
  <c r="F363" i="33"/>
  <c r="E363" i="33"/>
  <c r="I363" i="33"/>
  <c r="F362" i="33"/>
  <c r="E362" i="33"/>
  <c r="I362" i="33"/>
  <c r="F361" i="33"/>
  <c r="E361" i="33"/>
  <c r="F360" i="33"/>
  <c r="E360" i="33"/>
  <c r="I360" i="33"/>
  <c r="F359" i="33"/>
  <c r="E359" i="33"/>
  <c r="F357" i="33"/>
  <c r="E357" i="33"/>
  <c r="I357" i="33"/>
  <c r="F356" i="33"/>
  <c r="E356" i="33"/>
  <c r="I356" i="33"/>
  <c r="F355" i="33"/>
  <c r="E355" i="33"/>
  <c r="I355" i="33"/>
  <c r="F354" i="33"/>
  <c r="E354" i="33"/>
  <c r="H354" i="33"/>
  <c r="F353" i="33"/>
  <c r="E353" i="33"/>
  <c r="F351" i="33"/>
  <c r="E351" i="33"/>
  <c r="H351" i="33"/>
  <c r="F350" i="33"/>
  <c r="E350" i="33"/>
  <c r="F349" i="33"/>
  <c r="E349" i="33"/>
  <c r="I349" i="33"/>
  <c r="F348" i="33"/>
  <c r="E348" i="33"/>
  <c r="I348" i="33"/>
  <c r="F347" i="33"/>
  <c r="E347" i="33"/>
  <c r="I347" i="33"/>
  <c r="F345" i="33"/>
  <c r="E345" i="33"/>
  <c r="I345" i="33"/>
  <c r="F344" i="33"/>
  <c r="E344" i="33"/>
  <c r="H344" i="33"/>
  <c r="F343" i="33"/>
  <c r="E343" i="33"/>
  <c r="H343" i="33"/>
  <c r="F342" i="33"/>
  <c r="E342" i="33"/>
  <c r="H342" i="33"/>
  <c r="F340" i="33"/>
  <c r="E340" i="33"/>
  <c r="I340" i="33"/>
  <c r="F339" i="33"/>
  <c r="E339" i="33"/>
  <c r="H339" i="33"/>
  <c r="F338" i="33"/>
  <c r="E338" i="33"/>
  <c r="F337" i="33"/>
  <c r="E337" i="33"/>
  <c r="F335" i="33"/>
  <c r="E335" i="33"/>
  <c r="F334" i="33"/>
  <c r="E334" i="33"/>
  <c r="I334" i="33"/>
  <c r="F333" i="33"/>
  <c r="E333" i="33"/>
  <c r="I333" i="33"/>
  <c r="F332" i="33"/>
  <c r="E332" i="33"/>
  <c r="I332" i="33"/>
  <c r="F331" i="33"/>
  <c r="E331" i="33"/>
  <c r="F329" i="33"/>
  <c r="E329" i="33"/>
  <c r="I329" i="33"/>
  <c r="F328" i="33"/>
  <c r="E328" i="33"/>
  <c r="H328" i="33"/>
  <c r="F327" i="33"/>
  <c r="E327" i="33"/>
  <c r="I327" i="33"/>
  <c r="F326" i="33"/>
  <c r="E326" i="33"/>
  <c r="I326" i="33"/>
  <c r="F325" i="33"/>
  <c r="E325" i="33"/>
  <c r="I325" i="33"/>
  <c r="F324" i="33"/>
  <c r="E324" i="33"/>
  <c r="I324" i="33"/>
  <c r="F323" i="33"/>
  <c r="E323" i="33"/>
  <c r="F321" i="33"/>
  <c r="E321" i="33"/>
  <c r="I321" i="33"/>
  <c r="F320" i="33"/>
  <c r="E320" i="33"/>
  <c r="H320" i="33"/>
  <c r="F319" i="33"/>
  <c r="E319" i="33"/>
  <c r="H319" i="33"/>
  <c r="F318" i="33"/>
  <c r="E318" i="33"/>
  <c r="F317" i="33"/>
  <c r="E317" i="33"/>
  <c r="I317" i="33"/>
  <c r="F315" i="33"/>
  <c r="E315" i="33"/>
  <c r="H315" i="33"/>
  <c r="F314" i="33"/>
  <c r="E314" i="33"/>
  <c r="H314" i="33"/>
  <c r="F313" i="33"/>
  <c r="E313" i="33"/>
  <c r="I313" i="33"/>
  <c r="F312" i="33"/>
  <c r="E312" i="33"/>
  <c r="H312" i="33"/>
  <c r="F311" i="33"/>
  <c r="E311" i="33"/>
  <c r="H311" i="33"/>
  <c r="F309" i="33"/>
  <c r="E309" i="33"/>
  <c r="H309" i="33"/>
  <c r="F308" i="33"/>
  <c r="E308" i="33"/>
  <c r="I308" i="33"/>
  <c r="F307" i="33"/>
  <c r="E307" i="33"/>
  <c r="I307" i="33"/>
  <c r="F306" i="33"/>
  <c r="E306" i="33"/>
  <c r="I306" i="33"/>
  <c r="F305" i="33"/>
  <c r="E305" i="33"/>
  <c r="I305" i="33"/>
  <c r="F303" i="33"/>
  <c r="E303" i="33"/>
  <c r="I303" i="33"/>
  <c r="F302" i="33"/>
  <c r="E302" i="33"/>
  <c r="F301" i="33"/>
  <c r="E301" i="33"/>
  <c r="I301" i="33"/>
  <c r="F300" i="33"/>
  <c r="E300" i="33"/>
  <c r="I300" i="33"/>
  <c r="F298" i="33"/>
  <c r="E298" i="33"/>
  <c r="H298" i="33"/>
  <c r="F297" i="33"/>
  <c r="E297" i="33"/>
  <c r="I297" i="33"/>
  <c r="F296" i="33"/>
  <c r="E296" i="33"/>
  <c r="F295" i="33"/>
  <c r="E295" i="33"/>
  <c r="I295" i="33"/>
  <c r="F294" i="33"/>
  <c r="E294" i="33"/>
  <c r="I294" i="33"/>
  <c r="F292" i="33"/>
  <c r="E292" i="33"/>
  <c r="I292" i="33"/>
  <c r="F291" i="33"/>
  <c r="E291" i="33"/>
  <c r="I291" i="33"/>
  <c r="F290" i="33"/>
  <c r="E290" i="33"/>
  <c r="I290" i="33"/>
  <c r="F289" i="33"/>
  <c r="E289" i="33"/>
  <c r="I289" i="33"/>
  <c r="F288" i="33"/>
  <c r="E288" i="33"/>
  <c r="I288" i="33"/>
  <c r="F287" i="33"/>
  <c r="E287" i="33"/>
  <c r="I287" i="33"/>
  <c r="F286" i="33"/>
  <c r="E286" i="33"/>
  <c r="H286" i="33"/>
  <c r="F284" i="33"/>
  <c r="E284" i="33"/>
  <c r="I284" i="33"/>
  <c r="F283" i="33"/>
  <c r="E283" i="33"/>
  <c r="H283" i="33"/>
  <c r="F282" i="33"/>
  <c r="E282" i="33"/>
  <c r="H282" i="33"/>
  <c r="F281" i="33"/>
  <c r="E281" i="33"/>
  <c r="I281" i="33"/>
  <c r="F280" i="33"/>
  <c r="E280" i="33"/>
  <c r="H280" i="33"/>
  <c r="F278" i="33"/>
  <c r="E278" i="33"/>
  <c r="I278" i="33"/>
  <c r="F277" i="33"/>
  <c r="E277" i="33"/>
  <c r="I277" i="33"/>
  <c r="F276" i="33"/>
  <c r="E276" i="33"/>
  <c r="I276" i="33"/>
  <c r="F275" i="33"/>
  <c r="E275" i="33"/>
  <c r="I275" i="33"/>
  <c r="F274" i="33"/>
  <c r="E274" i="33"/>
  <c r="I274" i="33"/>
  <c r="F272" i="33"/>
  <c r="E272" i="33"/>
  <c r="I272" i="33"/>
  <c r="F271" i="33"/>
  <c r="E271" i="33"/>
  <c r="I271" i="33"/>
  <c r="F270" i="33"/>
  <c r="E270" i="33"/>
  <c r="H270" i="33"/>
  <c r="F269" i="33"/>
  <c r="E269" i="33"/>
  <c r="I269" i="33"/>
  <c r="F268" i="33"/>
  <c r="E268" i="33"/>
  <c r="H268" i="33"/>
  <c r="H267" i="33"/>
  <c r="F266" i="33"/>
  <c r="E266" i="33"/>
  <c r="H266" i="33"/>
  <c r="F265" i="33"/>
  <c r="E265" i="33"/>
  <c r="I265" i="33"/>
  <c r="F264" i="33"/>
  <c r="E264" i="33"/>
  <c r="I264" i="33"/>
  <c r="F263" i="33"/>
  <c r="E263" i="33"/>
  <c r="I263" i="33"/>
  <c r="F261" i="33"/>
  <c r="E261" i="33"/>
  <c r="I261" i="33"/>
  <c r="F260" i="33"/>
  <c r="E260" i="33"/>
  <c r="H260" i="33"/>
  <c r="F259" i="33"/>
  <c r="E259" i="33"/>
  <c r="I259" i="33"/>
  <c r="F258" i="33"/>
  <c r="E258" i="33"/>
  <c r="I258" i="33"/>
  <c r="F257" i="33"/>
  <c r="E257" i="33"/>
  <c r="F255" i="33"/>
  <c r="E255" i="33"/>
  <c r="H255" i="33"/>
  <c r="F254" i="33"/>
  <c r="E254" i="33"/>
  <c r="I254" i="33"/>
  <c r="F253" i="33"/>
  <c r="E253" i="33"/>
  <c r="H253" i="33"/>
  <c r="F252" i="33"/>
  <c r="E252" i="33"/>
  <c r="I252" i="33"/>
  <c r="F251" i="33"/>
  <c r="E251" i="33"/>
  <c r="F250" i="33"/>
  <c r="E250" i="33"/>
  <c r="I250" i="33"/>
  <c r="F249" i="33"/>
  <c r="E249" i="33"/>
  <c r="I249" i="33"/>
  <c r="F247" i="33"/>
  <c r="E247" i="33"/>
  <c r="I247" i="33"/>
  <c r="F246" i="33"/>
  <c r="E246" i="33"/>
  <c r="H246" i="33"/>
  <c r="F245" i="33"/>
  <c r="E245" i="33"/>
  <c r="H245" i="33"/>
  <c r="F244" i="33"/>
  <c r="E244" i="33"/>
  <c r="F243" i="33"/>
  <c r="E243" i="33"/>
  <c r="I243" i="33"/>
  <c r="F241" i="33"/>
  <c r="E241" i="33"/>
  <c r="H241" i="33"/>
  <c r="F240" i="33"/>
  <c r="E240" i="33"/>
  <c r="H240" i="33"/>
  <c r="F239" i="33"/>
  <c r="E239" i="33"/>
  <c r="I239" i="33"/>
  <c r="F238" i="33"/>
  <c r="E238" i="33"/>
  <c r="H238" i="33"/>
  <c r="F237" i="33"/>
  <c r="E237" i="33"/>
  <c r="I237" i="33"/>
  <c r="F235" i="33"/>
  <c r="E235" i="33"/>
  <c r="H235" i="33"/>
  <c r="F234" i="33"/>
  <c r="E234" i="33"/>
  <c r="I234" i="33"/>
  <c r="F233" i="33"/>
  <c r="E233" i="33"/>
  <c r="H233" i="33"/>
  <c r="F232" i="33"/>
  <c r="E232" i="33"/>
  <c r="I232" i="33"/>
  <c r="F231" i="33"/>
  <c r="E231" i="33"/>
  <c r="H231" i="33"/>
  <c r="H230" i="33"/>
  <c r="F229" i="33"/>
  <c r="E229" i="33"/>
  <c r="I229" i="33"/>
  <c r="F228" i="33"/>
  <c r="E228" i="33"/>
  <c r="F227" i="33"/>
  <c r="E227" i="33"/>
  <c r="I227" i="33"/>
  <c r="F226" i="33"/>
  <c r="E226" i="33"/>
  <c r="H226" i="33"/>
  <c r="F224" i="33"/>
  <c r="E224" i="33"/>
  <c r="I224" i="33"/>
  <c r="F223" i="33"/>
  <c r="E223" i="33"/>
  <c r="H223" i="33"/>
  <c r="F222" i="33"/>
  <c r="E222" i="33"/>
  <c r="H222" i="33"/>
  <c r="F221" i="33"/>
  <c r="E221" i="33"/>
  <c r="H221" i="33"/>
  <c r="F220" i="33"/>
  <c r="E220" i="33"/>
  <c r="I220" i="33"/>
  <c r="F218" i="33"/>
  <c r="E218" i="33"/>
  <c r="H218" i="33"/>
  <c r="F217" i="33"/>
  <c r="E217" i="33"/>
  <c r="I217" i="33"/>
  <c r="F216" i="33"/>
  <c r="E216" i="33"/>
  <c r="I216" i="33"/>
  <c r="F215" i="33"/>
  <c r="E215" i="33"/>
  <c r="I215" i="33"/>
  <c r="F214" i="33"/>
  <c r="E214" i="33"/>
  <c r="F213" i="33"/>
  <c r="E213" i="33"/>
  <c r="I213" i="33"/>
  <c r="F212" i="33"/>
  <c r="E212" i="33"/>
  <c r="H212" i="33"/>
  <c r="F210" i="33"/>
  <c r="E210" i="33"/>
  <c r="I210" i="33"/>
  <c r="F209" i="33"/>
  <c r="E209" i="33"/>
  <c r="F208" i="33"/>
  <c r="E208" i="33"/>
  <c r="F207" i="33"/>
  <c r="E207" i="33"/>
  <c r="I207" i="33"/>
  <c r="F206" i="33"/>
  <c r="E206" i="33"/>
  <c r="I206" i="33"/>
  <c r="F204" i="33"/>
  <c r="E204" i="33"/>
  <c r="I204" i="33"/>
  <c r="F203" i="33"/>
  <c r="E203" i="33"/>
  <c r="I203" i="33"/>
  <c r="F202" i="33"/>
  <c r="E202" i="33"/>
  <c r="I202" i="33"/>
  <c r="F201" i="33"/>
  <c r="E201" i="33"/>
  <c r="I201" i="33"/>
  <c r="F200" i="33"/>
  <c r="E200" i="33"/>
  <c r="I200" i="33"/>
  <c r="F198" i="33"/>
  <c r="E198" i="33"/>
  <c r="H198" i="33"/>
  <c r="F197" i="33"/>
  <c r="E197" i="33"/>
  <c r="I197" i="33"/>
  <c r="F196" i="33"/>
  <c r="E196" i="33"/>
  <c r="I196" i="33"/>
  <c r="F195" i="33"/>
  <c r="E195" i="33"/>
  <c r="H195" i="33"/>
  <c r="F194" i="33"/>
  <c r="E194" i="33"/>
  <c r="I194" i="33"/>
  <c r="H193" i="33"/>
  <c r="F192" i="33"/>
  <c r="E192" i="33"/>
  <c r="F191" i="33"/>
  <c r="E191" i="33"/>
  <c r="I191" i="33"/>
  <c r="F190" i="33"/>
  <c r="E190" i="33"/>
  <c r="I190" i="33"/>
  <c r="F189" i="33"/>
  <c r="E189" i="33"/>
  <c r="I189" i="33"/>
  <c r="F187" i="33"/>
  <c r="E187" i="33"/>
  <c r="H187" i="33"/>
  <c r="F186" i="33"/>
  <c r="E186" i="33"/>
  <c r="I186" i="33"/>
  <c r="F185" i="33"/>
  <c r="E185" i="33"/>
  <c r="I185" i="33"/>
  <c r="F184" i="33"/>
  <c r="E184" i="33"/>
  <c r="H184" i="33"/>
  <c r="F183" i="33"/>
  <c r="E183" i="33"/>
  <c r="I183" i="33"/>
  <c r="F181" i="33"/>
  <c r="E181" i="33"/>
  <c r="H181" i="33"/>
  <c r="F180" i="33"/>
  <c r="E180" i="33"/>
  <c r="H180" i="33"/>
  <c r="F179" i="33"/>
  <c r="E179" i="33"/>
  <c r="H179" i="33"/>
  <c r="F178" i="33"/>
  <c r="E178" i="33"/>
  <c r="I178" i="33"/>
  <c r="F177" i="33"/>
  <c r="E177" i="33"/>
  <c r="H177" i="33"/>
  <c r="F176" i="33"/>
  <c r="E176" i="33"/>
  <c r="I176" i="33"/>
  <c r="F175" i="33"/>
  <c r="E175" i="33"/>
  <c r="I175" i="33"/>
  <c r="F173" i="33"/>
  <c r="E173" i="33"/>
  <c r="H173" i="33"/>
  <c r="F172" i="33"/>
  <c r="E172" i="33"/>
  <c r="F171" i="33"/>
  <c r="E171" i="33"/>
  <c r="F170" i="33"/>
  <c r="E170" i="33"/>
  <c r="H170" i="33"/>
  <c r="F169" i="33"/>
  <c r="E169" i="33"/>
  <c r="I169" i="33"/>
  <c r="F167" i="33"/>
  <c r="E167" i="33"/>
  <c r="I167" i="33"/>
  <c r="F166" i="33"/>
  <c r="E166" i="33"/>
  <c r="I166" i="33"/>
  <c r="F165" i="33"/>
  <c r="E165" i="33"/>
  <c r="I165" i="33"/>
  <c r="F164" i="33"/>
  <c r="E164" i="33"/>
  <c r="I164" i="33"/>
  <c r="F163" i="33"/>
  <c r="E163" i="33"/>
  <c r="I163" i="33"/>
  <c r="F161" i="33"/>
  <c r="E161" i="33"/>
  <c r="H161" i="33"/>
  <c r="F160" i="33"/>
  <c r="E160" i="33"/>
  <c r="I160" i="33"/>
  <c r="F159" i="33"/>
  <c r="E159" i="33"/>
  <c r="H159" i="33"/>
  <c r="F158" i="33"/>
  <c r="E158" i="33"/>
  <c r="I158" i="33"/>
  <c r="F157" i="33"/>
  <c r="E157" i="33"/>
  <c r="I157" i="33"/>
  <c r="H156" i="33"/>
  <c r="F155" i="33"/>
  <c r="E155" i="33"/>
  <c r="H155" i="33"/>
  <c r="F154" i="33"/>
  <c r="E154" i="33"/>
  <c r="I154" i="33"/>
  <c r="F153" i="33"/>
  <c r="E153" i="33"/>
  <c r="H153" i="33"/>
  <c r="F152" i="33"/>
  <c r="E152" i="33"/>
  <c r="I152" i="33"/>
  <c r="F150" i="33"/>
  <c r="E150" i="33"/>
  <c r="I150" i="33"/>
  <c r="F149" i="33"/>
  <c r="E149" i="33"/>
  <c r="H149" i="33"/>
  <c r="F148" i="33"/>
  <c r="E148" i="33"/>
  <c r="I148" i="33"/>
  <c r="F147" i="33"/>
  <c r="E147" i="33"/>
  <c r="I147" i="33"/>
  <c r="F146" i="33"/>
  <c r="E146" i="33"/>
  <c r="I146" i="33"/>
  <c r="F144" i="33"/>
  <c r="E144" i="33"/>
  <c r="I144" i="33"/>
  <c r="F143" i="33"/>
  <c r="E143" i="33"/>
  <c r="I143" i="33"/>
  <c r="F142" i="33"/>
  <c r="E142" i="33"/>
  <c r="I142" i="33"/>
  <c r="F141" i="33"/>
  <c r="E141" i="33"/>
  <c r="I141" i="33"/>
  <c r="F140" i="33"/>
  <c r="E140" i="33"/>
  <c r="H140" i="33"/>
  <c r="F139" i="33"/>
  <c r="E139" i="33"/>
  <c r="H139" i="33"/>
  <c r="F138" i="33"/>
  <c r="E138" i="33"/>
  <c r="H138" i="33"/>
  <c r="F136" i="33"/>
  <c r="E136" i="33"/>
  <c r="H136" i="33"/>
  <c r="F135" i="33"/>
  <c r="E135" i="33"/>
  <c r="I135" i="33"/>
  <c r="F134" i="33"/>
  <c r="E134" i="33"/>
  <c r="F133" i="33"/>
  <c r="E133" i="33"/>
  <c r="F132" i="33"/>
  <c r="E132" i="33"/>
  <c r="I132" i="33"/>
  <c r="F130" i="33"/>
  <c r="E130" i="33"/>
  <c r="I130" i="33"/>
  <c r="F129" i="33"/>
  <c r="E129" i="33"/>
  <c r="I129" i="33"/>
  <c r="F128" i="33"/>
  <c r="E128" i="33"/>
  <c r="I128" i="33"/>
  <c r="F127" i="33"/>
  <c r="E127" i="33"/>
  <c r="I127" i="33"/>
  <c r="F126" i="33"/>
  <c r="E126" i="33"/>
  <c r="I126" i="33"/>
  <c r="F124" i="33"/>
  <c r="E124" i="33"/>
  <c r="I124" i="33"/>
  <c r="F123" i="33"/>
  <c r="E123" i="33"/>
  <c r="I123" i="33"/>
  <c r="F122" i="33"/>
  <c r="E122" i="33"/>
  <c r="I122" i="33"/>
  <c r="F121" i="33"/>
  <c r="E121" i="33"/>
  <c r="I121" i="33"/>
  <c r="F120" i="33"/>
  <c r="E120" i="33"/>
  <c r="I120" i="33"/>
  <c r="F118" i="33"/>
  <c r="E118" i="33"/>
  <c r="F117" i="33"/>
  <c r="E117" i="33"/>
  <c r="H117" i="33"/>
  <c r="F115" i="33"/>
  <c r="E115" i="33"/>
  <c r="I115" i="33"/>
  <c r="F114" i="33"/>
  <c r="E114" i="33"/>
  <c r="I114" i="33"/>
  <c r="F113" i="33"/>
  <c r="E113" i="33"/>
  <c r="F112" i="33"/>
  <c r="E112" i="33"/>
  <c r="I112" i="33"/>
  <c r="F110" i="33"/>
  <c r="E110" i="33"/>
  <c r="F109" i="33"/>
  <c r="E109" i="33"/>
  <c r="I109" i="33"/>
  <c r="F108" i="33"/>
  <c r="E108" i="33"/>
  <c r="H108" i="33"/>
  <c r="F107" i="33"/>
  <c r="E107" i="33"/>
  <c r="H107" i="33"/>
  <c r="F106" i="33"/>
  <c r="E106" i="33"/>
  <c r="I106" i="33"/>
  <c r="F104" i="33"/>
  <c r="E104" i="33"/>
  <c r="I104" i="33"/>
  <c r="F103" i="33"/>
  <c r="E103" i="33"/>
  <c r="I103" i="33"/>
  <c r="F102" i="33"/>
  <c r="E102" i="33"/>
  <c r="I102" i="33"/>
  <c r="F101" i="33"/>
  <c r="E101" i="33"/>
  <c r="I101" i="33"/>
  <c r="F100" i="33"/>
  <c r="E100" i="33"/>
  <c r="I100" i="33"/>
  <c r="F99" i="33"/>
  <c r="E99" i="33"/>
  <c r="I99" i="33"/>
  <c r="F98" i="33"/>
  <c r="E98" i="33"/>
  <c r="I98" i="33"/>
  <c r="F96" i="33"/>
  <c r="E96" i="33"/>
  <c r="I96" i="33"/>
  <c r="F95" i="33"/>
  <c r="E95" i="33"/>
  <c r="I95" i="33"/>
  <c r="F94" i="33"/>
  <c r="E94" i="33"/>
  <c r="F93" i="33"/>
  <c r="E93" i="33"/>
  <c r="I93" i="33"/>
  <c r="F92" i="33"/>
  <c r="E92" i="33"/>
  <c r="H92" i="33"/>
  <c r="F90" i="33"/>
  <c r="E90" i="33"/>
  <c r="I90" i="33"/>
  <c r="F89" i="33"/>
  <c r="E89" i="33"/>
  <c r="I89" i="33"/>
  <c r="F88" i="33"/>
  <c r="E88" i="33"/>
  <c r="I88" i="33"/>
  <c r="F87" i="33"/>
  <c r="E87" i="33"/>
  <c r="I87" i="33"/>
  <c r="F86" i="33"/>
  <c r="E86" i="33"/>
  <c r="I86" i="33"/>
  <c r="F84" i="33"/>
  <c r="E84" i="33"/>
  <c r="H84" i="33"/>
  <c r="F83" i="33"/>
  <c r="E83" i="33"/>
  <c r="I83" i="33"/>
  <c r="F82" i="33"/>
  <c r="E82" i="33"/>
  <c r="I82" i="33"/>
  <c r="F81" i="33"/>
  <c r="E81" i="33"/>
  <c r="I81" i="33"/>
  <c r="F80" i="33"/>
  <c r="E80" i="33"/>
  <c r="H80" i="33"/>
  <c r="F77" i="33"/>
  <c r="E77" i="33"/>
  <c r="I77" i="33"/>
  <c r="F76" i="33"/>
  <c r="E76" i="33"/>
  <c r="H76" i="33"/>
  <c r="F75" i="33"/>
  <c r="E75" i="33"/>
  <c r="I75" i="33"/>
  <c r="F74" i="33"/>
  <c r="E74" i="33"/>
  <c r="I74" i="33"/>
  <c r="F72" i="33"/>
  <c r="E72" i="33"/>
  <c r="I72" i="33"/>
  <c r="F71" i="33"/>
  <c r="E71" i="33"/>
  <c r="F70" i="33"/>
  <c r="E70" i="33"/>
  <c r="I70" i="33"/>
  <c r="F69" i="33"/>
  <c r="E69" i="33"/>
  <c r="I69" i="33"/>
  <c r="F68" i="33"/>
  <c r="E68" i="33"/>
  <c r="F66" i="33"/>
  <c r="E66" i="33"/>
  <c r="I66" i="33"/>
  <c r="F65" i="33"/>
  <c r="E65" i="33"/>
  <c r="I65" i="33"/>
  <c r="F64" i="33"/>
  <c r="E64" i="33"/>
  <c r="I64" i="33"/>
  <c r="F63" i="33"/>
  <c r="E63" i="33"/>
  <c r="I63" i="33"/>
  <c r="F62" i="33"/>
  <c r="E62" i="33"/>
  <c r="I62" i="33"/>
  <c r="F61" i="33"/>
  <c r="E61" i="33"/>
  <c r="I61" i="33"/>
  <c r="F60" i="33"/>
  <c r="E60" i="33"/>
  <c r="I60" i="33"/>
  <c r="F58" i="33"/>
  <c r="E58" i="33"/>
  <c r="I58" i="33"/>
  <c r="F57" i="33"/>
  <c r="E57" i="33"/>
  <c r="F56" i="33"/>
  <c r="E56" i="33"/>
  <c r="F55" i="33"/>
  <c r="E55" i="33"/>
  <c r="I55" i="33"/>
  <c r="F54" i="33"/>
  <c r="E54" i="33"/>
  <c r="I54" i="33"/>
  <c r="F52" i="33"/>
  <c r="E52" i="33"/>
  <c r="H52" i="33"/>
  <c r="F51" i="33"/>
  <c r="E51" i="33"/>
  <c r="I51" i="33"/>
  <c r="F50" i="33"/>
  <c r="E50" i="33"/>
  <c r="H50" i="33"/>
  <c r="F49" i="33"/>
  <c r="E49" i="33"/>
  <c r="I49" i="33"/>
  <c r="F48" i="33"/>
  <c r="E48" i="33"/>
  <c r="H48" i="33"/>
  <c r="F46" i="33"/>
  <c r="E46" i="33"/>
  <c r="I46" i="33"/>
  <c r="F45" i="33"/>
  <c r="E45" i="33"/>
  <c r="I45" i="33"/>
  <c r="F44" i="33"/>
  <c r="E44" i="33"/>
  <c r="I44" i="33"/>
  <c r="F43" i="33"/>
  <c r="E43" i="33"/>
  <c r="I43" i="33"/>
  <c r="F42" i="33"/>
  <c r="E42" i="33"/>
  <c r="I42" i="33"/>
  <c r="F40" i="33"/>
  <c r="E40" i="33"/>
  <c r="I40" i="33"/>
  <c r="F39" i="33"/>
  <c r="E39" i="33"/>
  <c r="I39" i="33"/>
  <c r="F38" i="33"/>
  <c r="E38" i="33"/>
  <c r="I38" i="33"/>
  <c r="F37" i="33"/>
  <c r="E37" i="33"/>
  <c r="I37" i="33"/>
  <c r="F35" i="33"/>
  <c r="E35" i="33"/>
  <c r="H35" i="33"/>
  <c r="F34" i="33"/>
  <c r="E34" i="33"/>
  <c r="F33" i="33"/>
  <c r="E33" i="33"/>
  <c r="I33" i="33"/>
  <c r="F32" i="33"/>
  <c r="E32" i="33"/>
  <c r="F31" i="33"/>
  <c r="E31" i="33"/>
  <c r="F29" i="33"/>
  <c r="E29" i="33"/>
  <c r="I29" i="33"/>
  <c r="F28" i="33"/>
  <c r="E28" i="33"/>
  <c r="I28" i="33"/>
  <c r="F27" i="33"/>
  <c r="E27" i="33"/>
  <c r="F26" i="33"/>
  <c r="E26" i="33"/>
  <c r="F25" i="33"/>
  <c r="E25" i="33"/>
  <c r="I25" i="33"/>
  <c r="F24" i="33"/>
  <c r="E24" i="33"/>
  <c r="H24" i="33"/>
  <c r="F23" i="33"/>
  <c r="E23" i="33"/>
  <c r="H23" i="33"/>
  <c r="F21" i="33"/>
  <c r="E21" i="33"/>
  <c r="H21" i="33"/>
  <c r="F20" i="33"/>
  <c r="E20" i="33"/>
  <c r="H20" i="33"/>
  <c r="F19" i="33"/>
  <c r="E19" i="33"/>
  <c r="I19" i="33"/>
  <c r="F18" i="33"/>
  <c r="E18" i="33"/>
  <c r="H18" i="33"/>
  <c r="F17" i="33"/>
  <c r="E17" i="33"/>
  <c r="I17" i="33"/>
  <c r="F16" i="33"/>
  <c r="E16" i="33"/>
  <c r="H16" i="33"/>
  <c r="F14" i="33"/>
  <c r="E14" i="33"/>
  <c r="F13" i="33"/>
  <c r="E13" i="33"/>
  <c r="H13" i="33"/>
  <c r="F12" i="33"/>
  <c r="E12" i="33"/>
  <c r="H12" i="33"/>
  <c r="F11" i="33"/>
  <c r="E11" i="33"/>
  <c r="I11" i="33"/>
  <c r="F10" i="33"/>
  <c r="E10" i="33"/>
  <c r="H10" i="33"/>
  <c r="F8" i="33"/>
  <c r="E8" i="33"/>
  <c r="I8" i="33"/>
  <c r="F7" i="33"/>
  <c r="E7" i="33"/>
  <c r="H7" i="33"/>
  <c r="F6" i="33"/>
  <c r="E6" i="33"/>
  <c r="I6" i="33"/>
  <c r="F5" i="33"/>
  <c r="E5" i="33"/>
  <c r="I5" i="33"/>
  <c r="F4" i="33"/>
  <c r="E4" i="33"/>
  <c r="H4" i="33"/>
  <c r="D1" i="33"/>
  <c r="C1" i="33"/>
  <c r="H450" i="33"/>
  <c r="H275" i="33"/>
  <c r="I223" i="33"/>
  <c r="I50" i="33"/>
  <c r="I117" i="33"/>
  <c r="H292" i="33"/>
  <c r="I643" i="33"/>
  <c r="H128" i="33"/>
  <c r="H486" i="33"/>
  <c r="I664" i="33"/>
  <c r="H163" i="33"/>
  <c r="H132" i="33"/>
  <c r="H259" i="33"/>
  <c r="H360" i="33"/>
  <c r="H515" i="33"/>
  <c r="H538" i="33"/>
  <c r="H640" i="33"/>
  <c r="I647" i="33"/>
  <c r="H11" i="33"/>
  <c r="H96" i="33"/>
  <c r="I173" i="33"/>
  <c r="H115" i="33"/>
  <c r="H247" i="33"/>
  <c r="H274" i="33"/>
  <c r="I282" i="33"/>
  <c r="H305" i="33"/>
  <c r="H453" i="33"/>
  <c r="I624" i="33"/>
  <c r="H645" i="33"/>
  <c r="I48" i="33"/>
  <c r="H164" i="33"/>
  <c r="H217" i="33"/>
  <c r="I680" i="33"/>
  <c r="H44" i="33"/>
  <c r="I177" i="33"/>
  <c r="H347" i="33"/>
  <c r="H466" i="33"/>
  <c r="H541" i="33"/>
  <c r="H581" i="33"/>
  <c r="I613" i="33"/>
  <c r="H621" i="33"/>
  <c r="H651" i="33"/>
  <c r="H122" i="33"/>
  <c r="H165" i="33"/>
  <c r="I218" i="33"/>
  <c r="H227" i="33"/>
  <c r="I231" i="33"/>
  <c r="I253" i="33"/>
  <c r="H269" i="33"/>
  <c r="H276" i="33"/>
  <c r="I339" i="33"/>
  <c r="H370" i="33"/>
  <c r="H419" i="33"/>
  <c r="H471" i="33"/>
  <c r="H555" i="33"/>
  <c r="H564" i="33"/>
  <c r="H100" i="33"/>
  <c r="H380" i="33"/>
  <c r="H630" i="33"/>
  <c r="H657" i="33"/>
  <c r="I498" i="33"/>
  <c r="I662" i="33"/>
  <c r="I678" i="33"/>
  <c r="H254" i="33"/>
  <c r="H340" i="33"/>
  <c r="H407" i="33"/>
  <c r="H456" i="33"/>
  <c r="H544" i="33"/>
  <c r="H615" i="33"/>
  <c r="H635" i="33"/>
  <c r="I650" i="33"/>
  <c r="I675" i="33"/>
  <c r="I170" i="33"/>
  <c r="H263" i="33"/>
  <c r="H356" i="33"/>
  <c r="H368" i="33"/>
  <c r="I482" i="33"/>
  <c r="H578" i="33"/>
  <c r="I633" i="33"/>
  <c r="H649" i="33"/>
  <c r="I673" i="33"/>
  <c r="H213" i="33"/>
  <c r="H402" i="33"/>
  <c r="H405" i="33"/>
  <c r="H417" i="33"/>
  <c r="H496" i="33"/>
  <c r="H508" i="33"/>
  <c r="H571" i="33"/>
  <c r="I626" i="33"/>
  <c r="H646" i="33"/>
  <c r="I677" i="33"/>
  <c r="I16" i="33"/>
  <c r="H114" i="33"/>
  <c r="I195" i="33"/>
  <c r="H644" i="33"/>
  <c r="H652" i="33"/>
  <c r="I663" i="33"/>
  <c r="I671" i="33"/>
  <c r="I681" i="33"/>
  <c r="H81" i="33"/>
  <c r="H90" i="33"/>
  <c r="H102" i="33"/>
  <c r="H130" i="33"/>
  <c r="I179" i="33"/>
  <c r="I241" i="33"/>
  <c r="H439" i="33"/>
  <c r="H534" i="33"/>
  <c r="I556" i="33"/>
  <c r="H576" i="33"/>
  <c r="H592" i="33"/>
  <c r="H616" i="33"/>
  <c r="I24" i="33"/>
  <c r="I13" i="33"/>
  <c r="H77" i="33"/>
  <c r="H189" i="33"/>
  <c r="H206" i="33"/>
  <c r="I226" i="33"/>
  <c r="I238" i="33"/>
  <c r="I246" i="33"/>
  <c r="H258" i="33"/>
  <c r="H362" i="33"/>
  <c r="H399" i="33"/>
  <c r="H406" i="33"/>
  <c r="H414" i="33"/>
  <c r="H443" i="33"/>
  <c r="I458" i="33"/>
  <c r="H461" i="33"/>
  <c r="H477" i="33"/>
  <c r="H505" i="33"/>
  <c r="H517" i="33"/>
  <c r="H546" i="33"/>
  <c r="I550" i="33"/>
  <c r="H569" i="33"/>
  <c r="I597" i="33"/>
  <c r="H614" i="33"/>
  <c r="H573" i="33"/>
  <c r="I653" i="33"/>
  <c r="I676" i="33"/>
  <c r="I198" i="33"/>
  <c r="I286" i="33"/>
  <c r="I311" i="33"/>
  <c r="I328" i="33"/>
  <c r="I343" i="33"/>
  <c r="I365" i="33"/>
  <c r="I374" i="33"/>
  <c r="I427" i="33"/>
  <c r="I436" i="33"/>
  <c r="I479" i="33"/>
  <c r="I488" i="33"/>
  <c r="I595" i="33"/>
  <c r="H8" i="33"/>
  <c r="H98" i="33"/>
  <c r="H126" i="33"/>
  <c r="H154" i="33"/>
  <c r="H186" i="33"/>
  <c r="H239" i="33"/>
  <c r="H287" i="33"/>
  <c r="I312" i="33"/>
  <c r="I319" i="33"/>
  <c r="I344" i="33"/>
  <c r="H366" i="33"/>
  <c r="H373" i="33"/>
  <c r="H397" i="33"/>
  <c r="H425" i="33"/>
  <c r="H428" i="33"/>
  <c r="H464" i="33"/>
  <c r="H474" i="33"/>
  <c r="I480" i="33"/>
  <c r="H490" i="33"/>
  <c r="H493" i="33"/>
  <c r="H529" i="33"/>
  <c r="I532" i="33"/>
  <c r="H566" i="33"/>
  <c r="H589" i="33"/>
  <c r="H596" i="33"/>
  <c r="H603" i="33"/>
  <c r="H659" i="33"/>
  <c r="H19" i="33"/>
  <c r="H75" i="33"/>
  <c r="H95" i="33"/>
  <c r="H135" i="33"/>
  <c r="I139" i="33"/>
  <c r="H167" i="33"/>
  <c r="H183" i="33"/>
  <c r="H190" i="33"/>
  <c r="H203" i="33"/>
  <c r="H237" i="33"/>
  <c r="H277" i="33"/>
  <c r="H290" i="33"/>
  <c r="I315" i="33"/>
  <c r="H327" i="33"/>
  <c r="I342" i="33"/>
  <c r="I354" i="33"/>
  <c r="H357" i="33"/>
  <c r="H363" i="33"/>
  <c r="H423" i="33"/>
  <c r="H431" i="33"/>
  <c r="H448" i="33"/>
  <c r="H470" i="33"/>
  <c r="H472" i="33"/>
  <c r="H487" i="33"/>
  <c r="H503" i="33"/>
  <c r="H513" i="33"/>
  <c r="I525" i="33"/>
  <c r="H553" i="33"/>
  <c r="I599" i="33"/>
  <c r="H619" i="33"/>
  <c r="H628" i="33"/>
  <c r="H638" i="33"/>
  <c r="I665" i="33"/>
  <c r="H69" i="33"/>
  <c r="H104" i="33"/>
  <c r="H129" i="33"/>
  <c r="I159" i="33"/>
  <c r="H201" i="33"/>
  <c r="H252" i="33"/>
  <c r="H288" i="33"/>
  <c r="H313" i="33"/>
  <c r="H345" i="33"/>
  <c r="H348" i="33"/>
  <c r="H391" i="33"/>
  <c r="H404" i="33"/>
  <c r="H410" i="33"/>
  <c r="H413" i="33"/>
  <c r="H416" i="33"/>
  <c r="H418" i="33"/>
  <c r="H445" i="33"/>
  <c r="H467" i="33"/>
  <c r="H481" i="33"/>
  <c r="H501" i="33"/>
  <c r="H510" i="33"/>
  <c r="H519" i="33"/>
  <c r="H530" i="33"/>
  <c r="H540" i="33"/>
  <c r="H542" i="33"/>
  <c r="H545" i="33"/>
  <c r="H547" i="33"/>
  <c r="H570" i="33"/>
  <c r="H572" i="33"/>
  <c r="H575" i="33"/>
  <c r="H577" i="33"/>
  <c r="H587" i="33"/>
  <c r="H604" i="33"/>
  <c r="H683" i="33"/>
  <c r="H99" i="33"/>
  <c r="H127" i="33"/>
  <c r="H144" i="33"/>
  <c r="H216" i="33"/>
  <c r="H234" i="33"/>
  <c r="I298" i="33"/>
  <c r="H332" i="33"/>
  <c r="I351" i="33"/>
  <c r="H398" i="33"/>
  <c r="H433" i="33"/>
  <c r="H465" i="33"/>
  <c r="I583" i="33"/>
  <c r="H608" i="33"/>
  <c r="H666" i="33"/>
  <c r="H670" i="33"/>
  <c r="H6" i="33"/>
  <c r="I23" i="33"/>
  <c r="I10" i="33"/>
  <c r="I12" i="33"/>
  <c r="I20" i="33"/>
  <c r="H42" i="33"/>
  <c r="H86" i="33"/>
  <c r="H88" i="33"/>
  <c r="H109" i="33"/>
  <c r="H141" i="33"/>
  <c r="I155" i="33"/>
  <c r="I181" i="33"/>
  <c r="H197" i="33"/>
  <c r="I212" i="33"/>
  <c r="H215" i="33"/>
  <c r="H224" i="33"/>
  <c r="I235" i="33"/>
  <c r="I270" i="33"/>
  <c r="I309" i="33"/>
  <c r="H321" i="33"/>
  <c r="I392" i="33"/>
  <c r="H392" i="33"/>
  <c r="H40" i="33"/>
  <c r="H63" i="33"/>
  <c r="I4" i="33"/>
  <c r="I35" i="33"/>
  <c r="I76" i="33"/>
  <c r="I80" i="33"/>
  <c r="I153" i="33"/>
  <c r="H191" i="33"/>
  <c r="H228" i="33"/>
  <c r="I228" i="33"/>
  <c r="I233" i="33"/>
  <c r="I268" i="33"/>
  <c r="H289" i="33"/>
  <c r="I369" i="33"/>
  <c r="H369" i="33"/>
  <c r="I323" i="33"/>
  <c r="H323" i="33"/>
  <c r="I350" i="33"/>
  <c r="H350" i="33"/>
  <c r="I390" i="33"/>
  <c r="H390" i="33"/>
  <c r="I403" i="33"/>
  <c r="H403" i="33"/>
  <c r="I337" i="33"/>
  <c r="H337" i="33"/>
  <c r="I386" i="33"/>
  <c r="H386" i="33"/>
  <c r="H87" i="33"/>
  <c r="H121" i="33"/>
  <c r="H123" i="33"/>
  <c r="I214" i="33"/>
  <c r="H214" i="33"/>
  <c r="H308" i="33"/>
  <c r="I361" i="33"/>
  <c r="H361" i="33"/>
  <c r="I367" i="33"/>
  <c r="H367" i="33"/>
  <c r="I400" i="33"/>
  <c r="H400" i="33"/>
  <c r="H54" i="33"/>
  <c r="H38" i="33"/>
  <c r="H49" i="33"/>
  <c r="H51" i="33"/>
  <c r="H61" i="33"/>
  <c r="I84" i="33"/>
  <c r="H103" i="33"/>
  <c r="H106" i="33"/>
  <c r="I108" i="33"/>
  <c r="I140" i="33"/>
  <c r="H146" i="33"/>
  <c r="H152" i="33"/>
  <c r="H160" i="33"/>
  <c r="H175" i="33"/>
  <c r="I180" i="33"/>
  <c r="H210" i="33"/>
  <c r="H229" i="33"/>
  <c r="H232" i="33"/>
  <c r="H250" i="33"/>
  <c r="I266" i="33"/>
  <c r="H300" i="33"/>
  <c r="H303" i="33"/>
  <c r="H306" i="33"/>
  <c r="I394" i="33"/>
  <c r="H394" i="33"/>
  <c r="H25" i="33"/>
  <c r="H28" i="33"/>
  <c r="H112" i="33"/>
  <c r="I138" i="33"/>
  <c r="H143" i="33"/>
  <c r="H169" i="33"/>
  <c r="H178" i="33"/>
  <c r="I184" i="33"/>
  <c r="H202" i="33"/>
  <c r="H204" i="33"/>
  <c r="I240" i="33"/>
  <c r="I255" i="33"/>
  <c r="H261" i="33"/>
  <c r="H264" i="33"/>
  <c r="H297" i="33"/>
  <c r="I314" i="33"/>
  <c r="H324" i="33"/>
  <c r="H329" i="33"/>
  <c r="I359" i="33"/>
  <c r="H359" i="33"/>
  <c r="I384" i="33"/>
  <c r="H384" i="33"/>
  <c r="I208" i="33"/>
  <c r="H208" i="33"/>
  <c r="H251" i="33"/>
  <c r="I251" i="33"/>
  <c r="I331" i="33"/>
  <c r="H331" i="33"/>
  <c r="I353" i="33"/>
  <c r="H353" i="33"/>
  <c r="I377" i="33"/>
  <c r="H377" i="33"/>
  <c r="H411" i="33"/>
  <c r="H421" i="33"/>
  <c r="H442" i="33"/>
  <c r="H444" i="33"/>
  <c r="H447" i="33"/>
  <c r="H449" i="33"/>
  <c r="H451" i="33"/>
  <c r="H454" i="33"/>
  <c r="I478" i="33"/>
  <c r="H492" i="33"/>
  <c r="H497" i="33"/>
  <c r="H499" i="33"/>
  <c r="H502" i="33"/>
  <c r="H504" i="33"/>
  <c r="H507" i="33"/>
  <c r="H509" i="33"/>
  <c r="H511" i="33"/>
  <c r="H514" i="33"/>
  <c r="H516" i="33"/>
  <c r="H518" i="33"/>
  <c r="H521" i="33"/>
  <c r="H527" i="33"/>
  <c r="H535" i="33"/>
  <c r="H551" i="33"/>
  <c r="H559" i="33"/>
  <c r="I584" i="33"/>
  <c r="H590" i="33"/>
  <c r="H601" i="33"/>
  <c r="H609" i="33"/>
  <c r="I667" i="33"/>
  <c r="H667" i="33"/>
  <c r="H408" i="33"/>
  <c r="H435" i="33"/>
  <c r="H437" i="33"/>
  <c r="H440" i="33"/>
  <c r="H460" i="33"/>
  <c r="I476" i="33"/>
  <c r="H484" i="33"/>
  <c r="H565" i="33"/>
  <c r="H567" i="33"/>
  <c r="H588" i="33"/>
  <c r="H598" i="33"/>
  <c r="H607" i="33"/>
  <c r="H620" i="33"/>
  <c r="H622" i="33"/>
  <c r="H625" i="33"/>
  <c r="H627" i="33"/>
  <c r="H629" i="33"/>
  <c r="H632" i="33"/>
  <c r="H634" i="33"/>
  <c r="H636" i="33"/>
  <c r="H639" i="33"/>
  <c r="H641" i="33"/>
  <c r="H528" i="33"/>
  <c r="I554" i="33"/>
  <c r="H560" i="33"/>
  <c r="H593" i="33"/>
  <c r="H602" i="33"/>
  <c r="I552" i="33"/>
  <c r="H591" i="33"/>
  <c r="H610" i="33"/>
  <c r="I661" i="33"/>
  <c r="I658" i="33"/>
  <c r="H682" i="33"/>
  <c r="F121" i="1"/>
  <c r="E121" i="1"/>
  <c r="F120" i="1"/>
  <c r="E120" i="1"/>
  <c r="H120" i="1" s="1"/>
  <c r="F21" i="1"/>
  <c r="E21" i="1"/>
  <c r="H21" i="1" s="1"/>
  <c r="I120" i="1"/>
  <c r="E14" i="1"/>
  <c r="F14" i="1"/>
  <c r="F686" i="1"/>
  <c r="E686" i="1"/>
  <c r="I686" i="1"/>
  <c r="F685" i="1"/>
  <c r="E685" i="1"/>
  <c r="I685" i="1"/>
  <c r="F684" i="1"/>
  <c r="E684" i="1"/>
  <c r="I684" i="1"/>
  <c r="F683" i="1"/>
  <c r="E683" i="1"/>
  <c r="H683" i="1"/>
  <c r="F508" i="1"/>
  <c r="E508" i="1"/>
  <c r="H508" i="1" s="1"/>
  <c r="F507" i="1"/>
  <c r="E507" i="1"/>
  <c r="I507" i="1" s="1"/>
  <c r="F506" i="1"/>
  <c r="E506" i="1"/>
  <c r="I506" i="1" s="1"/>
  <c r="F505" i="1"/>
  <c r="E505" i="1"/>
  <c r="I505" i="1" s="1"/>
  <c r="F504" i="1"/>
  <c r="E504" i="1"/>
  <c r="H504" i="1" s="1"/>
  <c r="I683" i="1"/>
  <c r="H684" i="1"/>
  <c r="H685" i="1"/>
  <c r="H686" i="1"/>
  <c r="H507" i="1"/>
  <c r="E653" i="1"/>
  <c r="H653" i="1"/>
  <c r="F653" i="1"/>
  <c r="E654" i="1"/>
  <c r="H654" i="1"/>
  <c r="F654" i="1"/>
  <c r="E655" i="1"/>
  <c r="H655" i="1"/>
  <c r="F655" i="1"/>
  <c r="E656" i="1"/>
  <c r="H656" i="1" s="1"/>
  <c r="F656" i="1"/>
  <c r="E621" i="1"/>
  <c r="F621" i="1"/>
  <c r="E622" i="1"/>
  <c r="I622" i="1"/>
  <c r="F622" i="1"/>
  <c r="E623" i="1"/>
  <c r="H623" i="1" s="1"/>
  <c r="F623" i="1"/>
  <c r="E624" i="1"/>
  <c r="H624" i="1"/>
  <c r="F624" i="1"/>
  <c r="E625" i="1"/>
  <c r="H625" i="1" s="1"/>
  <c r="F625" i="1"/>
  <c r="E627" i="1"/>
  <c r="I627" i="1" s="1"/>
  <c r="F627" i="1"/>
  <c r="E628" i="1"/>
  <c r="I628" i="1" s="1"/>
  <c r="F628" i="1"/>
  <c r="E629" i="1"/>
  <c r="I629" i="1"/>
  <c r="F629" i="1"/>
  <c r="E630" i="1"/>
  <c r="H630" i="1"/>
  <c r="F630" i="1"/>
  <c r="E631" i="1"/>
  <c r="H631" i="1"/>
  <c r="F631" i="1"/>
  <c r="E632" i="1"/>
  <c r="H632" i="1" s="1"/>
  <c r="F632" i="1"/>
  <c r="E633" i="1"/>
  <c r="H633" i="1"/>
  <c r="F633" i="1"/>
  <c r="E635" i="1"/>
  <c r="H635" i="1" s="1"/>
  <c r="F635" i="1"/>
  <c r="E636" i="1"/>
  <c r="H636" i="1" s="1"/>
  <c r="F636" i="1"/>
  <c r="E637" i="1"/>
  <c r="H637" i="1" s="1"/>
  <c r="F637" i="1"/>
  <c r="E638" i="1"/>
  <c r="F638" i="1"/>
  <c r="E639" i="1"/>
  <c r="H639" i="1" s="1"/>
  <c r="F639" i="1"/>
  <c r="E641" i="1"/>
  <c r="I641" i="1" s="1"/>
  <c r="F641" i="1"/>
  <c r="E642" i="1"/>
  <c r="H642" i="1"/>
  <c r="F642" i="1"/>
  <c r="E643" i="1"/>
  <c r="H643" i="1"/>
  <c r="F643" i="1"/>
  <c r="E644" i="1"/>
  <c r="I644" i="1" s="1"/>
  <c r="H644" i="1"/>
  <c r="F644" i="1"/>
  <c r="H645" i="1"/>
  <c r="E646" i="1"/>
  <c r="I646" i="1" s="1"/>
  <c r="F646" i="1"/>
  <c r="E647" i="1"/>
  <c r="I647" i="1" s="1"/>
  <c r="F647" i="1"/>
  <c r="E648" i="1"/>
  <c r="I648" i="1"/>
  <c r="F648" i="1"/>
  <c r="E649" i="1"/>
  <c r="H649" i="1"/>
  <c r="F649" i="1"/>
  <c r="E650" i="1"/>
  <c r="H650" i="1" s="1"/>
  <c r="I650" i="1"/>
  <c r="F650" i="1"/>
  <c r="E658" i="1"/>
  <c r="I658" i="1" s="1"/>
  <c r="F658" i="1"/>
  <c r="E659" i="1"/>
  <c r="F659" i="1"/>
  <c r="E660" i="1"/>
  <c r="I660" i="1"/>
  <c r="F660" i="1"/>
  <c r="E661" i="1"/>
  <c r="H661" i="1" s="1"/>
  <c r="F661" i="1"/>
  <c r="E662" i="1"/>
  <c r="I662" i="1"/>
  <c r="F662" i="1"/>
  <c r="E664" i="1"/>
  <c r="H664" i="1" s="1"/>
  <c r="F664" i="1"/>
  <c r="E665" i="1"/>
  <c r="I665" i="1" s="1"/>
  <c r="F665" i="1"/>
  <c r="E666" i="1"/>
  <c r="I666" i="1" s="1"/>
  <c r="F666" i="1"/>
  <c r="E667" i="1"/>
  <c r="I667" i="1" s="1"/>
  <c r="F667" i="1"/>
  <c r="E668" i="1"/>
  <c r="H668" i="1"/>
  <c r="F668" i="1"/>
  <c r="E669" i="1"/>
  <c r="I669" i="1"/>
  <c r="F669" i="1"/>
  <c r="E670" i="1"/>
  <c r="H670" i="1" s="1"/>
  <c r="F670" i="1"/>
  <c r="E672" i="1"/>
  <c r="I672" i="1"/>
  <c r="F672" i="1"/>
  <c r="E673" i="1"/>
  <c r="I673" i="1" s="1"/>
  <c r="H673" i="1"/>
  <c r="F673" i="1"/>
  <c r="E674" i="1"/>
  <c r="I674" i="1" s="1"/>
  <c r="F674" i="1"/>
  <c r="E675" i="1"/>
  <c r="I675" i="1" s="1"/>
  <c r="F675" i="1"/>
  <c r="E676" i="1"/>
  <c r="I676" i="1"/>
  <c r="F676" i="1"/>
  <c r="E678" i="1"/>
  <c r="H678" i="1" s="1"/>
  <c r="F678" i="1"/>
  <c r="E679" i="1"/>
  <c r="H679" i="1" s="1"/>
  <c r="F679" i="1"/>
  <c r="E680" i="1"/>
  <c r="I680" i="1" s="1"/>
  <c r="F680" i="1"/>
  <c r="E681" i="1"/>
  <c r="I681" i="1"/>
  <c r="F681" i="1"/>
  <c r="I638" i="1"/>
  <c r="H638" i="1"/>
  <c r="H660" i="1"/>
  <c r="H622" i="1"/>
  <c r="H629" i="1"/>
  <c r="H669" i="1"/>
  <c r="H648" i="1"/>
  <c r="H676" i="1"/>
  <c r="H627" i="1"/>
  <c r="H662" i="1"/>
  <c r="H674" i="1"/>
  <c r="I643" i="1"/>
  <c r="I633" i="1"/>
  <c r="I624" i="1"/>
  <c r="H665" i="1"/>
  <c r="H646" i="1"/>
  <c r="I636" i="1"/>
  <c r="I654" i="1"/>
  <c r="I631" i="1"/>
  <c r="H681" i="1"/>
  <c r="I678" i="1"/>
  <c r="I668" i="1"/>
  <c r="I661" i="1"/>
  <c r="I659" i="1"/>
  <c r="I649" i="1"/>
  <c r="I642" i="1"/>
  <c r="I639" i="1"/>
  <c r="I635" i="1"/>
  <c r="I632" i="1"/>
  <c r="I630" i="1"/>
  <c r="I621" i="1"/>
  <c r="I655" i="1"/>
  <c r="I653" i="1"/>
  <c r="D91" i="25"/>
  <c r="H91" i="25"/>
  <c r="C91" i="25"/>
  <c r="F91" i="25"/>
  <c r="D90" i="25"/>
  <c r="H90" i="25"/>
  <c r="C90" i="25"/>
  <c r="F90" i="25"/>
  <c r="D89" i="25"/>
  <c r="H89" i="25"/>
  <c r="C89" i="25"/>
  <c r="F89" i="25"/>
  <c r="D88" i="25"/>
  <c r="H88" i="25"/>
  <c r="C88" i="25"/>
  <c r="F88" i="25"/>
  <c r="D87" i="25"/>
  <c r="H87" i="25"/>
  <c r="C87" i="25"/>
  <c r="F87" i="25"/>
  <c r="D86" i="25"/>
  <c r="H86" i="25"/>
  <c r="C86" i="25"/>
  <c r="F86" i="25"/>
  <c r="D85" i="25"/>
  <c r="H85" i="25"/>
  <c r="C85" i="25"/>
  <c r="F85" i="25"/>
  <c r="D84" i="25"/>
  <c r="H84" i="25"/>
  <c r="C84" i="25"/>
  <c r="F84" i="25"/>
  <c r="D83" i="25"/>
  <c r="H83" i="25"/>
  <c r="C83" i="25"/>
  <c r="F83" i="25"/>
  <c r="D82" i="25"/>
  <c r="H82" i="25"/>
  <c r="C82" i="25"/>
  <c r="F82" i="25"/>
  <c r="D81" i="25"/>
  <c r="H81" i="25"/>
  <c r="C81" i="25"/>
  <c r="F81" i="25"/>
  <c r="D80" i="25"/>
  <c r="H80" i="25"/>
  <c r="C80" i="25"/>
  <c r="F80" i="25"/>
  <c r="D79" i="25"/>
  <c r="H79" i="25"/>
  <c r="C79" i="25"/>
  <c r="F79" i="25"/>
  <c r="D78" i="25"/>
  <c r="H78" i="25"/>
  <c r="C78" i="25"/>
  <c r="F78" i="25"/>
  <c r="D77" i="25"/>
  <c r="H77" i="25"/>
  <c r="C77" i="25"/>
  <c r="F77" i="25"/>
  <c r="D76" i="25"/>
  <c r="H76" i="25"/>
  <c r="C76" i="25"/>
  <c r="F76" i="25"/>
  <c r="D75" i="25"/>
  <c r="H75" i="25"/>
  <c r="C75" i="25"/>
  <c r="F75" i="25"/>
  <c r="D74" i="25"/>
  <c r="H74" i="25"/>
  <c r="C74" i="25"/>
  <c r="F74" i="25"/>
  <c r="D73" i="25"/>
  <c r="H73" i="25"/>
  <c r="C73" i="25"/>
  <c r="F73" i="25"/>
  <c r="D72" i="25"/>
  <c r="H72" i="25"/>
  <c r="C72" i="25"/>
  <c r="F72" i="25"/>
  <c r="D71" i="25"/>
  <c r="H71" i="25"/>
  <c r="C71" i="25"/>
  <c r="F71" i="25"/>
  <c r="D70" i="25"/>
  <c r="H70" i="25"/>
  <c r="C70" i="25"/>
  <c r="F70" i="25"/>
  <c r="D69" i="25"/>
  <c r="H69" i="25"/>
  <c r="C69" i="25"/>
  <c r="F69" i="25"/>
  <c r="D68" i="25"/>
  <c r="H68" i="25"/>
  <c r="C68" i="25"/>
  <c r="F68" i="25"/>
  <c r="D67" i="25"/>
  <c r="H67" i="25"/>
  <c r="C67" i="25"/>
  <c r="F67" i="25"/>
  <c r="D66" i="25"/>
  <c r="H66" i="25"/>
  <c r="C66" i="25"/>
  <c r="F66" i="25"/>
  <c r="D65" i="25"/>
  <c r="H65" i="25"/>
  <c r="C65" i="25"/>
  <c r="F65" i="25"/>
  <c r="D64" i="25"/>
  <c r="H64" i="25"/>
  <c r="C64" i="25"/>
  <c r="F64" i="25"/>
  <c r="D63" i="25"/>
  <c r="H63" i="25"/>
  <c r="C63" i="25"/>
  <c r="F63" i="25"/>
  <c r="D62" i="25"/>
  <c r="H62" i="25"/>
  <c r="C62" i="25"/>
  <c r="F62" i="25"/>
  <c r="D61" i="25"/>
  <c r="H61" i="25"/>
  <c r="C61" i="25"/>
  <c r="F61" i="25"/>
  <c r="D60" i="25"/>
  <c r="H60" i="25"/>
  <c r="C60" i="25"/>
  <c r="F60" i="25"/>
  <c r="D59" i="25"/>
  <c r="H59" i="25"/>
  <c r="C59" i="25"/>
  <c r="F59" i="25"/>
  <c r="D58" i="25"/>
  <c r="H58" i="25"/>
  <c r="C58" i="25"/>
  <c r="F58" i="25"/>
  <c r="D57" i="25"/>
  <c r="H57" i="25"/>
  <c r="C57" i="25"/>
  <c r="F57" i="25"/>
  <c r="D56" i="25"/>
  <c r="H56" i="25"/>
  <c r="C56" i="25"/>
  <c r="F56" i="25"/>
  <c r="D55" i="25"/>
  <c r="H55" i="25"/>
  <c r="C55" i="25"/>
  <c r="F55" i="25"/>
  <c r="D54" i="25"/>
  <c r="H54" i="25"/>
  <c r="C54" i="25"/>
  <c r="F54" i="25"/>
  <c r="D53" i="25"/>
  <c r="H53" i="25"/>
  <c r="C53" i="25"/>
  <c r="F53" i="25"/>
  <c r="D52" i="25"/>
  <c r="H52" i="25"/>
  <c r="C52" i="25"/>
  <c r="F52" i="25"/>
  <c r="D51" i="25"/>
  <c r="H51" i="25"/>
  <c r="C51" i="25"/>
  <c r="F51" i="25"/>
  <c r="D50" i="25"/>
  <c r="H50" i="25"/>
  <c r="C50" i="25"/>
  <c r="F50" i="25"/>
  <c r="D49" i="25"/>
  <c r="H49" i="25"/>
  <c r="C49" i="25"/>
  <c r="F49" i="25"/>
  <c r="D48" i="25"/>
  <c r="H48" i="25"/>
  <c r="C48" i="25"/>
  <c r="F48" i="25"/>
  <c r="D47" i="25"/>
  <c r="H47" i="25"/>
  <c r="C47" i="25"/>
  <c r="F47" i="25"/>
  <c r="D46" i="25"/>
  <c r="H46" i="25"/>
  <c r="C46" i="25"/>
  <c r="F46" i="25"/>
  <c r="D45" i="25"/>
  <c r="H45" i="25"/>
  <c r="C45" i="25"/>
  <c r="F45" i="25"/>
  <c r="D44" i="25"/>
  <c r="H44" i="25"/>
  <c r="C44" i="25"/>
  <c r="F44" i="25"/>
  <c r="D43" i="25"/>
  <c r="H43" i="25"/>
  <c r="C43" i="25"/>
  <c r="F43" i="25"/>
  <c r="D42" i="25"/>
  <c r="H42" i="25"/>
  <c r="C42" i="25"/>
  <c r="F42" i="25"/>
  <c r="D41" i="25"/>
  <c r="H41" i="25"/>
  <c r="C41" i="25"/>
  <c r="F41" i="25"/>
  <c r="D40" i="25"/>
  <c r="H40" i="25"/>
  <c r="C40" i="25"/>
  <c r="F40" i="25"/>
  <c r="D39" i="25"/>
  <c r="H39" i="25"/>
  <c r="C39" i="25"/>
  <c r="F39" i="25"/>
  <c r="D38" i="25"/>
  <c r="H38" i="25"/>
  <c r="C38" i="25"/>
  <c r="F38" i="25"/>
  <c r="D37" i="25"/>
  <c r="H37" i="25"/>
  <c r="C37" i="25"/>
  <c r="F37" i="25"/>
  <c r="D36" i="25"/>
  <c r="H36" i="25"/>
  <c r="C36" i="25"/>
  <c r="F36" i="25"/>
  <c r="D35" i="25"/>
  <c r="H35" i="25"/>
  <c r="C35" i="25"/>
  <c r="F35" i="25"/>
  <c r="D34" i="25"/>
  <c r="H34" i="25"/>
  <c r="C34" i="25"/>
  <c r="F34" i="25"/>
  <c r="D33" i="25"/>
  <c r="H33" i="25"/>
  <c r="C33" i="25"/>
  <c r="F33" i="25"/>
  <c r="D32" i="25"/>
  <c r="H32" i="25"/>
  <c r="C32" i="25"/>
  <c r="F32" i="25"/>
  <c r="D31" i="25"/>
  <c r="H31" i="25"/>
  <c r="C31" i="25"/>
  <c r="F31" i="25"/>
  <c r="D30" i="25"/>
  <c r="H30" i="25"/>
  <c r="C30" i="25"/>
  <c r="F30" i="25"/>
  <c r="D29" i="25"/>
  <c r="H29" i="25"/>
  <c r="C29" i="25"/>
  <c r="F29" i="25"/>
  <c r="D28" i="25"/>
  <c r="H28" i="25"/>
  <c r="C28" i="25"/>
  <c r="F28" i="25"/>
  <c r="D27" i="25"/>
  <c r="H27" i="25"/>
  <c r="C27" i="25"/>
  <c r="F27" i="25"/>
  <c r="D26" i="25"/>
  <c r="H26" i="25"/>
  <c r="C26" i="25"/>
  <c r="F26" i="25"/>
  <c r="D25" i="25"/>
  <c r="H25" i="25"/>
  <c r="C25" i="25"/>
  <c r="F25" i="25"/>
  <c r="D24" i="25"/>
  <c r="H24" i="25"/>
  <c r="C24" i="25"/>
  <c r="F24" i="25"/>
  <c r="D23" i="25"/>
  <c r="H23" i="25"/>
  <c r="C23" i="25"/>
  <c r="F23" i="25"/>
  <c r="D22" i="25"/>
  <c r="H22" i="25"/>
  <c r="C22" i="25"/>
  <c r="F22" i="25"/>
  <c r="D21" i="25"/>
  <c r="H21" i="25"/>
  <c r="C21" i="25"/>
  <c r="F21" i="25"/>
  <c r="D20" i="25"/>
  <c r="H20" i="25"/>
  <c r="C20" i="25"/>
  <c r="F20" i="25"/>
  <c r="D19" i="25"/>
  <c r="H19" i="25"/>
  <c r="C19" i="25"/>
  <c r="F19" i="25"/>
  <c r="D18" i="25"/>
  <c r="H18" i="25"/>
  <c r="C18" i="25"/>
  <c r="F18" i="25"/>
  <c r="D17" i="25"/>
  <c r="H17" i="25"/>
  <c r="C17" i="25"/>
  <c r="F17" i="25"/>
  <c r="D16" i="25"/>
  <c r="H16" i="25"/>
  <c r="C16" i="25"/>
  <c r="F16" i="25"/>
  <c r="D15" i="25"/>
  <c r="H15" i="25"/>
  <c r="C15" i="25"/>
  <c r="F15" i="25"/>
  <c r="D14" i="25"/>
  <c r="H14" i="25"/>
  <c r="C14" i="25"/>
  <c r="F14" i="25"/>
  <c r="D13" i="25"/>
  <c r="H13" i="25"/>
  <c r="C13" i="25"/>
  <c r="F13" i="25"/>
  <c r="D12" i="25"/>
  <c r="H12" i="25"/>
  <c r="C12" i="25"/>
  <c r="F12" i="25"/>
  <c r="D11" i="25"/>
  <c r="H11" i="25"/>
  <c r="C11" i="25"/>
  <c r="F11" i="25"/>
  <c r="D10" i="25"/>
  <c r="H10" i="25"/>
  <c r="C10" i="25"/>
  <c r="F10" i="25"/>
  <c r="D9" i="25"/>
  <c r="H9" i="25"/>
  <c r="C9" i="25"/>
  <c r="F9" i="25"/>
  <c r="D8" i="25"/>
  <c r="H8" i="25"/>
  <c r="C8" i="25"/>
  <c r="F8" i="25"/>
  <c r="D7" i="25"/>
  <c r="H7" i="25"/>
  <c r="C7" i="25"/>
  <c r="F7" i="25"/>
  <c r="D6" i="25"/>
  <c r="H6" i="25"/>
  <c r="C6" i="25"/>
  <c r="F6" i="25"/>
  <c r="D5" i="25"/>
  <c r="H5" i="25"/>
  <c r="C5" i="25"/>
  <c r="F5" i="25"/>
  <c r="D4" i="25"/>
  <c r="H4" i="25"/>
  <c r="C4" i="25"/>
  <c r="F4" i="25"/>
  <c r="D3" i="25"/>
  <c r="H3" i="25"/>
  <c r="C3" i="25"/>
  <c r="F3" i="25"/>
  <c r="D2" i="25"/>
  <c r="H2" i="25"/>
  <c r="C2" i="25"/>
  <c r="F2" i="25"/>
  <c r="D1" i="25"/>
  <c r="H1" i="25"/>
  <c r="C1" i="25"/>
  <c r="F1" i="25"/>
  <c r="F588" i="1"/>
  <c r="F584" i="1"/>
  <c r="F548" i="1"/>
  <c r="E513" i="1"/>
  <c r="I513" i="1"/>
  <c r="F512" i="1"/>
  <c r="F440" i="1"/>
  <c r="F436" i="1"/>
  <c r="E401" i="1"/>
  <c r="I401" i="1"/>
  <c r="F400" i="1"/>
  <c r="E365" i="1"/>
  <c r="I365" i="1"/>
  <c r="F364" i="1"/>
  <c r="F323" i="1"/>
  <c r="F287" i="1"/>
  <c r="F283" i="1"/>
  <c r="E248" i="1"/>
  <c r="H248" i="1" s="1"/>
  <c r="F247" i="1"/>
  <c r="F175" i="1"/>
  <c r="F139" i="1"/>
  <c r="F135" i="1"/>
  <c r="F92" i="1"/>
  <c r="F652" i="1"/>
  <c r="E619" i="1"/>
  <c r="I619" i="1"/>
  <c r="F616" i="1"/>
  <c r="E615" i="1"/>
  <c r="I615" i="1"/>
  <c r="F580" i="1"/>
  <c r="E579" i="1"/>
  <c r="I579" i="1" s="1"/>
  <c r="F544" i="1"/>
  <c r="E543" i="1"/>
  <c r="H543" i="1" s="1"/>
  <c r="E471" i="1"/>
  <c r="I471" i="1"/>
  <c r="F468" i="1"/>
  <c r="E467" i="1"/>
  <c r="I467" i="1" s="1"/>
  <c r="F432" i="1"/>
  <c r="E431" i="1"/>
  <c r="H431" i="1" s="1"/>
  <c r="F396" i="1"/>
  <c r="E395" i="1"/>
  <c r="I395" i="1" s="1"/>
  <c r="F360" i="1"/>
  <c r="E359" i="1"/>
  <c r="I359" i="1"/>
  <c r="F356" i="1"/>
  <c r="E318" i="1"/>
  <c r="I318" i="1"/>
  <c r="F315" i="1"/>
  <c r="E314" i="1"/>
  <c r="I314" i="1" s="1"/>
  <c r="F279" i="1"/>
  <c r="E278" i="1"/>
  <c r="I278" i="1"/>
  <c r="F243" i="1"/>
  <c r="E242" i="1"/>
  <c r="I242" i="1"/>
  <c r="F207" i="1"/>
  <c r="E206" i="1"/>
  <c r="I206" i="1" s="1"/>
  <c r="F203" i="1"/>
  <c r="E170" i="1"/>
  <c r="H170" i="1" s="1"/>
  <c r="F167" i="1"/>
  <c r="E166" i="1"/>
  <c r="I166" i="1" s="1"/>
  <c r="F131" i="1"/>
  <c r="E130" i="1"/>
  <c r="I130" i="1"/>
  <c r="F88" i="1"/>
  <c r="E87" i="1"/>
  <c r="F52" i="1"/>
  <c r="F51" i="1"/>
  <c r="E51" i="1"/>
  <c r="I51" i="1" s="1"/>
  <c r="F48" i="1"/>
  <c r="E52" i="1"/>
  <c r="E85" i="1"/>
  <c r="H85" i="1" s="1"/>
  <c r="F85" i="1"/>
  <c r="E86" i="1"/>
  <c r="I86" i="1" s="1"/>
  <c r="F86" i="1"/>
  <c r="F87" i="1"/>
  <c r="E88" i="1"/>
  <c r="I88" i="1"/>
  <c r="E89" i="1"/>
  <c r="I89" i="1"/>
  <c r="F89" i="1"/>
  <c r="E129" i="1"/>
  <c r="I129" i="1" s="1"/>
  <c r="F129" i="1"/>
  <c r="F130" i="1"/>
  <c r="E131" i="1"/>
  <c r="H131" i="1" s="1"/>
  <c r="E132" i="1"/>
  <c r="I132" i="1"/>
  <c r="F132" i="1"/>
  <c r="E133" i="1"/>
  <c r="I133" i="1" s="1"/>
  <c r="F133" i="1"/>
  <c r="F166" i="1"/>
  <c r="E167" i="1"/>
  <c r="I167" i="1"/>
  <c r="E168" i="1"/>
  <c r="I168" i="1" s="1"/>
  <c r="F168" i="1"/>
  <c r="E169" i="1"/>
  <c r="I169" i="1"/>
  <c r="F169" i="1"/>
  <c r="F170" i="1"/>
  <c r="E203" i="1"/>
  <c r="I203" i="1"/>
  <c r="E204" i="1"/>
  <c r="I204" i="1" s="1"/>
  <c r="F204" i="1"/>
  <c r="E205" i="1"/>
  <c r="I205" i="1"/>
  <c r="F205" i="1"/>
  <c r="F206" i="1"/>
  <c r="E207" i="1"/>
  <c r="I207" i="1" s="1"/>
  <c r="E240" i="1"/>
  <c r="I240" i="1" s="1"/>
  <c r="F240" i="1"/>
  <c r="E241" i="1"/>
  <c r="I241" i="1" s="1"/>
  <c r="F241" i="1"/>
  <c r="F242" i="1"/>
  <c r="E243" i="1"/>
  <c r="I243" i="1" s="1"/>
  <c r="E244" i="1"/>
  <c r="I244" i="1" s="1"/>
  <c r="F244" i="1"/>
  <c r="E277" i="1"/>
  <c r="H277" i="1" s="1"/>
  <c r="F277" i="1"/>
  <c r="F278" i="1"/>
  <c r="E279" i="1"/>
  <c r="I279" i="1" s="1"/>
  <c r="E280" i="1"/>
  <c r="I280" i="1"/>
  <c r="F280" i="1"/>
  <c r="E281" i="1"/>
  <c r="I281" i="1"/>
  <c r="F281" i="1"/>
  <c r="F314" i="1"/>
  <c r="E315" i="1"/>
  <c r="I315" i="1" s="1"/>
  <c r="E316" i="1"/>
  <c r="I316" i="1"/>
  <c r="F316" i="1"/>
  <c r="E317" i="1"/>
  <c r="I317" i="1"/>
  <c r="F317" i="1"/>
  <c r="F318" i="1"/>
  <c r="E356" i="1"/>
  <c r="I356" i="1"/>
  <c r="E357" i="1"/>
  <c r="H357" i="1" s="1"/>
  <c r="F357" i="1"/>
  <c r="E358" i="1"/>
  <c r="I358" i="1" s="1"/>
  <c r="F358" i="1"/>
  <c r="F359" i="1"/>
  <c r="E360" i="1"/>
  <c r="I360" i="1"/>
  <c r="E393" i="1"/>
  <c r="I393" i="1"/>
  <c r="F393" i="1"/>
  <c r="E394" i="1"/>
  <c r="I394" i="1" s="1"/>
  <c r="F394" i="1"/>
  <c r="F395" i="1"/>
  <c r="E396" i="1"/>
  <c r="I396" i="1" s="1"/>
  <c r="E397" i="1"/>
  <c r="I397" i="1"/>
  <c r="F397" i="1"/>
  <c r="E430" i="1"/>
  <c r="I430" i="1" s="1"/>
  <c r="F430" i="1"/>
  <c r="F431" i="1"/>
  <c r="E432" i="1"/>
  <c r="I432" i="1"/>
  <c r="E433" i="1"/>
  <c r="I433" i="1" s="1"/>
  <c r="F433" i="1"/>
  <c r="E434" i="1"/>
  <c r="I434" i="1"/>
  <c r="F434" i="1"/>
  <c r="F467" i="1"/>
  <c r="E468" i="1"/>
  <c r="I468" i="1"/>
  <c r="E469" i="1"/>
  <c r="I469" i="1" s="1"/>
  <c r="F469" i="1"/>
  <c r="E470" i="1"/>
  <c r="I470" i="1"/>
  <c r="F470" i="1"/>
  <c r="F471" i="1"/>
  <c r="E541" i="1"/>
  <c r="I541" i="1" s="1"/>
  <c r="F541" i="1"/>
  <c r="E542" i="1"/>
  <c r="I542" i="1"/>
  <c r="F542" i="1"/>
  <c r="F543" i="1"/>
  <c r="E544" i="1"/>
  <c r="I544" i="1"/>
  <c r="E545" i="1"/>
  <c r="I545" i="1" s="1"/>
  <c r="F545" i="1"/>
  <c r="E578" i="1"/>
  <c r="I578" i="1"/>
  <c r="F578" i="1"/>
  <c r="F579" i="1"/>
  <c r="E580" i="1"/>
  <c r="I580" i="1" s="1"/>
  <c r="E581" i="1"/>
  <c r="I581" i="1" s="1"/>
  <c r="F581" i="1"/>
  <c r="E582" i="1"/>
  <c r="I582" i="1" s="1"/>
  <c r="F582" i="1"/>
  <c r="F615" i="1"/>
  <c r="E616" i="1"/>
  <c r="I616" i="1" s="1"/>
  <c r="E617" i="1"/>
  <c r="I617" i="1"/>
  <c r="F617" i="1"/>
  <c r="E618" i="1"/>
  <c r="I618" i="1"/>
  <c r="F618" i="1"/>
  <c r="F619" i="1"/>
  <c r="E652" i="1"/>
  <c r="I652" i="1" s="1"/>
  <c r="F13" i="1"/>
  <c r="E13" i="1"/>
  <c r="I13" i="1" s="1"/>
  <c r="H159" i="1"/>
  <c r="H196" i="1"/>
  <c r="H233" i="1"/>
  <c r="H386" i="1"/>
  <c r="H423" i="1"/>
  <c r="H460" i="1"/>
  <c r="H497" i="1"/>
  <c r="H534" i="1"/>
  <c r="H571" i="1"/>
  <c r="H608" i="1"/>
  <c r="F607" i="1"/>
  <c r="E607" i="1"/>
  <c r="I607" i="1" s="1"/>
  <c r="F606" i="1"/>
  <c r="E606" i="1"/>
  <c r="H606" i="1" s="1"/>
  <c r="F605" i="1"/>
  <c r="E605" i="1"/>
  <c r="I605" i="1" s="1"/>
  <c r="F604" i="1"/>
  <c r="E604" i="1"/>
  <c r="I604" i="1"/>
  <c r="F417" i="1"/>
  <c r="E417" i="1"/>
  <c r="I417" i="1"/>
  <c r="F416" i="1"/>
  <c r="E416" i="1"/>
  <c r="I416" i="1" s="1"/>
  <c r="F415" i="1"/>
  <c r="E415" i="1"/>
  <c r="I415" i="1"/>
  <c r="F414" i="1"/>
  <c r="E414" i="1"/>
  <c r="I414" i="1"/>
  <c r="F413" i="1"/>
  <c r="E413" i="1"/>
  <c r="I413" i="1" s="1"/>
  <c r="F613" i="1"/>
  <c r="E613" i="1"/>
  <c r="I613" i="1" s="1"/>
  <c r="F612" i="1"/>
  <c r="E612" i="1"/>
  <c r="I612" i="1" s="1"/>
  <c r="F611" i="1"/>
  <c r="E611" i="1"/>
  <c r="I611" i="1"/>
  <c r="F610" i="1"/>
  <c r="E610" i="1"/>
  <c r="I610" i="1"/>
  <c r="F609" i="1"/>
  <c r="E609" i="1"/>
  <c r="I609" i="1" s="1"/>
  <c r="F570" i="1"/>
  <c r="E570" i="1"/>
  <c r="I570" i="1"/>
  <c r="F569" i="1"/>
  <c r="E569" i="1"/>
  <c r="I569" i="1"/>
  <c r="F568" i="1"/>
  <c r="E568" i="1"/>
  <c r="I568" i="1" s="1"/>
  <c r="F567" i="1"/>
  <c r="E567" i="1"/>
  <c r="I567" i="1" s="1"/>
  <c r="F602" i="1"/>
  <c r="E602" i="1"/>
  <c r="I602" i="1" s="1"/>
  <c r="F601" i="1"/>
  <c r="E601" i="1"/>
  <c r="I601" i="1"/>
  <c r="F600" i="1"/>
  <c r="E600" i="1"/>
  <c r="I600" i="1"/>
  <c r="F599" i="1"/>
  <c r="E599" i="1"/>
  <c r="I599" i="1" s="1"/>
  <c r="F598" i="1"/>
  <c r="E598" i="1"/>
  <c r="I598" i="1"/>
  <c r="F596" i="1"/>
  <c r="E596" i="1"/>
  <c r="I596" i="1"/>
  <c r="F595" i="1"/>
  <c r="E595" i="1"/>
  <c r="I595" i="1" s="1"/>
  <c r="F594" i="1"/>
  <c r="E594" i="1"/>
  <c r="H594" i="1" s="1"/>
  <c r="F593" i="1"/>
  <c r="E593" i="1"/>
  <c r="I593" i="1" s="1"/>
  <c r="F592" i="1"/>
  <c r="E592" i="1"/>
  <c r="I592" i="1"/>
  <c r="F591" i="1"/>
  <c r="E591" i="1"/>
  <c r="I591" i="1"/>
  <c r="F590" i="1"/>
  <c r="E590" i="1"/>
  <c r="I590" i="1" s="1"/>
  <c r="E588" i="1"/>
  <c r="I588" i="1"/>
  <c r="F587" i="1"/>
  <c r="E587" i="1"/>
  <c r="I587" i="1"/>
  <c r="F586" i="1"/>
  <c r="E586" i="1"/>
  <c r="I586" i="1" s="1"/>
  <c r="F585" i="1"/>
  <c r="E585" i="1"/>
  <c r="I585" i="1"/>
  <c r="E584" i="1"/>
  <c r="I584" i="1"/>
  <c r="F576" i="1"/>
  <c r="E576" i="1"/>
  <c r="I576" i="1" s="1"/>
  <c r="F575" i="1"/>
  <c r="E575" i="1"/>
  <c r="I575" i="1"/>
  <c r="F574" i="1"/>
  <c r="E574" i="1"/>
  <c r="I574" i="1"/>
  <c r="F573" i="1"/>
  <c r="E573" i="1"/>
  <c r="I573" i="1" s="1"/>
  <c r="F572" i="1"/>
  <c r="E572" i="1"/>
  <c r="I572" i="1" s="1"/>
  <c r="F533" i="1"/>
  <c r="E533" i="1"/>
  <c r="I533" i="1" s="1"/>
  <c r="F532" i="1"/>
  <c r="E532" i="1"/>
  <c r="I532" i="1"/>
  <c r="F531" i="1"/>
  <c r="E531" i="1"/>
  <c r="I531" i="1"/>
  <c r="F530" i="1"/>
  <c r="E530" i="1"/>
  <c r="I530" i="1"/>
  <c r="F565" i="1"/>
  <c r="E565" i="1"/>
  <c r="I565" i="1"/>
  <c r="F564" i="1"/>
  <c r="E564" i="1"/>
  <c r="I564" i="1"/>
  <c r="F563" i="1"/>
  <c r="E563" i="1"/>
  <c r="I563" i="1" s="1"/>
  <c r="F562" i="1"/>
  <c r="E562" i="1"/>
  <c r="I562" i="1" s="1"/>
  <c r="F561" i="1"/>
  <c r="E561" i="1"/>
  <c r="I561" i="1" s="1"/>
  <c r="F559" i="1"/>
  <c r="E559" i="1"/>
  <c r="I559" i="1"/>
  <c r="F558" i="1"/>
  <c r="E558" i="1"/>
  <c r="I558" i="1"/>
  <c r="F557" i="1"/>
  <c r="E557" i="1"/>
  <c r="I557" i="1"/>
  <c r="F556" i="1"/>
  <c r="E556" i="1"/>
  <c r="I556" i="1"/>
  <c r="F555" i="1"/>
  <c r="E555" i="1"/>
  <c r="I555" i="1"/>
  <c r="F554" i="1"/>
  <c r="E554" i="1"/>
  <c r="I554" i="1" s="1"/>
  <c r="F553" i="1"/>
  <c r="E553" i="1"/>
  <c r="H553" i="1" s="1"/>
  <c r="F551" i="1"/>
  <c r="E551" i="1"/>
  <c r="I551" i="1" s="1"/>
  <c r="F550" i="1"/>
  <c r="E550" i="1"/>
  <c r="I550" i="1"/>
  <c r="F549" i="1"/>
  <c r="E549" i="1"/>
  <c r="I549" i="1"/>
  <c r="E548" i="1"/>
  <c r="I548" i="1" s="1"/>
  <c r="F547" i="1"/>
  <c r="E547" i="1"/>
  <c r="I547" i="1"/>
  <c r="F539" i="1"/>
  <c r="E539" i="1"/>
  <c r="I539" i="1"/>
  <c r="F538" i="1"/>
  <c r="E538" i="1"/>
  <c r="I538" i="1"/>
  <c r="F537" i="1"/>
  <c r="E537" i="1"/>
  <c r="I537" i="1"/>
  <c r="F536" i="1"/>
  <c r="E536" i="1"/>
  <c r="I536" i="1"/>
  <c r="F535" i="1"/>
  <c r="E535" i="1"/>
  <c r="I535" i="1" s="1"/>
  <c r="F496" i="1"/>
  <c r="E496" i="1"/>
  <c r="H496" i="1" s="1"/>
  <c r="F495" i="1"/>
  <c r="E495" i="1"/>
  <c r="I495" i="1" s="1"/>
  <c r="F494" i="1"/>
  <c r="E494" i="1"/>
  <c r="I494" i="1"/>
  <c r="F493" i="1"/>
  <c r="E493" i="1"/>
  <c r="I493" i="1"/>
  <c r="F528" i="1"/>
  <c r="E528" i="1"/>
  <c r="I528" i="1"/>
  <c r="F527" i="1"/>
  <c r="E527" i="1"/>
  <c r="I527" i="1"/>
  <c r="F526" i="1"/>
  <c r="E526" i="1"/>
  <c r="I526" i="1"/>
  <c r="F525" i="1"/>
  <c r="E525" i="1"/>
  <c r="I525" i="1" s="1"/>
  <c r="F524" i="1"/>
  <c r="E524" i="1"/>
  <c r="H524" i="1" s="1"/>
  <c r="F522" i="1"/>
  <c r="E522" i="1"/>
  <c r="I522" i="1" s="1"/>
  <c r="F521" i="1"/>
  <c r="E521" i="1"/>
  <c r="I521" i="1"/>
  <c r="F520" i="1"/>
  <c r="E520" i="1"/>
  <c r="I520" i="1"/>
  <c r="F519" i="1"/>
  <c r="E519" i="1"/>
  <c r="I519" i="1"/>
  <c r="F518" i="1"/>
  <c r="E518" i="1"/>
  <c r="I518" i="1"/>
  <c r="F517" i="1"/>
  <c r="E517" i="1"/>
  <c r="I517" i="1"/>
  <c r="F516" i="1"/>
  <c r="E516" i="1"/>
  <c r="I516" i="1" s="1"/>
  <c r="F514" i="1"/>
  <c r="E514" i="1"/>
  <c r="H514" i="1" s="1"/>
  <c r="F513" i="1"/>
  <c r="E512" i="1"/>
  <c r="I512" i="1" s="1"/>
  <c r="F511" i="1"/>
  <c r="E511" i="1"/>
  <c r="I511" i="1"/>
  <c r="F510" i="1"/>
  <c r="E510" i="1"/>
  <c r="I510" i="1"/>
  <c r="F502" i="1"/>
  <c r="E502" i="1"/>
  <c r="I502" i="1"/>
  <c r="F501" i="1"/>
  <c r="E501" i="1"/>
  <c r="I501" i="1"/>
  <c r="F500" i="1"/>
  <c r="E500" i="1"/>
  <c r="I500" i="1"/>
  <c r="F499" i="1"/>
  <c r="E499" i="1"/>
  <c r="I499" i="1" s="1"/>
  <c r="F498" i="1"/>
  <c r="E498" i="1"/>
  <c r="I498" i="1" s="1"/>
  <c r="F459" i="1"/>
  <c r="E459" i="1"/>
  <c r="I459" i="1" s="1"/>
  <c r="F458" i="1"/>
  <c r="E458" i="1"/>
  <c r="F457" i="1"/>
  <c r="E457" i="1"/>
  <c r="H457" i="1" s="1"/>
  <c r="F456" i="1"/>
  <c r="E456" i="1"/>
  <c r="I456" i="1" s="1"/>
  <c r="F491" i="1"/>
  <c r="E491" i="1"/>
  <c r="I491" i="1"/>
  <c r="F490" i="1"/>
  <c r="E490" i="1"/>
  <c r="I490" i="1"/>
  <c r="F489" i="1"/>
  <c r="E489" i="1"/>
  <c r="I489" i="1"/>
  <c r="F488" i="1"/>
  <c r="E488" i="1"/>
  <c r="I488" i="1"/>
  <c r="F487" i="1"/>
  <c r="E487" i="1"/>
  <c r="I487" i="1"/>
  <c r="F485" i="1"/>
  <c r="E485" i="1"/>
  <c r="I485" i="1" s="1"/>
  <c r="F484" i="1"/>
  <c r="E484" i="1"/>
  <c r="I484" i="1" s="1"/>
  <c r="F483" i="1"/>
  <c r="E483" i="1"/>
  <c r="I483" i="1" s="1"/>
  <c r="F482" i="1"/>
  <c r="E482" i="1"/>
  <c r="I482" i="1"/>
  <c r="F481" i="1"/>
  <c r="E481" i="1"/>
  <c r="I481" i="1"/>
  <c r="F480" i="1"/>
  <c r="E480" i="1"/>
  <c r="I480" i="1"/>
  <c r="F479" i="1"/>
  <c r="E479" i="1"/>
  <c r="I479" i="1"/>
  <c r="F477" i="1"/>
  <c r="E477" i="1"/>
  <c r="I477" i="1"/>
  <c r="F476" i="1"/>
  <c r="E476" i="1"/>
  <c r="I476" i="1" s="1"/>
  <c r="F475" i="1"/>
  <c r="E475" i="1"/>
  <c r="I475" i="1" s="1"/>
  <c r="F474" i="1"/>
  <c r="E474" i="1"/>
  <c r="I474" i="1" s="1"/>
  <c r="F473" i="1"/>
  <c r="E473" i="1"/>
  <c r="I473" i="1"/>
  <c r="F465" i="1"/>
  <c r="E465" i="1"/>
  <c r="I465" i="1"/>
  <c r="F464" i="1"/>
  <c r="E464" i="1"/>
  <c r="I464" i="1"/>
  <c r="F463" i="1"/>
  <c r="E463" i="1"/>
  <c r="I463" i="1"/>
  <c r="F462" i="1"/>
  <c r="E462" i="1"/>
  <c r="I462" i="1"/>
  <c r="F461" i="1"/>
  <c r="E461" i="1"/>
  <c r="I461" i="1" s="1"/>
  <c r="F422" i="1"/>
  <c r="E422" i="1"/>
  <c r="I422" i="1" s="1"/>
  <c r="F421" i="1"/>
  <c r="E421" i="1"/>
  <c r="I421" i="1" s="1"/>
  <c r="F420" i="1"/>
  <c r="E420" i="1"/>
  <c r="I420" i="1"/>
  <c r="F419" i="1"/>
  <c r="E419" i="1"/>
  <c r="I419" i="1"/>
  <c r="F454" i="1"/>
  <c r="E454" i="1"/>
  <c r="I454" i="1"/>
  <c r="F453" i="1"/>
  <c r="E453" i="1"/>
  <c r="I453" i="1"/>
  <c r="F452" i="1"/>
  <c r="E452" i="1"/>
  <c r="I452" i="1"/>
  <c r="F451" i="1"/>
  <c r="E451" i="1"/>
  <c r="I451" i="1" s="1"/>
  <c r="F450" i="1"/>
  <c r="E450" i="1"/>
  <c r="I450" i="1" s="1"/>
  <c r="F448" i="1"/>
  <c r="E448" i="1"/>
  <c r="I448" i="1" s="1"/>
  <c r="F447" i="1"/>
  <c r="E447" i="1"/>
  <c r="I447" i="1"/>
  <c r="F446" i="1"/>
  <c r="E446" i="1"/>
  <c r="I446" i="1"/>
  <c r="F445" i="1"/>
  <c r="E445" i="1"/>
  <c r="I445" i="1"/>
  <c r="F444" i="1"/>
  <c r="E444" i="1"/>
  <c r="I444" i="1"/>
  <c r="F443" i="1"/>
  <c r="E443" i="1"/>
  <c r="I443" i="1"/>
  <c r="F442" i="1"/>
  <c r="E442" i="1"/>
  <c r="I442" i="1" s="1"/>
  <c r="E440" i="1"/>
  <c r="I440" i="1"/>
  <c r="F439" i="1"/>
  <c r="E439" i="1"/>
  <c r="I439" i="1"/>
  <c r="F438" i="1"/>
  <c r="E438" i="1"/>
  <c r="I438" i="1" s="1"/>
  <c r="F437" i="1"/>
  <c r="E437" i="1"/>
  <c r="I437" i="1" s="1"/>
  <c r="E436" i="1"/>
  <c r="I436" i="1"/>
  <c r="F428" i="1"/>
  <c r="E428" i="1"/>
  <c r="I428" i="1" s="1"/>
  <c r="F427" i="1"/>
  <c r="E427" i="1"/>
  <c r="I427" i="1" s="1"/>
  <c r="F426" i="1"/>
  <c r="E426" i="1"/>
  <c r="I426" i="1" s="1"/>
  <c r="F425" i="1"/>
  <c r="E425" i="1"/>
  <c r="I425" i="1"/>
  <c r="F424" i="1"/>
  <c r="E424" i="1"/>
  <c r="I424" i="1"/>
  <c r="F385" i="1"/>
  <c r="E385" i="1"/>
  <c r="I385" i="1"/>
  <c r="F384" i="1"/>
  <c r="E384" i="1"/>
  <c r="I384" i="1"/>
  <c r="F383" i="1"/>
  <c r="E383" i="1"/>
  <c r="I383" i="1"/>
  <c r="F382" i="1"/>
  <c r="E382" i="1"/>
  <c r="F411" i="1"/>
  <c r="E411" i="1"/>
  <c r="I411" i="1"/>
  <c r="F410" i="1"/>
  <c r="E410" i="1"/>
  <c r="I410" i="1"/>
  <c r="F409" i="1"/>
  <c r="E409" i="1"/>
  <c r="I409" i="1" s="1"/>
  <c r="F408" i="1"/>
  <c r="E408" i="1"/>
  <c r="I408" i="1" s="1"/>
  <c r="F407" i="1"/>
  <c r="E407" i="1"/>
  <c r="I407" i="1" s="1"/>
  <c r="F406" i="1"/>
  <c r="E406" i="1"/>
  <c r="I406" i="1"/>
  <c r="F405" i="1"/>
  <c r="E405" i="1"/>
  <c r="I405" i="1"/>
  <c r="F403" i="1"/>
  <c r="E403" i="1"/>
  <c r="I403" i="1"/>
  <c r="F402" i="1"/>
  <c r="E402" i="1"/>
  <c r="I402" i="1"/>
  <c r="F401" i="1"/>
  <c r="E400" i="1"/>
  <c r="I400" i="1"/>
  <c r="F399" i="1"/>
  <c r="E399" i="1"/>
  <c r="F391" i="1"/>
  <c r="E391" i="1"/>
  <c r="I391" i="1"/>
  <c r="F390" i="1"/>
  <c r="E390" i="1"/>
  <c r="I390" i="1"/>
  <c r="F389" i="1"/>
  <c r="E389" i="1"/>
  <c r="I389" i="1" s="1"/>
  <c r="F388" i="1"/>
  <c r="E388" i="1"/>
  <c r="I388" i="1" s="1"/>
  <c r="F387" i="1"/>
  <c r="E387" i="1"/>
  <c r="I387" i="1" s="1"/>
  <c r="F348" i="1"/>
  <c r="E348" i="1"/>
  <c r="I348" i="1"/>
  <c r="F347" i="1"/>
  <c r="E347" i="1"/>
  <c r="I347" i="1"/>
  <c r="F346" i="1"/>
  <c r="E346" i="1"/>
  <c r="I346" i="1"/>
  <c r="F345" i="1"/>
  <c r="E345" i="1"/>
  <c r="I345" i="1"/>
  <c r="F380" i="1"/>
  <c r="E380" i="1"/>
  <c r="I380" i="1"/>
  <c r="F379" i="1"/>
  <c r="E379" i="1"/>
  <c r="I379" i="1" s="1"/>
  <c r="F378" i="1"/>
  <c r="E378" i="1"/>
  <c r="I378" i="1" s="1"/>
  <c r="F377" i="1"/>
  <c r="E377" i="1"/>
  <c r="I377" i="1" s="1"/>
  <c r="F376" i="1"/>
  <c r="E376" i="1"/>
  <c r="I376" i="1"/>
  <c r="F374" i="1"/>
  <c r="E374" i="1"/>
  <c r="I374" i="1"/>
  <c r="F373" i="1"/>
  <c r="E373" i="1"/>
  <c r="I373" i="1"/>
  <c r="F372" i="1"/>
  <c r="E372" i="1"/>
  <c r="I372" i="1"/>
  <c r="F371" i="1"/>
  <c r="E371" i="1"/>
  <c r="I371" i="1"/>
  <c r="F370" i="1"/>
  <c r="E370" i="1"/>
  <c r="I370" i="1" s="1"/>
  <c r="F369" i="1"/>
  <c r="E369" i="1"/>
  <c r="H369" i="1" s="1"/>
  <c r="F368" i="1"/>
  <c r="E368" i="1"/>
  <c r="I368" i="1" s="1"/>
  <c r="F366" i="1"/>
  <c r="E366" i="1"/>
  <c r="I366" i="1"/>
  <c r="F365" i="1"/>
  <c r="E364" i="1"/>
  <c r="I364" i="1"/>
  <c r="F363" i="1"/>
  <c r="E363" i="1"/>
  <c r="I363" i="1"/>
  <c r="F362" i="1"/>
  <c r="E362" i="1"/>
  <c r="I362" i="1"/>
  <c r="F354" i="1"/>
  <c r="E354" i="1"/>
  <c r="I354" i="1"/>
  <c r="F353" i="1"/>
  <c r="E353" i="1"/>
  <c r="I353" i="1" s="1"/>
  <c r="F352" i="1"/>
  <c r="E352" i="1"/>
  <c r="I352" i="1" s="1"/>
  <c r="F351" i="1"/>
  <c r="E351" i="1"/>
  <c r="I351" i="1" s="1"/>
  <c r="F350" i="1"/>
  <c r="E350" i="1"/>
  <c r="I350" i="1"/>
  <c r="F343" i="1"/>
  <c r="E343" i="1"/>
  <c r="I343" i="1"/>
  <c r="F342" i="1"/>
  <c r="E342" i="1"/>
  <c r="I342" i="1"/>
  <c r="F341" i="1"/>
  <c r="E341" i="1"/>
  <c r="F340" i="1"/>
  <c r="E340" i="1"/>
  <c r="I340" i="1"/>
  <c r="F338" i="1"/>
  <c r="E338" i="1"/>
  <c r="F337" i="1"/>
  <c r="E337" i="1"/>
  <c r="I337" i="1"/>
  <c r="F336" i="1"/>
  <c r="E336" i="1"/>
  <c r="I336" i="1"/>
  <c r="F335" i="1"/>
  <c r="E335" i="1"/>
  <c r="I335" i="1"/>
  <c r="F334" i="1"/>
  <c r="E334" i="1"/>
  <c r="I334" i="1"/>
  <c r="F332" i="1"/>
  <c r="E332" i="1"/>
  <c r="I332" i="1"/>
  <c r="F331" i="1"/>
  <c r="E331" i="1"/>
  <c r="I331" i="1" s="1"/>
  <c r="F330" i="1"/>
  <c r="E330" i="1"/>
  <c r="H330" i="1" s="1"/>
  <c r="F329" i="1"/>
  <c r="E329" i="1"/>
  <c r="I329" i="1" s="1"/>
  <c r="F328" i="1"/>
  <c r="E328" i="1"/>
  <c r="I328" i="1"/>
  <c r="F327" i="1"/>
  <c r="E327" i="1"/>
  <c r="I327" i="1"/>
  <c r="F326" i="1"/>
  <c r="E326" i="1"/>
  <c r="I326" i="1"/>
  <c r="F324" i="1"/>
  <c r="E324" i="1"/>
  <c r="I324" i="1"/>
  <c r="E323" i="1"/>
  <c r="F322" i="1"/>
  <c r="E322" i="1"/>
  <c r="I322" i="1" s="1"/>
  <c r="F321" i="1"/>
  <c r="E321" i="1"/>
  <c r="F320" i="1"/>
  <c r="E320" i="1"/>
  <c r="I320" i="1" s="1"/>
  <c r="F312" i="1"/>
  <c r="E312" i="1"/>
  <c r="I312" i="1" s="1"/>
  <c r="F311" i="1"/>
  <c r="E311" i="1"/>
  <c r="I311" i="1"/>
  <c r="F310" i="1"/>
  <c r="E310" i="1"/>
  <c r="I310" i="1"/>
  <c r="F309" i="1"/>
  <c r="E309" i="1"/>
  <c r="I309" i="1"/>
  <c r="F308" i="1"/>
  <c r="E308" i="1"/>
  <c r="I308" i="1"/>
  <c r="F306" i="1"/>
  <c r="E306" i="1"/>
  <c r="I306" i="1"/>
  <c r="F305" i="1"/>
  <c r="E305" i="1"/>
  <c r="F304" i="1"/>
  <c r="E304" i="1"/>
  <c r="I304" i="1"/>
  <c r="F303" i="1"/>
  <c r="E303" i="1"/>
  <c r="I303" i="1"/>
  <c r="F301" i="1"/>
  <c r="E301" i="1"/>
  <c r="I301" i="1" s="1"/>
  <c r="F300" i="1"/>
  <c r="E300" i="1"/>
  <c r="H300" i="1" s="1"/>
  <c r="F299" i="1"/>
  <c r="E299" i="1"/>
  <c r="F298" i="1"/>
  <c r="E298" i="1"/>
  <c r="I298" i="1" s="1"/>
  <c r="F297" i="1"/>
  <c r="E297" i="1"/>
  <c r="I297" i="1" s="1"/>
  <c r="F295" i="1"/>
  <c r="E295" i="1"/>
  <c r="I295" i="1" s="1"/>
  <c r="F294" i="1"/>
  <c r="E294" i="1"/>
  <c r="I294" i="1"/>
  <c r="F293" i="1"/>
  <c r="E293" i="1"/>
  <c r="I293" i="1"/>
  <c r="F292" i="1"/>
  <c r="E292" i="1"/>
  <c r="I292" i="1"/>
  <c r="F291" i="1"/>
  <c r="E291" i="1"/>
  <c r="I291" i="1"/>
  <c r="F290" i="1"/>
  <c r="E290" i="1"/>
  <c r="I290" i="1"/>
  <c r="F289" i="1"/>
  <c r="E289" i="1"/>
  <c r="I289" i="1" s="1"/>
  <c r="E287" i="1"/>
  <c r="I287" i="1"/>
  <c r="F286" i="1"/>
  <c r="E286" i="1"/>
  <c r="F285" i="1"/>
  <c r="E285" i="1"/>
  <c r="I285" i="1"/>
  <c r="F284" i="1"/>
  <c r="E284" i="1"/>
  <c r="I284" i="1"/>
  <c r="E283" i="1"/>
  <c r="F275" i="1"/>
  <c r="E275" i="1"/>
  <c r="I275" i="1" s="1"/>
  <c r="F274" i="1"/>
  <c r="E274" i="1"/>
  <c r="I274" i="1"/>
  <c r="F273" i="1"/>
  <c r="E273" i="1"/>
  <c r="I273" i="1"/>
  <c r="F272" i="1"/>
  <c r="E272" i="1"/>
  <c r="I272" i="1"/>
  <c r="F271" i="1"/>
  <c r="E271" i="1"/>
  <c r="I271" i="1"/>
  <c r="F269" i="1"/>
  <c r="E269" i="1"/>
  <c r="I269" i="1"/>
  <c r="F268" i="1"/>
  <c r="E268" i="1"/>
  <c r="I268" i="1" s="1"/>
  <c r="F267" i="1"/>
  <c r="E267" i="1"/>
  <c r="H267" i="1" s="1"/>
  <c r="F266" i="1"/>
  <c r="E266" i="1"/>
  <c r="I266" i="1" s="1"/>
  <c r="F264" i="1"/>
  <c r="E264" i="1"/>
  <c r="I264" i="1"/>
  <c r="F263" i="1"/>
  <c r="E263" i="1"/>
  <c r="F262" i="1"/>
  <c r="E262" i="1"/>
  <c r="I262" i="1" s="1"/>
  <c r="F261" i="1"/>
  <c r="E261" i="1"/>
  <c r="I261" i="1"/>
  <c r="F260" i="1"/>
  <c r="E260" i="1"/>
  <c r="F258" i="1"/>
  <c r="E258" i="1"/>
  <c r="I258" i="1" s="1"/>
  <c r="F257" i="1"/>
  <c r="E257" i="1"/>
  <c r="I257" i="1"/>
  <c r="F256" i="1"/>
  <c r="E256" i="1"/>
  <c r="I256" i="1"/>
  <c r="F255" i="1"/>
  <c r="E255" i="1"/>
  <c r="I255" i="1"/>
  <c r="F254" i="1"/>
  <c r="E254" i="1"/>
  <c r="I254" i="1"/>
  <c r="F253" i="1"/>
  <c r="E253" i="1"/>
  <c r="I253" i="1"/>
  <c r="F252" i="1"/>
  <c r="E252" i="1"/>
  <c r="I252" i="1" s="1"/>
  <c r="F250" i="1"/>
  <c r="E250" i="1"/>
  <c r="H250" i="1" s="1"/>
  <c r="F249" i="1"/>
  <c r="E249" i="1"/>
  <c r="I249" i="1" s="1"/>
  <c r="F248" i="1"/>
  <c r="E247" i="1"/>
  <c r="F246" i="1"/>
  <c r="E246" i="1"/>
  <c r="I246" i="1" s="1"/>
  <c r="F238" i="1"/>
  <c r="E238" i="1"/>
  <c r="I238" i="1" s="1"/>
  <c r="F237" i="1"/>
  <c r="E237" i="1"/>
  <c r="I237" i="1"/>
  <c r="F236" i="1"/>
  <c r="E236" i="1"/>
  <c r="I236" i="1"/>
  <c r="F235" i="1"/>
  <c r="E235" i="1"/>
  <c r="I235" i="1"/>
  <c r="F234" i="1"/>
  <c r="E234" i="1"/>
  <c r="I234" i="1"/>
  <c r="F232" i="1"/>
  <c r="E232" i="1"/>
  <c r="I232" i="1"/>
  <c r="F231" i="1"/>
  <c r="E231" i="1"/>
  <c r="I231" i="1" s="1"/>
  <c r="F230" i="1"/>
  <c r="E230" i="1"/>
  <c r="H230" i="1" s="1"/>
  <c r="F229" i="1"/>
  <c r="E229" i="1"/>
  <c r="I229" i="1" s="1"/>
  <c r="F227" i="1"/>
  <c r="E227" i="1"/>
  <c r="I227" i="1"/>
  <c r="F226" i="1"/>
  <c r="E226" i="1"/>
  <c r="I226" i="1"/>
  <c r="F225" i="1"/>
  <c r="E225" i="1"/>
  <c r="F224" i="1"/>
  <c r="E224" i="1"/>
  <c r="F223" i="1"/>
  <c r="E223" i="1"/>
  <c r="I223" i="1" s="1"/>
  <c r="F221" i="1"/>
  <c r="E221" i="1"/>
  <c r="I221" i="1" s="1"/>
  <c r="F220" i="1"/>
  <c r="E220" i="1"/>
  <c r="I220" i="1"/>
  <c r="F219" i="1"/>
  <c r="E219" i="1"/>
  <c r="I219" i="1"/>
  <c r="F218" i="1"/>
  <c r="E218" i="1"/>
  <c r="I218" i="1"/>
  <c r="F217" i="1"/>
  <c r="E217" i="1"/>
  <c r="I217" i="1"/>
  <c r="F216" i="1"/>
  <c r="E216" i="1"/>
  <c r="I216" i="1"/>
  <c r="F215" i="1"/>
  <c r="E215" i="1"/>
  <c r="I215" i="1" s="1"/>
  <c r="F213" i="1"/>
  <c r="E213" i="1"/>
  <c r="H213" i="1" s="1"/>
  <c r="F212" i="1"/>
  <c r="E212" i="1"/>
  <c r="F211" i="1"/>
  <c r="E211" i="1"/>
  <c r="I211" i="1" s="1"/>
  <c r="F210" i="1"/>
  <c r="E210" i="1"/>
  <c r="I210" i="1" s="1"/>
  <c r="F209" i="1"/>
  <c r="E209" i="1"/>
  <c r="I209" i="1" s="1"/>
  <c r="F201" i="1"/>
  <c r="E201" i="1"/>
  <c r="I201" i="1"/>
  <c r="F200" i="1"/>
  <c r="E200" i="1"/>
  <c r="I200" i="1"/>
  <c r="F199" i="1"/>
  <c r="E199" i="1"/>
  <c r="I199" i="1"/>
  <c r="F198" i="1"/>
  <c r="E198" i="1"/>
  <c r="I198" i="1"/>
  <c r="F197" i="1"/>
  <c r="E197" i="1"/>
  <c r="I197" i="1"/>
  <c r="F195" i="1"/>
  <c r="E195" i="1"/>
  <c r="F194" i="1"/>
  <c r="E194" i="1"/>
  <c r="I194" i="1"/>
  <c r="F193" i="1"/>
  <c r="E193" i="1"/>
  <c r="I193" i="1"/>
  <c r="F192" i="1"/>
  <c r="E192" i="1"/>
  <c r="I192" i="1" s="1"/>
  <c r="F190" i="1"/>
  <c r="E190" i="1"/>
  <c r="H190" i="1" s="1"/>
  <c r="F189" i="1"/>
  <c r="E189" i="1"/>
  <c r="I189" i="1"/>
  <c r="F188" i="1"/>
  <c r="E188" i="1"/>
  <c r="I188" i="1" s="1"/>
  <c r="F187" i="1"/>
  <c r="E187" i="1"/>
  <c r="H187" i="1" s="1"/>
  <c r="F186" i="1"/>
  <c r="E186" i="1"/>
  <c r="I186" i="1" s="1"/>
  <c r="F184" i="1"/>
  <c r="E184" i="1"/>
  <c r="I184" i="1"/>
  <c r="F183" i="1"/>
  <c r="E183" i="1"/>
  <c r="I183" i="1"/>
  <c r="F182" i="1"/>
  <c r="E182" i="1"/>
  <c r="I182" i="1"/>
  <c r="F181" i="1"/>
  <c r="E181" i="1"/>
  <c r="I181" i="1"/>
  <c r="F180" i="1"/>
  <c r="E180" i="1"/>
  <c r="I180" i="1"/>
  <c r="F179" i="1"/>
  <c r="E179" i="1"/>
  <c r="F178" i="1"/>
  <c r="E178" i="1"/>
  <c r="I178" i="1"/>
  <c r="F176" i="1"/>
  <c r="E176" i="1"/>
  <c r="H176" i="1" s="1"/>
  <c r="I176" i="1"/>
  <c r="E175" i="1"/>
  <c r="F174" i="1"/>
  <c r="E174" i="1"/>
  <c r="F173" i="1"/>
  <c r="E173" i="1"/>
  <c r="H173" i="1" s="1"/>
  <c r="F172" i="1"/>
  <c r="E172" i="1"/>
  <c r="I172" i="1" s="1"/>
  <c r="F164" i="1"/>
  <c r="E164" i="1"/>
  <c r="F163" i="1"/>
  <c r="E163" i="1"/>
  <c r="H163" i="1" s="1"/>
  <c r="F162" i="1"/>
  <c r="E162" i="1"/>
  <c r="I162" i="1" s="1"/>
  <c r="F161" i="1"/>
  <c r="E161" i="1"/>
  <c r="F160" i="1"/>
  <c r="E160" i="1"/>
  <c r="I160" i="1" s="1"/>
  <c r="F158" i="1"/>
  <c r="E158" i="1"/>
  <c r="I158" i="1" s="1"/>
  <c r="F157" i="1"/>
  <c r="E157" i="1"/>
  <c r="I157" i="1"/>
  <c r="F156" i="1"/>
  <c r="E156" i="1"/>
  <c r="I156" i="1"/>
  <c r="F155" i="1"/>
  <c r="E155" i="1"/>
  <c r="I155" i="1"/>
  <c r="F153" i="1"/>
  <c r="E153" i="1"/>
  <c r="I153" i="1"/>
  <c r="F152" i="1"/>
  <c r="E152" i="1"/>
  <c r="F151" i="1"/>
  <c r="E151" i="1"/>
  <c r="I151" i="1"/>
  <c r="F150" i="1"/>
  <c r="E150" i="1"/>
  <c r="I150" i="1"/>
  <c r="F149" i="1"/>
  <c r="E149" i="1"/>
  <c r="I149" i="1"/>
  <c r="F147" i="1"/>
  <c r="E147" i="1"/>
  <c r="I147" i="1" s="1"/>
  <c r="F146" i="1"/>
  <c r="E146" i="1"/>
  <c r="I146" i="1" s="1"/>
  <c r="F145" i="1"/>
  <c r="E145" i="1"/>
  <c r="I145" i="1" s="1"/>
  <c r="F144" i="1"/>
  <c r="E144" i="1"/>
  <c r="I144" i="1"/>
  <c r="F143" i="1"/>
  <c r="E143" i="1"/>
  <c r="I143" i="1"/>
  <c r="F142" i="1"/>
  <c r="E142" i="1"/>
  <c r="I142" i="1"/>
  <c r="F141" i="1"/>
  <c r="E141" i="1"/>
  <c r="I141" i="1"/>
  <c r="E139" i="1"/>
  <c r="F138" i="1"/>
  <c r="E138" i="1"/>
  <c r="I138" i="1" s="1"/>
  <c r="F137" i="1"/>
  <c r="E137" i="1"/>
  <c r="F136" i="1"/>
  <c r="E136" i="1"/>
  <c r="E135" i="1"/>
  <c r="I135" i="1"/>
  <c r="F127" i="1"/>
  <c r="E127" i="1"/>
  <c r="I127" i="1"/>
  <c r="F126" i="1"/>
  <c r="E126" i="1"/>
  <c r="I126" i="1"/>
  <c r="F125" i="1"/>
  <c r="E125" i="1"/>
  <c r="H125" i="1" s="1"/>
  <c r="I125" i="1"/>
  <c r="F124" i="1"/>
  <c r="E124" i="1"/>
  <c r="H124" i="1" s="1"/>
  <c r="F115" i="1"/>
  <c r="E115" i="1"/>
  <c r="H115" i="1" s="1"/>
  <c r="F114" i="1"/>
  <c r="E114" i="1"/>
  <c r="I114" i="1" s="1"/>
  <c r="F113" i="1"/>
  <c r="E113" i="1"/>
  <c r="F112" i="1"/>
  <c r="E112" i="1"/>
  <c r="I112" i="1" s="1"/>
  <c r="F110" i="1"/>
  <c r="E110" i="1"/>
  <c r="F109" i="1"/>
  <c r="E109" i="1"/>
  <c r="I109" i="1" s="1"/>
  <c r="F108" i="1"/>
  <c r="E108" i="1"/>
  <c r="H108" i="1" s="1"/>
  <c r="F107" i="1"/>
  <c r="E107" i="1"/>
  <c r="H107" i="1" s="1"/>
  <c r="F106" i="1"/>
  <c r="E106" i="1"/>
  <c r="I106" i="1" s="1"/>
  <c r="F104" i="1"/>
  <c r="E104" i="1"/>
  <c r="H104" i="1" s="1"/>
  <c r="F103" i="1"/>
  <c r="E103" i="1"/>
  <c r="I103" i="1" s="1"/>
  <c r="F102" i="1"/>
  <c r="E102" i="1"/>
  <c r="I102" i="1"/>
  <c r="F101" i="1"/>
  <c r="E101" i="1"/>
  <c r="I101" i="1"/>
  <c r="F100" i="1"/>
  <c r="E100" i="1"/>
  <c r="F99" i="1"/>
  <c r="E99" i="1"/>
  <c r="F98" i="1"/>
  <c r="E98" i="1"/>
  <c r="I98" i="1"/>
  <c r="F95" i="1"/>
  <c r="E95" i="1"/>
  <c r="I95" i="1"/>
  <c r="F94" i="1"/>
  <c r="E94" i="1"/>
  <c r="H94" i="1" s="1"/>
  <c r="I94" i="1"/>
  <c r="F93" i="1"/>
  <c r="E93" i="1"/>
  <c r="E92" i="1"/>
  <c r="I92" i="1" s="1"/>
  <c r="F91" i="1"/>
  <c r="E91" i="1"/>
  <c r="F83" i="1"/>
  <c r="E83" i="1"/>
  <c r="H83" i="1" s="1"/>
  <c r="F82" i="1"/>
  <c r="E82" i="1"/>
  <c r="I82" i="1" s="1"/>
  <c r="F81" i="1"/>
  <c r="E81" i="1"/>
  <c r="I81" i="1"/>
  <c r="F80" i="1"/>
  <c r="E80" i="1"/>
  <c r="I80" i="1"/>
  <c r="F79" i="1"/>
  <c r="E79" i="1"/>
  <c r="I79" i="1"/>
  <c r="F77" i="1"/>
  <c r="E77" i="1"/>
  <c r="H77" i="1" s="1"/>
  <c r="I77" i="1"/>
  <c r="F76" i="1"/>
  <c r="E76" i="1"/>
  <c r="H76" i="1" s="1"/>
  <c r="I76" i="1"/>
  <c r="F75" i="1"/>
  <c r="E75" i="1"/>
  <c r="H75" i="1" s="1"/>
  <c r="F74" i="1"/>
  <c r="E74" i="1"/>
  <c r="I74" i="1" s="1"/>
  <c r="F72" i="1"/>
  <c r="E72" i="1"/>
  <c r="I72" i="1" s="1"/>
  <c r="F71" i="1"/>
  <c r="E71" i="1"/>
  <c r="F70" i="1"/>
  <c r="E70" i="1"/>
  <c r="I70" i="1" s="1"/>
  <c r="F69" i="1"/>
  <c r="E69" i="1"/>
  <c r="I69" i="1" s="1"/>
  <c r="F68" i="1"/>
  <c r="E68" i="1"/>
  <c r="F66" i="1"/>
  <c r="E66" i="1"/>
  <c r="I66" i="1"/>
  <c r="F65" i="1"/>
  <c r="E65" i="1"/>
  <c r="I65" i="1"/>
  <c r="F64" i="1"/>
  <c r="E64" i="1"/>
  <c r="I64" i="1" s="1"/>
  <c r="F63" i="1"/>
  <c r="E63" i="1"/>
  <c r="H63" i="1" s="1"/>
  <c r="F62" i="1"/>
  <c r="E62" i="1"/>
  <c r="I62" i="1" s="1"/>
  <c r="F61" i="1"/>
  <c r="E61" i="1"/>
  <c r="I61" i="1"/>
  <c r="F60" i="1"/>
  <c r="E60" i="1"/>
  <c r="I60" i="1"/>
  <c r="F58" i="1"/>
  <c r="E58" i="1"/>
  <c r="I58" i="1"/>
  <c r="F57" i="1"/>
  <c r="E57" i="1"/>
  <c r="F56" i="1"/>
  <c r="E56" i="1"/>
  <c r="F55" i="1"/>
  <c r="E55" i="1"/>
  <c r="I55" i="1" s="1"/>
  <c r="F54" i="1"/>
  <c r="E54" i="1"/>
  <c r="I54" i="1"/>
  <c r="F50" i="1"/>
  <c r="E50" i="1"/>
  <c r="I50" i="1"/>
  <c r="F49" i="1"/>
  <c r="E49" i="1"/>
  <c r="I49" i="1"/>
  <c r="E48" i="1"/>
  <c r="I48" i="1"/>
  <c r="F46" i="1"/>
  <c r="E46" i="1"/>
  <c r="I46" i="1"/>
  <c r="F45" i="1"/>
  <c r="E45" i="1"/>
  <c r="I45" i="1"/>
  <c r="F44" i="1"/>
  <c r="E44" i="1"/>
  <c r="I44" i="1"/>
  <c r="F43" i="1"/>
  <c r="E43" i="1"/>
  <c r="I43" i="1"/>
  <c r="F42" i="1"/>
  <c r="E42" i="1"/>
  <c r="I42" i="1" s="1"/>
  <c r="F38" i="1"/>
  <c r="E38" i="1"/>
  <c r="I38" i="1" s="1"/>
  <c r="F23" i="1"/>
  <c r="E23" i="1"/>
  <c r="I23" i="1" s="1"/>
  <c r="F28" i="1"/>
  <c r="E28" i="1"/>
  <c r="I28" i="1"/>
  <c r="F27" i="1"/>
  <c r="E27" i="1"/>
  <c r="F8" i="1"/>
  <c r="E8" i="1"/>
  <c r="H8" i="1" s="1"/>
  <c r="H13" i="1"/>
  <c r="I87" i="1"/>
  <c r="H87" i="1"/>
  <c r="I179" i="1"/>
  <c r="I161" i="1"/>
  <c r="H86" i="1"/>
  <c r="H133" i="1"/>
  <c r="H360" i="1"/>
  <c r="H617" i="1"/>
  <c r="H393" i="1"/>
  <c r="H132" i="1"/>
  <c r="H102" i="1"/>
  <c r="H295" i="1"/>
  <c r="H438" i="1"/>
  <c r="H549" i="1"/>
  <c r="H531" i="1"/>
  <c r="H599" i="1"/>
  <c r="H279" i="1"/>
  <c r="H206" i="1"/>
  <c r="H318" i="1"/>
  <c r="H513" i="1"/>
  <c r="H587" i="1"/>
  <c r="H54" i="1"/>
  <c r="H211" i="1"/>
  <c r="H261" i="1"/>
  <c r="H286" i="1"/>
  <c r="H403" i="1"/>
  <c r="H448" i="1"/>
  <c r="H453" i="1"/>
  <c r="H421" i="1"/>
  <c r="H474" i="1"/>
  <c r="H414" i="1"/>
  <c r="H604" i="1"/>
  <c r="H545" i="1"/>
  <c r="H470" i="1"/>
  <c r="H316" i="1"/>
  <c r="H129" i="1"/>
  <c r="H258" i="1"/>
  <c r="H324" i="1"/>
  <c r="H370" i="1"/>
  <c r="H446" i="1"/>
  <c r="H485" i="1"/>
  <c r="H430" i="1"/>
  <c r="H156" i="1"/>
  <c r="H322" i="1"/>
  <c r="H439" i="1"/>
  <c r="H550" i="1"/>
  <c r="H559" i="1"/>
  <c r="H532" i="1"/>
  <c r="H591" i="1"/>
  <c r="H568" i="1"/>
  <c r="H544" i="1"/>
  <c r="H52" i="1"/>
  <c r="H242" i="1"/>
  <c r="H359" i="1"/>
  <c r="H365" i="1"/>
  <c r="H193" i="1"/>
  <c r="H186" i="1"/>
  <c r="H192" i="1"/>
  <c r="H221" i="1"/>
  <c r="H226" i="1"/>
  <c r="H231" i="1"/>
  <c r="H257" i="1"/>
  <c r="H332" i="1"/>
  <c r="H342" i="1"/>
  <c r="H346" i="1"/>
  <c r="H450" i="1"/>
  <c r="H586" i="1"/>
  <c r="H605" i="1"/>
  <c r="H618" i="1"/>
  <c r="H581" i="1"/>
  <c r="H469" i="1"/>
  <c r="H89" i="1"/>
  <c r="H353" i="1"/>
  <c r="H383" i="1"/>
  <c r="H451" i="1"/>
  <c r="H28" i="1"/>
  <c r="H152" i="1"/>
  <c r="H157" i="1"/>
  <c r="H308" i="1"/>
  <c r="H323" i="1"/>
  <c r="H440" i="1"/>
  <c r="H596" i="1"/>
  <c r="H601" i="1"/>
  <c r="H569" i="1"/>
  <c r="H580" i="1"/>
  <c r="H207" i="1"/>
  <c r="H395" i="1"/>
  <c r="H619" i="1"/>
  <c r="H401" i="1"/>
  <c r="H95" i="1"/>
  <c r="H263" i="1"/>
  <c r="H334" i="1"/>
  <c r="H490" i="1"/>
  <c r="H416" i="1"/>
  <c r="H244" i="1"/>
  <c r="H91" i="1"/>
  <c r="H149" i="1"/>
  <c r="H562" i="1"/>
  <c r="H598" i="1"/>
  <c r="H243" i="1"/>
  <c r="H254" i="1"/>
  <c r="H364" i="1"/>
  <c r="H347" i="1"/>
  <c r="H461" i="1"/>
  <c r="H51" i="1"/>
  <c r="H50" i="1"/>
  <c r="H139" i="1"/>
  <c r="H184" i="1"/>
  <c r="H189" i="1"/>
  <c r="H194" i="1"/>
  <c r="H224" i="1"/>
  <c r="H285" i="1"/>
  <c r="H335" i="1"/>
  <c r="H354" i="1"/>
  <c r="H366" i="1"/>
  <c r="H376" i="1"/>
  <c r="H402" i="1"/>
  <c r="H407" i="1"/>
  <c r="H411" i="1"/>
  <c r="H420" i="1"/>
  <c r="H477" i="1"/>
  <c r="H487" i="1"/>
  <c r="H512" i="1"/>
  <c r="H522" i="1"/>
  <c r="H495" i="1"/>
  <c r="H413" i="1"/>
  <c r="H607" i="1"/>
  <c r="H434" i="1"/>
  <c r="H397" i="1"/>
  <c r="H317" i="1"/>
  <c r="H280" i="1"/>
  <c r="H205" i="1"/>
  <c r="H168" i="1"/>
  <c r="H519" i="1"/>
  <c r="H155" i="1"/>
  <c r="H592" i="1"/>
  <c r="H520" i="1"/>
  <c r="H459" i="1"/>
  <c r="H61" i="1"/>
  <c r="H584" i="1"/>
  <c r="H291" i="1"/>
  <c r="H227" i="1"/>
  <c r="H417" i="1"/>
  <c r="H600" i="1"/>
  <c r="H528" i="1"/>
  <c r="H419" i="1"/>
  <c r="H219" i="1"/>
  <c r="H616" i="1"/>
  <c r="H480" i="1"/>
  <c r="H400" i="1"/>
  <c r="H464" i="1"/>
  <c r="H576" i="1"/>
  <c r="H424" i="1"/>
  <c r="H331" i="1"/>
  <c r="H570" i="1"/>
  <c r="H575" i="1"/>
  <c r="H530" i="1"/>
  <c r="H535" i="1"/>
  <c r="H511" i="1"/>
  <c r="H479" i="1"/>
  <c r="H463" i="1"/>
  <c r="H447" i="1"/>
  <c r="H314" i="1"/>
  <c r="H306" i="1"/>
  <c r="H290" i="1"/>
  <c r="H266" i="1"/>
  <c r="H234" i="1"/>
  <c r="H218" i="1"/>
  <c r="H178" i="1"/>
  <c r="H146" i="1"/>
  <c r="H130" i="1"/>
  <c r="H44" i="1"/>
  <c r="H590" i="1"/>
  <c r="H574" i="1"/>
  <c r="H558" i="1"/>
  <c r="H518" i="1"/>
  <c r="H510" i="1"/>
  <c r="H502" i="1"/>
  <c r="H454" i="1"/>
  <c r="H406" i="1"/>
  <c r="H345" i="1"/>
  <c r="H350" i="1"/>
  <c r="H289" i="1"/>
  <c r="H273" i="1"/>
  <c r="H225" i="1"/>
  <c r="H217" i="1"/>
  <c r="H209" i="1"/>
  <c r="H201" i="1"/>
  <c r="H283" i="1"/>
  <c r="H235" i="1"/>
  <c r="H573" i="1"/>
  <c r="H557" i="1"/>
  <c r="H541" i="1"/>
  <c r="H517" i="1"/>
  <c r="H501" i="1"/>
  <c r="H456" i="1"/>
  <c r="H445" i="1"/>
  <c r="H405" i="1"/>
  <c r="H389" i="1"/>
  <c r="H373" i="1"/>
  <c r="H272" i="1"/>
  <c r="H264" i="1"/>
  <c r="H256" i="1"/>
  <c r="H240" i="1"/>
  <c r="H232" i="1"/>
  <c r="H216" i="1"/>
  <c r="H200" i="1"/>
  <c r="H144" i="1"/>
  <c r="H99" i="1"/>
  <c r="H368" i="1"/>
  <c r="H652" i="1"/>
  <c r="H612" i="1"/>
  <c r="H556" i="1"/>
  <c r="H548" i="1"/>
  <c r="H516" i="1"/>
  <c r="H500" i="1"/>
  <c r="H468" i="1"/>
  <c r="H452" i="1"/>
  <c r="H436" i="1"/>
  <c r="H428" i="1"/>
  <c r="H380" i="1"/>
  <c r="H372" i="1"/>
  <c r="H356" i="1"/>
  <c r="H343" i="1"/>
  <c r="H327" i="1"/>
  <c r="H311" i="1"/>
  <c r="H303" i="1"/>
  <c r="H271" i="1"/>
  <c r="H255" i="1"/>
  <c r="H215" i="1"/>
  <c r="H183" i="1"/>
  <c r="H167" i="1"/>
  <c r="H143" i="1"/>
  <c r="H135" i="1"/>
  <c r="H98" i="1"/>
  <c r="H49" i="1"/>
  <c r="H611" i="1"/>
  <c r="H595" i="1"/>
  <c r="H579" i="1"/>
  <c r="H563" i="1"/>
  <c r="H555" i="1"/>
  <c r="H547" i="1"/>
  <c r="H499" i="1"/>
  <c r="H491" i="1"/>
  <c r="H483" i="1"/>
  <c r="H467" i="1"/>
  <c r="H422" i="1"/>
  <c r="H443" i="1"/>
  <c r="H387" i="1"/>
  <c r="H371" i="1"/>
  <c r="H363" i="1"/>
  <c r="H326" i="1"/>
  <c r="H278" i="1"/>
  <c r="H262" i="1"/>
  <c r="H238" i="1"/>
  <c r="H198" i="1"/>
  <c r="H182" i="1"/>
  <c r="H166" i="1"/>
  <c r="H158" i="1"/>
  <c r="H142" i="1"/>
  <c r="H80" i="1"/>
  <c r="H48" i="1"/>
  <c r="H610" i="1"/>
  <c r="H602" i="1"/>
  <c r="H578" i="1"/>
  <c r="H533" i="1"/>
  <c r="H554" i="1"/>
  <c r="H538" i="1"/>
  <c r="H493" i="1"/>
  <c r="H482" i="1"/>
  <c r="H442" i="1"/>
  <c r="H426" i="1"/>
  <c r="H410" i="1"/>
  <c r="H394" i="1"/>
  <c r="H362" i="1"/>
  <c r="H309" i="1"/>
  <c r="H301" i="1"/>
  <c r="H269" i="1"/>
  <c r="H253" i="1"/>
  <c r="H237" i="1"/>
  <c r="H181" i="1"/>
  <c r="H141" i="1"/>
  <c r="H126" i="1"/>
  <c r="H79" i="1"/>
  <c r="H593" i="1"/>
  <c r="H537" i="1"/>
  <c r="H521" i="1"/>
  <c r="H489" i="1"/>
  <c r="H481" i="1"/>
  <c r="H473" i="1"/>
  <c r="H409" i="1"/>
  <c r="H348" i="1"/>
  <c r="H340" i="1"/>
  <c r="H292" i="1"/>
  <c r="H236" i="1"/>
  <c r="H220" i="1"/>
  <c r="H204" i="1"/>
  <c r="H180" i="1"/>
  <c r="H164" i="1"/>
  <c r="E11" i="1"/>
  <c r="H11" i="1" s="1"/>
  <c r="E10" i="1"/>
  <c r="H10" i="1" s="1"/>
  <c r="I10" i="1"/>
  <c r="F11" i="1"/>
  <c r="C1" i="1"/>
  <c r="D1" i="1"/>
  <c r="E5" i="1"/>
  <c r="I5" i="1"/>
  <c r="F5" i="1"/>
  <c r="E6" i="1"/>
  <c r="I6" i="1"/>
  <c r="F6" i="1"/>
  <c r="E7" i="1"/>
  <c r="F7" i="1"/>
  <c r="F10" i="1"/>
  <c r="E12" i="1"/>
  <c r="I12" i="1" s="1"/>
  <c r="F12" i="1"/>
  <c r="E16" i="1"/>
  <c r="H16" i="1" s="1"/>
  <c r="I16" i="1"/>
  <c r="F16" i="1"/>
  <c r="E17" i="1"/>
  <c r="I17" i="1"/>
  <c r="F17" i="1"/>
  <c r="E18" i="1"/>
  <c r="F18" i="1"/>
  <c r="E19" i="1"/>
  <c r="H19" i="1" s="1"/>
  <c r="I19" i="1"/>
  <c r="F19" i="1"/>
  <c r="E20" i="1"/>
  <c r="I20" i="1"/>
  <c r="F20" i="1"/>
  <c r="E24" i="1"/>
  <c r="I24" i="1" s="1"/>
  <c r="F24" i="1"/>
  <c r="E25" i="1"/>
  <c r="I25" i="1"/>
  <c r="F25" i="1"/>
  <c r="E26" i="1"/>
  <c r="F26" i="1"/>
  <c r="E29" i="1"/>
  <c r="I29" i="1"/>
  <c r="F29" i="1"/>
  <c r="E31" i="1"/>
  <c r="F31" i="1"/>
  <c r="E32" i="1"/>
  <c r="F32" i="1"/>
  <c r="E33" i="1"/>
  <c r="I33" i="1" s="1"/>
  <c r="F33" i="1"/>
  <c r="E34" i="1"/>
  <c r="F34" i="1"/>
  <c r="E35" i="1"/>
  <c r="H35" i="1" s="1"/>
  <c r="F35" i="1"/>
  <c r="E37" i="1"/>
  <c r="I37" i="1" s="1"/>
  <c r="F37" i="1"/>
  <c r="E39" i="1"/>
  <c r="I39" i="1" s="1"/>
  <c r="F39" i="1"/>
  <c r="E40" i="1"/>
  <c r="I40" i="1"/>
  <c r="F40" i="1"/>
  <c r="E123" i="1"/>
  <c r="I123" i="1"/>
  <c r="F123" i="1"/>
  <c r="H18" i="1"/>
  <c r="H20" i="1"/>
  <c r="H25" i="1"/>
  <c r="H7" i="1"/>
  <c r="H6" i="1"/>
  <c r="H40" i="1"/>
  <c r="AB152" i="19"/>
  <c r="AD152" i="19"/>
  <c r="AA152" i="19"/>
  <c r="AC152" i="19"/>
  <c r="AB151" i="19"/>
  <c r="AD151" i="19"/>
  <c r="AA151" i="19"/>
  <c r="AC151" i="19"/>
  <c r="AB150" i="19"/>
  <c r="AD150" i="19"/>
  <c r="AA150" i="19"/>
  <c r="AC150" i="19"/>
  <c r="AB149" i="19"/>
  <c r="AD149" i="19"/>
  <c r="AA149" i="19"/>
  <c r="AC149" i="19"/>
  <c r="AB148" i="19"/>
  <c r="AD148" i="19"/>
  <c r="AA148" i="19"/>
  <c r="AC148" i="19"/>
  <c r="AB147" i="19"/>
  <c r="AD147" i="19"/>
  <c r="AA147" i="19"/>
  <c r="AC147" i="19"/>
  <c r="AB146" i="19"/>
  <c r="AD146" i="19"/>
  <c r="AA146" i="19"/>
  <c r="AC146" i="19"/>
  <c r="AB145" i="19"/>
  <c r="AD145" i="19"/>
  <c r="AA145" i="19"/>
  <c r="AC145" i="19"/>
  <c r="AB144" i="19"/>
  <c r="AD144" i="19"/>
  <c r="AA144" i="19"/>
  <c r="AC144" i="19"/>
  <c r="AB143" i="19"/>
  <c r="AD143" i="19"/>
  <c r="AA143" i="19"/>
  <c r="AC143" i="19"/>
  <c r="AB142" i="19"/>
  <c r="AD142" i="19"/>
  <c r="AA142" i="19"/>
  <c r="AC142" i="19"/>
  <c r="AB141" i="19"/>
  <c r="AD141" i="19"/>
  <c r="AA141" i="19"/>
  <c r="AC141" i="19"/>
  <c r="AB140" i="19"/>
  <c r="AD140" i="19"/>
  <c r="AA140" i="19"/>
  <c r="AC140" i="19"/>
  <c r="AB139" i="19"/>
  <c r="AD139" i="19"/>
  <c r="AA139" i="19"/>
  <c r="AC139" i="19"/>
  <c r="AB138" i="19"/>
  <c r="AD138" i="19"/>
  <c r="AA138" i="19"/>
  <c r="AC138" i="19"/>
  <c r="AB137" i="19"/>
  <c r="AD137" i="19"/>
  <c r="AA137" i="19"/>
  <c r="AC137" i="19"/>
  <c r="AB136" i="19"/>
  <c r="AD136" i="19"/>
  <c r="AA136" i="19"/>
  <c r="AC136" i="19"/>
  <c r="AB135" i="19"/>
  <c r="AD135" i="19"/>
  <c r="AA135" i="19"/>
  <c r="AC135" i="19"/>
  <c r="AB134" i="19"/>
  <c r="AD134" i="19"/>
  <c r="AA134" i="19"/>
  <c r="AC134" i="19"/>
  <c r="AB133" i="19"/>
  <c r="AD133" i="19"/>
  <c r="AA133" i="19"/>
  <c r="AC133" i="19"/>
  <c r="AB132" i="19"/>
  <c r="AD132" i="19"/>
  <c r="AA132" i="19"/>
  <c r="AC132" i="19"/>
  <c r="AB131" i="19"/>
  <c r="AD131" i="19"/>
  <c r="AA131" i="19"/>
  <c r="AC131" i="19"/>
  <c r="AB130" i="19"/>
  <c r="AD130" i="19"/>
  <c r="AA130" i="19"/>
  <c r="AC130" i="19"/>
  <c r="AB129" i="19"/>
  <c r="AD129" i="19"/>
  <c r="AA129" i="19"/>
  <c r="AC129" i="19"/>
  <c r="AB128" i="19"/>
  <c r="AD128" i="19"/>
  <c r="AA128" i="19"/>
  <c r="AC128" i="19"/>
  <c r="AB127" i="19"/>
  <c r="AD127" i="19"/>
  <c r="AA127" i="19"/>
  <c r="AC127" i="19"/>
  <c r="AB126" i="19"/>
  <c r="AD126" i="19"/>
  <c r="AA126" i="19"/>
  <c r="AC126" i="19"/>
  <c r="AB125" i="19"/>
  <c r="AD125" i="19"/>
  <c r="AA125" i="19"/>
  <c r="AC125" i="19"/>
  <c r="AB124" i="19"/>
  <c r="AD124" i="19"/>
  <c r="AA124" i="19"/>
  <c r="AC124" i="19"/>
  <c r="AB123" i="19"/>
  <c r="AD123" i="19"/>
  <c r="AA123" i="19"/>
  <c r="AC123" i="19"/>
  <c r="AB122" i="19"/>
  <c r="AD122" i="19"/>
  <c r="AA122" i="19"/>
  <c r="AC122" i="19"/>
  <c r="AB121" i="19"/>
  <c r="AD121" i="19"/>
  <c r="AA121" i="19"/>
  <c r="AC121" i="19"/>
  <c r="AB120" i="19"/>
  <c r="AD120" i="19"/>
  <c r="AA120" i="19"/>
  <c r="AC120" i="19"/>
  <c r="AB119" i="19"/>
  <c r="AD119" i="19"/>
  <c r="AA119" i="19"/>
  <c r="AC119" i="19"/>
  <c r="AB118" i="19"/>
  <c r="AD118" i="19"/>
  <c r="AA118" i="19"/>
  <c r="AC118" i="19"/>
  <c r="AB117" i="19"/>
  <c r="AD117" i="19"/>
  <c r="AA117" i="19"/>
  <c r="AC117" i="19"/>
  <c r="AB116" i="19"/>
  <c r="AD116" i="19"/>
  <c r="AA116" i="19"/>
  <c r="AC116" i="19"/>
  <c r="AB115" i="19"/>
  <c r="AD115" i="19"/>
  <c r="AA115" i="19"/>
  <c r="AC115" i="19"/>
  <c r="AB114" i="19"/>
  <c r="AD114" i="19"/>
  <c r="AA114" i="19"/>
  <c r="AC114" i="19"/>
  <c r="AB113" i="19"/>
  <c r="AD113" i="19"/>
  <c r="AA113" i="19"/>
  <c r="AC113" i="19"/>
  <c r="AB112" i="19"/>
  <c r="AD112" i="19"/>
  <c r="AA112" i="19"/>
  <c r="AC112" i="19"/>
  <c r="AB111" i="19"/>
  <c r="AD111" i="19"/>
  <c r="AA111" i="19"/>
  <c r="AC111" i="19"/>
  <c r="AB110" i="19"/>
  <c r="AD110" i="19"/>
  <c r="AA110" i="19"/>
  <c r="AC110" i="19"/>
  <c r="AB109" i="19"/>
  <c r="AD109" i="19"/>
  <c r="AA109" i="19"/>
  <c r="AC109" i="19"/>
  <c r="AB108" i="19"/>
  <c r="AD108" i="19"/>
  <c r="AA108" i="19"/>
  <c r="AC108" i="19"/>
  <c r="AB107" i="19"/>
  <c r="AD107" i="19"/>
  <c r="AA107" i="19"/>
  <c r="AC107" i="19"/>
  <c r="AB106" i="19"/>
  <c r="AD106" i="19"/>
  <c r="AA106" i="19"/>
  <c r="AC106" i="19"/>
  <c r="AB105" i="19"/>
  <c r="AD105" i="19"/>
  <c r="AA105" i="19"/>
  <c r="AC105" i="19"/>
  <c r="AB104" i="19"/>
  <c r="AD104" i="19"/>
  <c r="AA104" i="19"/>
  <c r="AC104" i="19"/>
  <c r="AB103" i="19"/>
  <c r="AD103" i="19"/>
  <c r="AA103" i="19"/>
  <c r="AC103" i="19"/>
  <c r="AB102" i="19"/>
  <c r="AD102" i="19"/>
  <c r="AA102" i="19"/>
  <c r="AC102" i="19"/>
  <c r="AB101" i="19"/>
  <c r="AD101" i="19"/>
  <c r="AA101" i="19"/>
  <c r="AC101" i="19"/>
  <c r="AB100" i="19"/>
  <c r="AD100" i="19"/>
  <c r="AA100" i="19"/>
  <c r="AC100" i="19"/>
  <c r="AB99" i="19"/>
  <c r="AD99" i="19"/>
  <c r="AA99" i="19"/>
  <c r="AC99" i="19"/>
  <c r="AB98" i="19"/>
  <c r="AD98" i="19"/>
  <c r="AA98" i="19"/>
  <c r="AC98" i="19"/>
  <c r="AB97" i="19"/>
  <c r="AD97" i="19"/>
  <c r="AA97" i="19"/>
  <c r="AC97" i="19"/>
  <c r="AN94" i="19"/>
  <c r="AQ94" i="19"/>
  <c r="AS94" i="19"/>
  <c r="AU94" i="19"/>
  <c r="AM94" i="19"/>
  <c r="AP94" i="19"/>
  <c r="AR94" i="19"/>
  <c r="AT94" i="19"/>
  <c r="AB94" i="19"/>
  <c r="AD94" i="19"/>
  <c r="AF94" i="19"/>
  <c r="AI94" i="19"/>
  <c r="Z94" i="19"/>
  <c r="AC94" i="19"/>
  <c r="AE94" i="19"/>
  <c r="AG94" i="19"/>
  <c r="AJ94" i="19"/>
  <c r="Y94" i="19"/>
  <c r="G94" i="19"/>
  <c r="I94" i="19"/>
  <c r="N94" i="19"/>
  <c r="P94" i="19"/>
  <c r="R94" i="19"/>
  <c r="F94" i="19"/>
  <c r="H94" i="19"/>
  <c r="J94" i="19"/>
  <c r="O94" i="19"/>
  <c r="Q94" i="19"/>
  <c r="S94" i="19"/>
  <c r="E94" i="19"/>
  <c r="AT93" i="19"/>
  <c r="AP93" i="19"/>
  <c r="AR93" i="19"/>
  <c r="AN93" i="19"/>
  <c r="AQ93" i="19"/>
  <c r="AS93" i="19"/>
  <c r="AU93" i="19"/>
  <c r="AM93" i="19"/>
  <c r="AG93" i="19"/>
  <c r="AJ93" i="19"/>
  <c r="AD93" i="19"/>
  <c r="AF93" i="19"/>
  <c r="AI93" i="19"/>
  <c r="AC93" i="19"/>
  <c r="AE93" i="19"/>
  <c r="Z93" i="19"/>
  <c r="Y93" i="19"/>
  <c r="AB93" i="19"/>
  <c r="O93" i="19"/>
  <c r="Q93" i="19"/>
  <c r="S93" i="19"/>
  <c r="J93" i="19"/>
  <c r="I93" i="19"/>
  <c r="N93" i="19"/>
  <c r="P93" i="19"/>
  <c r="R93" i="19"/>
  <c r="H93" i="19"/>
  <c r="F93" i="19"/>
  <c r="E93" i="19"/>
  <c r="G93" i="19"/>
  <c r="AR92" i="19"/>
  <c r="AT92" i="19"/>
  <c r="AQ92" i="19"/>
  <c r="AS92" i="19"/>
  <c r="AU92" i="19"/>
  <c r="AN92" i="19"/>
  <c r="AM92" i="19"/>
  <c r="AP92" i="19"/>
  <c r="AB92" i="19"/>
  <c r="AD92" i="19"/>
  <c r="AF92" i="19"/>
  <c r="AI92" i="19"/>
  <c r="Z92" i="19"/>
  <c r="AC92" i="19"/>
  <c r="AE92" i="19"/>
  <c r="AG92" i="19"/>
  <c r="AJ92" i="19"/>
  <c r="Y92" i="19"/>
  <c r="N92" i="19"/>
  <c r="P92" i="19"/>
  <c r="R92" i="19"/>
  <c r="H92" i="19"/>
  <c r="J92" i="19"/>
  <c r="O92" i="19"/>
  <c r="Q92" i="19"/>
  <c r="S92" i="19"/>
  <c r="G92" i="19"/>
  <c r="I92" i="19"/>
  <c r="F92" i="19"/>
  <c r="E92" i="19"/>
  <c r="AQ91" i="19"/>
  <c r="AS91" i="19"/>
  <c r="AU91" i="19"/>
  <c r="AP91" i="19"/>
  <c r="AR91" i="19"/>
  <c r="AT91" i="19"/>
  <c r="AN91" i="19"/>
  <c r="AM91" i="19"/>
  <c r="AD91" i="19"/>
  <c r="AF91" i="19"/>
  <c r="AI91" i="19"/>
  <c r="AC91" i="19"/>
  <c r="AE91" i="19"/>
  <c r="AG91" i="19"/>
  <c r="AJ91" i="19"/>
  <c r="Z91" i="19"/>
  <c r="Y91" i="19"/>
  <c r="AB91" i="19"/>
  <c r="J91" i="19"/>
  <c r="O91" i="19"/>
  <c r="Q91" i="19"/>
  <c r="S91" i="19"/>
  <c r="I91" i="19"/>
  <c r="N91" i="19"/>
  <c r="P91" i="19"/>
  <c r="R91" i="19"/>
  <c r="H91" i="19"/>
  <c r="F91" i="19"/>
  <c r="E91" i="19"/>
  <c r="G91" i="19"/>
  <c r="AR90" i="19"/>
  <c r="AT90" i="19"/>
  <c r="AN90" i="19"/>
  <c r="AQ90" i="19"/>
  <c r="AS90" i="19"/>
  <c r="AU90" i="19"/>
  <c r="AM90" i="19"/>
  <c r="AP90" i="19"/>
  <c r="AB90" i="19"/>
  <c r="AD90" i="19"/>
  <c r="AF90" i="19"/>
  <c r="AI90" i="19"/>
  <c r="Z90" i="19"/>
  <c r="AC90" i="19"/>
  <c r="AE90" i="19"/>
  <c r="AG90" i="19"/>
  <c r="AJ90" i="19"/>
  <c r="Y90" i="19"/>
  <c r="N90" i="19"/>
  <c r="P90" i="19"/>
  <c r="R90" i="19"/>
  <c r="H90" i="19"/>
  <c r="J90" i="19"/>
  <c r="O90" i="19"/>
  <c r="Q90" i="19"/>
  <c r="S90" i="19"/>
  <c r="G90" i="19"/>
  <c r="I90" i="19"/>
  <c r="F90" i="19"/>
  <c r="E90" i="19"/>
  <c r="AQ89" i="19"/>
  <c r="AS89" i="19"/>
  <c r="AU89" i="19"/>
  <c r="AP89" i="19"/>
  <c r="AR89" i="19"/>
  <c r="AT89" i="19"/>
  <c r="AN89" i="19"/>
  <c r="AM89" i="19"/>
  <c r="AD89" i="19"/>
  <c r="AF89" i="19"/>
  <c r="AI89" i="19"/>
  <c r="AC89" i="19"/>
  <c r="AE89" i="19"/>
  <c r="AG89" i="19"/>
  <c r="AJ89" i="19"/>
  <c r="Z89" i="19"/>
  <c r="Y89" i="19"/>
  <c r="AB89" i="19"/>
  <c r="J89" i="19"/>
  <c r="O89" i="19"/>
  <c r="Q89" i="19"/>
  <c r="S89" i="19"/>
  <c r="I89" i="19"/>
  <c r="N89" i="19"/>
  <c r="P89" i="19"/>
  <c r="R89" i="19"/>
  <c r="H89" i="19"/>
  <c r="F89" i="19"/>
  <c r="E89" i="19"/>
  <c r="G89" i="19"/>
  <c r="AR88" i="19"/>
  <c r="AT88" i="19"/>
  <c r="AN88" i="19"/>
  <c r="AQ88" i="19"/>
  <c r="AS88" i="19"/>
  <c r="AU88" i="19"/>
  <c r="AM88" i="19"/>
  <c r="AP88" i="19"/>
  <c r="AB88" i="19"/>
  <c r="AD88" i="19"/>
  <c r="AF88" i="19"/>
  <c r="AI88" i="19"/>
  <c r="Z88" i="19"/>
  <c r="AC88" i="19"/>
  <c r="AE88" i="19"/>
  <c r="AG88" i="19"/>
  <c r="AJ88" i="19"/>
  <c r="Y88" i="19"/>
  <c r="N88" i="19"/>
  <c r="P88" i="19"/>
  <c r="R88" i="19"/>
  <c r="H88" i="19"/>
  <c r="J88" i="19"/>
  <c r="O88" i="19"/>
  <c r="Q88" i="19"/>
  <c r="S88" i="19"/>
  <c r="G88" i="19"/>
  <c r="I88" i="19"/>
  <c r="F88" i="19"/>
  <c r="E88" i="19"/>
  <c r="AQ87" i="19"/>
  <c r="AS87" i="19"/>
  <c r="AU87" i="19"/>
  <c r="AP87" i="19"/>
  <c r="AR87" i="19"/>
  <c r="AT87" i="19"/>
  <c r="AN87" i="19"/>
  <c r="AM87" i="19"/>
  <c r="AD87" i="19"/>
  <c r="AF87" i="19"/>
  <c r="AI87" i="19"/>
  <c r="AC87" i="19"/>
  <c r="AE87" i="19"/>
  <c r="AG87" i="19"/>
  <c r="AJ87" i="19"/>
  <c r="Z87" i="19"/>
  <c r="Y87" i="19"/>
  <c r="AB87" i="19"/>
  <c r="J87" i="19"/>
  <c r="O87" i="19"/>
  <c r="Q87" i="19"/>
  <c r="S87" i="19"/>
  <c r="I87" i="19"/>
  <c r="N87" i="19"/>
  <c r="P87" i="19"/>
  <c r="R87" i="19"/>
  <c r="H87" i="19"/>
  <c r="F87" i="19"/>
  <c r="E87" i="19"/>
  <c r="G87" i="19"/>
  <c r="AR86" i="19"/>
  <c r="AT86" i="19"/>
  <c r="AN86" i="19"/>
  <c r="AQ86" i="19"/>
  <c r="AS86" i="19"/>
  <c r="AU86" i="19"/>
  <c r="AM86" i="19"/>
  <c r="AP86" i="19"/>
  <c r="AB86" i="19"/>
  <c r="AD86" i="19"/>
  <c r="AF86" i="19"/>
  <c r="AI86" i="19"/>
  <c r="Z86" i="19"/>
  <c r="AC86" i="19"/>
  <c r="AE86" i="19"/>
  <c r="AG86" i="19"/>
  <c r="AJ86" i="19"/>
  <c r="Y86" i="19"/>
  <c r="N86" i="19"/>
  <c r="P86" i="19"/>
  <c r="R86" i="19"/>
  <c r="H86" i="19"/>
  <c r="J86" i="19"/>
  <c r="O86" i="19"/>
  <c r="Q86" i="19"/>
  <c r="S86" i="19"/>
  <c r="G86" i="19"/>
  <c r="I86" i="19"/>
  <c r="F86" i="19"/>
  <c r="E86" i="19"/>
  <c r="AQ85" i="19"/>
  <c r="AS85" i="19"/>
  <c r="AU85" i="19"/>
  <c r="AP85" i="19"/>
  <c r="AR85" i="19"/>
  <c r="AT85" i="19"/>
  <c r="AN85" i="19"/>
  <c r="AM85" i="19"/>
  <c r="AD85" i="19"/>
  <c r="AF85" i="19"/>
  <c r="AI85" i="19"/>
  <c r="AC85" i="19"/>
  <c r="AE85" i="19"/>
  <c r="AG85" i="19"/>
  <c r="AJ85" i="19"/>
  <c r="Z85" i="19"/>
  <c r="Y85" i="19"/>
  <c r="AB85" i="19"/>
  <c r="J85" i="19"/>
  <c r="O85" i="19"/>
  <c r="Q85" i="19"/>
  <c r="S85" i="19"/>
  <c r="I85" i="19"/>
  <c r="N85" i="19"/>
  <c r="P85" i="19"/>
  <c r="R85" i="19"/>
  <c r="H85" i="19"/>
  <c r="F85" i="19"/>
  <c r="E85" i="19"/>
  <c r="G85" i="19"/>
  <c r="AR84" i="19"/>
  <c r="AT84" i="19"/>
  <c r="AN84" i="19"/>
  <c r="AQ84" i="19"/>
  <c r="AS84" i="19"/>
  <c r="AU84" i="19"/>
  <c r="AM84" i="19"/>
  <c r="AP84" i="19"/>
  <c r="AB84" i="19"/>
  <c r="AD84" i="19"/>
  <c r="AF84" i="19"/>
  <c r="AI84" i="19"/>
  <c r="Z84" i="19"/>
  <c r="AC84" i="19"/>
  <c r="AE84" i="19"/>
  <c r="AG84" i="19"/>
  <c r="AJ84" i="19"/>
  <c r="Y84" i="19"/>
  <c r="N84" i="19"/>
  <c r="P84" i="19"/>
  <c r="R84" i="19"/>
  <c r="H84" i="19"/>
  <c r="J84" i="19"/>
  <c r="O84" i="19"/>
  <c r="Q84" i="19"/>
  <c r="S84" i="19"/>
  <c r="G84" i="19"/>
  <c r="I84" i="19"/>
  <c r="F84" i="19"/>
  <c r="E84" i="19"/>
  <c r="AQ83" i="19"/>
  <c r="AS83" i="19"/>
  <c r="AU83" i="19"/>
  <c r="AP83" i="19"/>
  <c r="AR83" i="19"/>
  <c r="AT83" i="19"/>
  <c r="AN83" i="19"/>
  <c r="AM83" i="19"/>
  <c r="AD83" i="19"/>
  <c r="AF83" i="19"/>
  <c r="AI83" i="19"/>
  <c r="AC83" i="19"/>
  <c r="AE83" i="19"/>
  <c r="AG83" i="19"/>
  <c r="AJ83" i="19"/>
  <c r="Z83" i="19"/>
  <c r="Y83" i="19"/>
  <c r="AB83" i="19"/>
  <c r="J83" i="19"/>
  <c r="O83" i="19"/>
  <c r="Q83" i="19"/>
  <c r="S83" i="19"/>
  <c r="I83" i="19"/>
  <c r="N83" i="19"/>
  <c r="P83" i="19"/>
  <c r="R83" i="19"/>
  <c r="H83" i="19"/>
  <c r="F83" i="19"/>
  <c r="E83" i="19"/>
  <c r="G83" i="19"/>
  <c r="AR82" i="19"/>
  <c r="AT82" i="19"/>
  <c r="AN82" i="19"/>
  <c r="AQ82" i="19"/>
  <c r="AS82" i="19"/>
  <c r="AU82" i="19"/>
  <c r="AM82" i="19"/>
  <c r="AP82" i="19"/>
  <c r="AB82" i="19"/>
  <c r="AD82" i="19"/>
  <c r="AF82" i="19"/>
  <c r="AI82" i="19"/>
  <c r="Z82" i="19"/>
  <c r="AC82" i="19"/>
  <c r="AE82" i="19"/>
  <c r="AG82" i="19"/>
  <c r="AJ82" i="19"/>
  <c r="Y82" i="19"/>
  <c r="N82" i="19"/>
  <c r="P82" i="19"/>
  <c r="R82" i="19"/>
  <c r="H82" i="19"/>
  <c r="J82" i="19"/>
  <c r="O82" i="19"/>
  <c r="Q82" i="19"/>
  <c r="S82" i="19"/>
  <c r="G82" i="19"/>
  <c r="I82" i="19"/>
  <c r="F82" i="19"/>
  <c r="E82" i="19"/>
  <c r="AQ81" i="19"/>
  <c r="AS81" i="19"/>
  <c r="AU81" i="19"/>
  <c r="AP81" i="19"/>
  <c r="AR81" i="19"/>
  <c r="AT81" i="19"/>
  <c r="AN81" i="19"/>
  <c r="AM81" i="19"/>
  <c r="AD81" i="19"/>
  <c r="AF81" i="19"/>
  <c r="AI81" i="19"/>
  <c r="AC81" i="19"/>
  <c r="AE81" i="19"/>
  <c r="AG81" i="19"/>
  <c r="AJ81" i="19"/>
  <c r="Z81" i="19"/>
  <c r="Y81" i="19"/>
  <c r="AB81" i="19"/>
  <c r="J81" i="19"/>
  <c r="O81" i="19"/>
  <c r="Q81" i="19"/>
  <c r="S81" i="19"/>
  <c r="I81" i="19"/>
  <c r="N81" i="19"/>
  <c r="P81" i="19"/>
  <c r="R81" i="19"/>
  <c r="H81" i="19"/>
  <c r="F81" i="19"/>
  <c r="E81" i="19"/>
  <c r="G81" i="19"/>
  <c r="AR80" i="19"/>
  <c r="AT80" i="19"/>
  <c r="AQ80" i="19"/>
  <c r="AS80" i="19"/>
  <c r="AU80" i="19"/>
  <c r="AN80" i="19"/>
  <c r="AM80" i="19"/>
  <c r="AP80" i="19"/>
  <c r="AB80" i="19"/>
  <c r="AD80" i="19"/>
  <c r="AF80" i="19"/>
  <c r="AI80" i="19"/>
  <c r="Z80" i="19"/>
  <c r="AC80" i="19"/>
  <c r="AE80" i="19"/>
  <c r="AG80" i="19"/>
  <c r="AJ80" i="19"/>
  <c r="Y80" i="19"/>
  <c r="N80" i="19"/>
  <c r="P80" i="19"/>
  <c r="R80" i="19"/>
  <c r="H80" i="19"/>
  <c r="J80" i="19"/>
  <c r="O80" i="19"/>
  <c r="Q80" i="19"/>
  <c r="S80" i="19"/>
  <c r="G80" i="19"/>
  <c r="I80" i="19"/>
  <c r="F80" i="19"/>
  <c r="E80" i="19"/>
  <c r="AS79" i="19"/>
  <c r="AU79" i="19"/>
  <c r="AQ79" i="19"/>
  <c r="AP79" i="19"/>
  <c r="AR79" i="19"/>
  <c r="AT79" i="19"/>
  <c r="AN79" i="19"/>
  <c r="AM79" i="19"/>
  <c r="AD79" i="19"/>
  <c r="AF79" i="19"/>
  <c r="AI79" i="19"/>
  <c r="AC79" i="19"/>
  <c r="AE79" i="19"/>
  <c r="AG79" i="19"/>
  <c r="AJ79" i="19"/>
  <c r="Z79" i="19"/>
  <c r="Y79" i="19"/>
  <c r="AB79" i="19"/>
  <c r="J79" i="19"/>
  <c r="O79" i="19"/>
  <c r="Q79" i="19"/>
  <c r="S79" i="19"/>
  <c r="I79" i="19"/>
  <c r="N79" i="19"/>
  <c r="P79" i="19"/>
  <c r="R79" i="19"/>
  <c r="H79" i="19"/>
  <c r="F79" i="19"/>
  <c r="E79" i="19"/>
  <c r="G79" i="19"/>
  <c r="AR78" i="19"/>
  <c r="AT78" i="19"/>
  <c r="AN78" i="19"/>
  <c r="AQ78" i="19"/>
  <c r="AS78" i="19"/>
  <c r="AU78" i="19"/>
  <c r="AM78" i="19"/>
  <c r="AP78" i="19"/>
  <c r="AC78" i="19"/>
  <c r="AE78" i="19"/>
  <c r="AG78" i="19"/>
  <c r="AJ78" i="19"/>
  <c r="AB78" i="19"/>
  <c r="AD78" i="19"/>
  <c r="AF78" i="19"/>
  <c r="AI78" i="19"/>
  <c r="Z78" i="19"/>
  <c r="Y78" i="19"/>
  <c r="N78" i="19"/>
  <c r="P78" i="19"/>
  <c r="R78" i="19"/>
  <c r="H78" i="19"/>
  <c r="J78" i="19"/>
  <c r="O78" i="19"/>
  <c r="Q78" i="19"/>
  <c r="S78" i="19"/>
  <c r="G78" i="19"/>
  <c r="I78" i="19"/>
  <c r="F78" i="19"/>
  <c r="E78" i="19"/>
  <c r="AQ77" i="19"/>
  <c r="AS77" i="19"/>
  <c r="AU77" i="19"/>
  <c r="AP77" i="19"/>
  <c r="AR77" i="19"/>
  <c r="AT77" i="19"/>
  <c r="AN77" i="19"/>
  <c r="AM77" i="19"/>
  <c r="AE77" i="19"/>
  <c r="AG77" i="19"/>
  <c r="AJ77" i="19"/>
  <c r="AD77" i="19"/>
  <c r="AF77" i="19"/>
  <c r="AI77" i="19"/>
  <c r="AC77" i="19"/>
  <c r="AB77" i="19"/>
  <c r="Z77" i="19"/>
  <c r="Y77" i="19"/>
  <c r="O77" i="19"/>
  <c r="Q77" i="19"/>
  <c r="S77" i="19"/>
  <c r="N77" i="19"/>
  <c r="P77" i="19"/>
  <c r="R77" i="19"/>
  <c r="I77" i="19"/>
  <c r="F77" i="19"/>
  <c r="H77" i="19"/>
  <c r="J77" i="19"/>
  <c r="E77" i="19"/>
  <c r="G77" i="19"/>
  <c r="AU76" i="19"/>
  <c r="AT76" i="19"/>
  <c r="AS76" i="19"/>
  <c r="AR76" i="19"/>
  <c r="AQ76" i="19"/>
  <c r="AN76" i="19"/>
  <c r="AM76" i="19"/>
  <c r="AP76" i="19"/>
  <c r="AF76" i="19"/>
  <c r="AI76" i="19"/>
  <c r="AB76" i="19"/>
  <c r="AD76" i="19"/>
  <c r="Z76" i="19"/>
  <c r="AC76" i="19"/>
  <c r="AE76" i="19"/>
  <c r="AG76" i="19"/>
  <c r="AJ76" i="19"/>
  <c r="Y76" i="19"/>
  <c r="S76" i="19"/>
  <c r="H76" i="19"/>
  <c r="J76" i="19"/>
  <c r="O76" i="19"/>
  <c r="Q76" i="19"/>
  <c r="G76" i="19"/>
  <c r="I76" i="19"/>
  <c r="N76" i="19"/>
  <c r="P76" i="19"/>
  <c r="R76" i="19"/>
  <c r="F76" i="19"/>
  <c r="E76" i="19"/>
  <c r="AQ75" i="19"/>
  <c r="AS75" i="19"/>
  <c r="AU75" i="19"/>
  <c r="AP75" i="19"/>
  <c r="AR75" i="19"/>
  <c r="AT75" i="19"/>
  <c r="AN75" i="19"/>
  <c r="AM75" i="19"/>
  <c r="AE75" i="19"/>
  <c r="AG75" i="19"/>
  <c r="AJ75" i="19"/>
  <c r="AD75" i="19"/>
  <c r="AF75" i="19"/>
  <c r="AI75" i="19"/>
  <c r="AC75" i="19"/>
  <c r="AB75" i="19"/>
  <c r="Z75" i="19"/>
  <c r="Y75" i="19"/>
  <c r="O75" i="19"/>
  <c r="Q75" i="19"/>
  <c r="S75" i="19"/>
  <c r="N75" i="19"/>
  <c r="P75" i="19"/>
  <c r="R75" i="19"/>
  <c r="F75" i="19"/>
  <c r="H75" i="19"/>
  <c r="J75" i="19"/>
  <c r="E75" i="19"/>
  <c r="G75" i="19"/>
  <c r="I75" i="19"/>
  <c r="AU74" i="19"/>
  <c r="AT74" i="19"/>
  <c r="AN74" i="19"/>
  <c r="AQ74" i="19"/>
  <c r="AS74" i="19"/>
  <c r="AM74" i="19"/>
  <c r="AP74" i="19"/>
  <c r="AR74" i="19"/>
  <c r="Z74" i="19"/>
  <c r="AC74" i="19"/>
  <c r="AE74" i="19"/>
  <c r="AG74" i="19"/>
  <c r="AJ74" i="19"/>
  <c r="Y74" i="19"/>
  <c r="AB74" i="19"/>
  <c r="AD74" i="19"/>
  <c r="AF74" i="19"/>
  <c r="AI74" i="19"/>
  <c r="I74" i="19"/>
  <c r="N74" i="19"/>
  <c r="P74" i="19"/>
  <c r="R74" i="19"/>
  <c r="G74" i="19"/>
  <c r="F74" i="19"/>
  <c r="H74" i="19"/>
  <c r="J74" i="19"/>
  <c r="O74" i="19"/>
  <c r="Q74" i="19"/>
  <c r="S74" i="19"/>
  <c r="E74" i="19"/>
  <c r="AU73" i="19"/>
  <c r="AS73" i="19"/>
  <c r="AR73" i="19"/>
  <c r="AT73" i="19"/>
  <c r="AP73" i="19"/>
  <c r="AN73" i="19"/>
  <c r="AQ73" i="19"/>
  <c r="AM73" i="19"/>
  <c r="AI73" i="19"/>
  <c r="Z73" i="19"/>
  <c r="AC73" i="19"/>
  <c r="AE73" i="19"/>
  <c r="AG73" i="19"/>
  <c r="AJ73" i="19"/>
  <c r="Y73" i="19"/>
  <c r="AB73" i="19"/>
  <c r="AD73" i="19"/>
  <c r="AF73" i="19"/>
  <c r="J73" i="19"/>
  <c r="O73" i="19"/>
  <c r="Q73" i="19"/>
  <c r="S73" i="19"/>
  <c r="I73" i="19"/>
  <c r="N73" i="19"/>
  <c r="P73" i="19"/>
  <c r="R73" i="19"/>
  <c r="H73" i="19"/>
  <c r="G73" i="19"/>
  <c r="F73" i="19"/>
  <c r="E73" i="19"/>
  <c r="AQ72" i="19"/>
  <c r="AS72" i="19"/>
  <c r="AU72" i="19"/>
  <c r="AP72" i="19"/>
  <c r="AR72" i="19"/>
  <c r="AT72" i="19"/>
  <c r="AN72" i="19"/>
  <c r="AM72" i="19"/>
  <c r="AF72" i="19"/>
  <c r="AI72" i="19"/>
  <c r="AD72" i="19"/>
  <c r="AB72" i="19"/>
  <c r="Z72" i="19"/>
  <c r="AC72" i="19"/>
  <c r="AE72" i="19"/>
  <c r="AG72" i="19"/>
  <c r="AJ72" i="19"/>
  <c r="Y72" i="19"/>
  <c r="G72" i="19"/>
  <c r="I72" i="19"/>
  <c r="N72" i="19"/>
  <c r="P72" i="19"/>
  <c r="R72" i="19"/>
  <c r="F72" i="19"/>
  <c r="H72" i="19"/>
  <c r="J72" i="19"/>
  <c r="O72" i="19"/>
  <c r="Q72" i="19"/>
  <c r="S72" i="19"/>
  <c r="E72" i="19"/>
  <c r="AP71" i="19"/>
  <c r="AR71" i="19"/>
  <c r="AT71" i="19"/>
  <c r="AN71" i="19"/>
  <c r="AQ71" i="19"/>
  <c r="AS71" i="19"/>
  <c r="AU71" i="19"/>
  <c r="AM71" i="19"/>
  <c r="AD71" i="19"/>
  <c r="AF71" i="19"/>
  <c r="AI71" i="19"/>
  <c r="AC71" i="19"/>
  <c r="AE71" i="19"/>
  <c r="AG71" i="19"/>
  <c r="AJ71" i="19"/>
  <c r="AB71" i="19"/>
  <c r="Z71" i="19"/>
  <c r="Y71" i="19"/>
  <c r="N71" i="19"/>
  <c r="P71" i="19"/>
  <c r="R71" i="19"/>
  <c r="F71" i="19"/>
  <c r="H71" i="19"/>
  <c r="J71" i="19"/>
  <c r="O71" i="19"/>
  <c r="Q71" i="19"/>
  <c r="S71" i="19"/>
  <c r="E71" i="19"/>
  <c r="G71" i="19"/>
  <c r="I71" i="19"/>
  <c r="AT70" i="19"/>
  <c r="AN70" i="19"/>
  <c r="AQ70" i="19"/>
  <c r="AS70" i="19"/>
  <c r="AU70" i="19"/>
  <c r="AM70" i="19"/>
  <c r="AP70" i="19"/>
  <c r="AR70" i="19"/>
  <c r="AC70" i="19"/>
  <c r="AE70" i="19"/>
  <c r="AG70" i="19"/>
  <c r="AJ70" i="19"/>
  <c r="Z70" i="19"/>
  <c r="Y70" i="19"/>
  <c r="AB70" i="19"/>
  <c r="AD70" i="19"/>
  <c r="AF70" i="19"/>
  <c r="AI70" i="19"/>
  <c r="O70" i="19"/>
  <c r="Q70" i="19"/>
  <c r="S70" i="19"/>
  <c r="J70" i="19"/>
  <c r="I70" i="19"/>
  <c r="N70" i="19"/>
  <c r="P70" i="19"/>
  <c r="R70" i="19"/>
  <c r="G70" i="19"/>
  <c r="F70" i="19"/>
  <c r="H70" i="19"/>
  <c r="E70" i="19"/>
  <c r="AT69" i="19"/>
  <c r="AR69" i="19"/>
  <c r="AP69" i="19"/>
  <c r="AN69" i="19"/>
  <c r="AQ69" i="19"/>
  <c r="AS69" i="19"/>
  <c r="AU69" i="19"/>
  <c r="AM69" i="19"/>
  <c r="AG69" i="19"/>
  <c r="AJ69" i="19"/>
  <c r="Z69" i="19"/>
  <c r="AC69" i="19"/>
  <c r="AE69" i="19"/>
  <c r="Y69" i="19"/>
  <c r="AB69" i="19"/>
  <c r="AD69" i="19"/>
  <c r="AF69" i="19"/>
  <c r="AI69" i="19"/>
  <c r="S69" i="19"/>
  <c r="I69" i="19"/>
  <c r="N69" i="19"/>
  <c r="P69" i="19"/>
  <c r="R69" i="19"/>
  <c r="H69" i="19"/>
  <c r="J69" i="19"/>
  <c r="O69" i="19"/>
  <c r="Q69" i="19"/>
  <c r="G69" i="19"/>
  <c r="F69" i="19"/>
  <c r="E69" i="19"/>
  <c r="AS68" i="19"/>
  <c r="AU68" i="19"/>
  <c r="AQ68" i="19"/>
  <c r="AP68" i="19"/>
  <c r="AR68" i="19"/>
  <c r="AT68" i="19"/>
  <c r="AN68" i="19"/>
  <c r="AM68" i="19"/>
  <c r="AF68" i="19"/>
  <c r="AI68" i="19"/>
  <c r="AE68" i="19"/>
  <c r="AG68" i="19"/>
  <c r="AJ68" i="19"/>
  <c r="AD68" i="19"/>
  <c r="AB68" i="19"/>
  <c r="Z68" i="19"/>
  <c r="AC68" i="19"/>
  <c r="Y68" i="19"/>
  <c r="Q68" i="19"/>
  <c r="S68" i="19"/>
  <c r="F68" i="19"/>
  <c r="H68" i="19"/>
  <c r="J68" i="19"/>
  <c r="O68" i="19"/>
  <c r="E68" i="19"/>
  <c r="G68" i="19"/>
  <c r="I68" i="19"/>
  <c r="N68" i="19"/>
  <c r="P68" i="19"/>
  <c r="R68" i="19"/>
  <c r="AN67" i="19"/>
  <c r="AQ67" i="19"/>
  <c r="AS67" i="19"/>
  <c r="AU67" i="19"/>
  <c r="AM67" i="19"/>
  <c r="AP67" i="19"/>
  <c r="AR67" i="19"/>
  <c r="AT67" i="19"/>
  <c r="AC67" i="19"/>
  <c r="AE67" i="19"/>
  <c r="AG67" i="19"/>
  <c r="AJ67" i="19"/>
  <c r="AB67" i="19"/>
  <c r="AD67" i="19"/>
  <c r="AF67" i="19"/>
  <c r="AI67" i="19"/>
  <c r="Z67" i="19"/>
  <c r="Y67" i="19"/>
  <c r="P67" i="19"/>
  <c r="R67" i="19"/>
  <c r="F67" i="19"/>
  <c r="H67" i="19"/>
  <c r="J67" i="19"/>
  <c r="O67" i="19"/>
  <c r="Q67" i="19"/>
  <c r="S67" i="19"/>
  <c r="E67" i="19"/>
  <c r="G67" i="19"/>
  <c r="I67" i="19"/>
  <c r="N67" i="19"/>
  <c r="AN66" i="19"/>
  <c r="AQ66" i="19"/>
  <c r="AS66" i="19"/>
  <c r="AU66" i="19"/>
  <c r="AM66" i="19"/>
  <c r="AP66" i="19"/>
  <c r="AR66" i="19"/>
  <c r="AT66" i="19"/>
  <c r="AC66" i="19"/>
  <c r="AE66" i="19"/>
  <c r="AG66" i="19"/>
  <c r="AJ66" i="19"/>
  <c r="AB66" i="19"/>
  <c r="AD66" i="19"/>
  <c r="AF66" i="19"/>
  <c r="AI66" i="19"/>
  <c r="Z66" i="19"/>
  <c r="Y66" i="19"/>
  <c r="N66" i="19"/>
  <c r="P66" i="19"/>
  <c r="R66" i="19"/>
  <c r="I66" i="19"/>
  <c r="G66" i="19"/>
  <c r="F66" i="19"/>
  <c r="H66" i="19"/>
  <c r="J66" i="19"/>
  <c r="O66" i="19"/>
  <c r="Q66" i="19"/>
  <c r="S66" i="19"/>
  <c r="E66" i="19"/>
  <c r="AT65" i="19"/>
  <c r="AS65" i="19"/>
  <c r="AU65" i="19"/>
  <c r="AR65" i="19"/>
  <c r="AP65" i="19"/>
  <c r="AN65" i="19"/>
  <c r="AQ65" i="19"/>
  <c r="AM65" i="19"/>
  <c r="AG65" i="19"/>
  <c r="AJ65" i="19"/>
  <c r="AF65" i="19"/>
  <c r="AI65" i="19"/>
  <c r="Z65" i="19"/>
  <c r="AC65" i="19"/>
  <c r="AE65" i="19"/>
  <c r="Y65" i="19"/>
  <c r="AB65" i="19"/>
  <c r="AD65" i="19"/>
  <c r="R65" i="19"/>
  <c r="H65" i="19"/>
  <c r="J65" i="19"/>
  <c r="O65" i="19"/>
  <c r="Q65" i="19"/>
  <c r="S65" i="19"/>
  <c r="G65" i="19"/>
  <c r="I65" i="19"/>
  <c r="N65" i="19"/>
  <c r="P65" i="19"/>
  <c r="F65" i="19"/>
  <c r="E65" i="19"/>
  <c r="AS64" i="19"/>
  <c r="AU64" i="19"/>
  <c r="AQ64" i="19"/>
  <c r="AP64" i="19"/>
  <c r="AR64" i="19"/>
  <c r="AT64" i="19"/>
  <c r="AN64" i="19"/>
  <c r="AM64" i="19"/>
  <c r="AF64" i="19"/>
  <c r="AI64" i="19"/>
  <c r="AD64" i="19"/>
  <c r="AB64" i="19"/>
  <c r="Z64" i="19"/>
  <c r="AC64" i="19"/>
  <c r="AE64" i="19"/>
  <c r="AG64" i="19"/>
  <c r="AJ64" i="19"/>
  <c r="Y64" i="19"/>
  <c r="Q64" i="19"/>
  <c r="S64" i="19"/>
  <c r="H64" i="19"/>
  <c r="J64" i="19"/>
  <c r="O64" i="19"/>
  <c r="G64" i="19"/>
  <c r="I64" i="19"/>
  <c r="N64" i="19"/>
  <c r="P64" i="19"/>
  <c r="R64" i="19"/>
  <c r="F64" i="19"/>
  <c r="E64" i="19"/>
  <c r="AQ63" i="19"/>
  <c r="AS63" i="19"/>
  <c r="AU63" i="19"/>
  <c r="AN63" i="19"/>
  <c r="AM63" i="19"/>
  <c r="AP63" i="19"/>
  <c r="AR63" i="19"/>
  <c r="AT63" i="19"/>
  <c r="AG63" i="19"/>
  <c r="AJ63" i="19"/>
  <c r="AC63" i="19"/>
  <c r="AE63" i="19"/>
  <c r="AB63" i="19"/>
  <c r="AD63" i="19"/>
  <c r="AF63" i="19"/>
  <c r="AI63" i="19"/>
  <c r="Z63" i="19"/>
  <c r="Y63" i="19"/>
  <c r="H63" i="19"/>
  <c r="J63" i="19"/>
  <c r="O63" i="19"/>
  <c r="Q63" i="19"/>
  <c r="S63" i="19"/>
  <c r="F63" i="19"/>
  <c r="E63" i="19"/>
  <c r="G63" i="19"/>
  <c r="I63" i="19"/>
  <c r="N63" i="19"/>
  <c r="P63" i="19"/>
  <c r="R63" i="19"/>
  <c r="AU62" i="19"/>
  <c r="AT62" i="19"/>
  <c r="AN62" i="19"/>
  <c r="AQ62" i="19"/>
  <c r="AS62" i="19"/>
  <c r="AM62" i="19"/>
  <c r="AP62" i="19"/>
  <c r="AR62" i="19"/>
  <c r="AC62" i="19"/>
  <c r="AE62" i="19"/>
  <c r="AG62" i="19"/>
  <c r="AJ62" i="19"/>
  <c r="AB62" i="19"/>
  <c r="AD62" i="19"/>
  <c r="AF62" i="19"/>
  <c r="AI62" i="19"/>
  <c r="Z62" i="19"/>
  <c r="Y62" i="19"/>
  <c r="O62" i="19"/>
  <c r="Q62" i="19"/>
  <c r="S62" i="19"/>
  <c r="J62" i="19"/>
  <c r="I62" i="19"/>
  <c r="N62" i="19"/>
  <c r="P62" i="19"/>
  <c r="R62" i="19"/>
  <c r="G62" i="19"/>
  <c r="F62" i="19"/>
  <c r="H62" i="19"/>
  <c r="E62" i="19"/>
  <c r="AT61" i="19"/>
  <c r="AR61" i="19"/>
  <c r="AP61" i="19"/>
  <c r="AN61" i="19"/>
  <c r="AQ61" i="19"/>
  <c r="AS61" i="19"/>
  <c r="AU61" i="19"/>
  <c r="AM61" i="19"/>
  <c r="Z61" i="19"/>
  <c r="AC61" i="19"/>
  <c r="AE61" i="19"/>
  <c r="AG61" i="19"/>
  <c r="AJ61" i="19"/>
  <c r="Y61" i="19"/>
  <c r="AB61" i="19"/>
  <c r="AD61" i="19"/>
  <c r="AF61" i="19"/>
  <c r="AI61" i="19"/>
  <c r="J61" i="19"/>
  <c r="O61" i="19"/>
  <c r="Q61" i="19"/>
  <c r="S61" i="19"/>
  <c r="H61" i="19"/>
  <c r="G61" i="19"/>
  <c r="I61" i="19"/>
  <c r="N61" i="19"/>
  <c r="P61" i="19"/>
  <c r="R61" i="19"/>
  <c r="F61" i="19"/>
  <c r="E61" i="19"/>
  <c r="AS60" i="19"/>
  <c r="AU60" i="19"/>
  <c r="AR60" i="19"/>
  <c r="AT60" i="19"/>
  <c r="AQ60" i="19"/>
  <c r="AP60" i="19"/>
  <c r="AN60" i="19"/>
  <c r="AM60" i="19"/>
  <c r="AF60" i="19"/>
  <c r="AI60" i="19"/>
  <c r="AD60" i="19"/>
  <c r="AB60" i="19"/>
  <c r="Z60" i="19"/>
  <c r="AC60" i="19"/>
  <c r="AE60" i="19"/>
  <c r="AG60" i="19"/>
  <c r="AJ60" i="19"/>
  <c r="Y60" i="19"/>
  <c r="G60" i="19"/>
  <c r="I60" i="19"/>
  <c r="N60" i="19"/>
  <c r="P60" i="19"/>
  <c r="R60" i="19"/>
  <c r="F60" i="19"/>
  <c r="H60" i="19"/>
  <c r="J60" i="19"/>
  <c r="O60" i="19"/>
  <c r="Q60" i="19"/>
  <c r="S60" i="19"/>
  <c r="E60" i="19"/>
  <c r="AQ59" i="19"/>
  <c r="AS59" i="19"/>
  <c r="AU59" i="19"/>
  <c r="AP59" i="19"/>
  <c r="AR59" i="19"/>
  <c r="AT59" i="19"/>
  <c r="AN59" i="19"/>
  <c r="AM59" i="19"/>
  <c r="AE59" i="19"/>
  <c r="AG59" i="19"/>
  <c r="AJ59" i="19"/>
  <c r="AC59" i="19"/>
  <c r="AB59" i="19"/>
  <c r="AD59" i="19"/>
  <c r="AF59" i="19"/>
  <c r="AI59" i="19"/>
  <c r="Z59" i="19"/>
  <c r="Y59" i="19"/>
  <c r="Q59" i="19"/>
  <c r="S59" i="19"/>
  <c r="P59" i="19"/>
  <c r="R59" i="19"/>
  <c r="N59" i="19"/>
  <c r="F59" i="19"/>
  <c r="H59" i="19"/>
  <c r="J59" i="19"/>
  <c r="O59" i="19"/>
  <c r="E59" i="19"/>
  <c r="G59" i="19"/>
  <c r="I59" i="19"/>
  <c r="AT58" i="19"/>
  <c r="AQ58" i="19"/>
  <c r="AS58" i="19"/>
  <c r="AU58" i="19"/>
  <c r="AN58" i="19"/>
  <c r="AM58" i="19"/>
  <c r="AP58" i="19"/>
  <c r="AR58" i="19"/>
  <c r="AI58" i="19"/>
  <c r="AB58" i="19"/>
  <c r="AD58" i="19"/>
  <c r="AF58" i="19"/>
  <c r="Z58" i="19"/>
  <c r="AC58" i="19"/>
  <c r="AE58" i="19"/>
  <c r="AG58" i="19"/>
  <c r="AJ58" i="19"/>
  <c r="Y58" i="19"/>
  <c r="N58" i="19"/>
  <c r="P58" i="19"/>
  <c r="R58" i="19"/>
  <c r="I58" i="19"/>
  <c r="G58" i="19"/>
  <c r="F58" i="19"/>
  <c r="H58" i="19"/>
  <c r="J58" i="19"/>
  <c r="O58" i="19"/>
  <c r="Q58" i="19"/>
  <c r="S58" i="19"/>
  <c r="E58" i="19"/>
  <c r="AT57" i="19"/>
  <c r="AS57" i="19"/>
  <c r="AU57" i="19"/>
  <c r="AR57" i="19"/>
  <c r="AP57" i="19"/>
  <c r="AN57" i="19"/>
  <c r="AQ57" i="19"/>
  <c r="AM57" i="19"/>
  <c r="AF57" i="19"/>
  <c r="AI57" i="19"/>
  <c r="Z57" i="19"/>
  <c r="AC57" i="19"/>
  <c r="AE57" i="19"/>
  <c r="AG57" i="19"/>
  <c r="AJ57" i="19"/>
  <c r="Y57" i="19"/>
  <c r="AB57" i="19"/>
  <c r="AD57" i="19"/>
  <c r="S57" i="19"/>
  <c r="J57" i="19"/>
  <c r="O57" i="19"/>
  <c r="Q57" i="19"/>
  <c r="I57" i="19"/>
  <c r="N57" i="19"/>
  <c r="P57" i="19"/>
  <c r="R57" i="19"/>
  <c r="H57" i="19"/>
  <c r="G57" i="19"/>
  <c r="F57" i="19"/>
  <c r="E57" i="19"/>
  <c r="AR56" i="19"/>
  <c r="AT56" i="19"/>
  <c r="AQ56" i="19"/>
  <c r="AS56" i="19"/>
  <c r="AU56" i="19"/>
  <c r="AP56" i="19"/>
  <c r="AN56" i="19"/>
  <c r="AM56" i="19"/>
  <c r="AJ56" i="19"/>
  <c r="AD56" i="19"/>
  <c r="AF56" i="19"/>
  <c r="AI56" i="19"/>
  <c r="AB56" i="19"/>
  <c r="Z56" i="19"/>
  <c r="AC56" i="19"/>
  <c r="AE56" i="19"/>
  <c r="AG56" i="19"/>
  <c r="Y56" i="19"/>
  <c r="N56" i="19"/>
  <c r="P56" i="19"/>
  <c r="R56" i="19"/>
  <c r="G56" i="19"/>
  <c r="I56" i="19"/>
  <c r="F56" i="19"/>
  <c r="H56" i="19"/>
  <c r="J56" i="19"/>
  <c r="O56" i="19"/>
  <c r="Q56" i="19"/>
  <c r="S56" i="19"/>
  <c r="E56" i="19"/>
  <c r="AQ55" i="19"/>
  <c r="AS55" i="19"/>
  <c r="AU55" i="19"/>
  <c r="AN55" i="19"/>
  <c r="AM55" i="19"/>
  <c r="AP55" i="19"/>
  <c r="AR55" i="19"/>
  <c r="AT55" i="19"/>
  <c r="AC55" i="19"/>
  <c r="AE55" i="19"/>
  <c r="AG55" i="19"/>
  <c r="AJ55" i="19"/>
  <c r="Z55" i="19"/>
  <c r="Y55" i="19"/>
  <c r="AB55" i="19"/>
  <c r="AD55" i="19"/>
  <c r="AF55" i="19"/>
  <c r="AI55" i="19"/>
  <c r="S55" i="19"/>
  <c r="N55" i="19"/>
  <c r="P55" i="19"/>
  <c r="R55" i="19"/>
  <c r="I55" i="19"/>
  <c r="H55" i="19"/>
  <c r="J55" i="19"/>
  <c r="O55" i="19"/>
  <c r="Q55" i="19"/>
  <c r="F55" i="19"/>
  <c r="E55" i="19"/>
  <c r="G55" i="19"/>
  <c r="AN54" i="19"/>
  <c r="AQ54" i="19"/>
  <c r="AS54" i="19"/>
  <c r="AU54" i="19"/>
  <c r="AM54" i="19"/>
  <c r="AP54" i="19"/>
  <c r="AR54" i="19"/>
  <c r="AT54" i="19"/>
  <c r="AF54" i="19"/>
  <c r="AI54" i="19"/>
  <c r="AB54" i="19"/>
  <c r="AD54" i="19"/>
  <c r="Z54" i="19"/>
  <c r="AC54" i="19"/>
  <c r="AE54" i="19"/>
  <c r="AG54" i="19"/>
  <c r="AJ54" i="19"/>
  <c r="Y54" i="19"/>
  <c r="N54" i="19"/>
  <c r="P54" i="19"/>
  <c r="R54" i="19"/>
  <c r="J54" i="19"/>
  <c r="O54" i="19"/>
  <c r="Q54" i="19"/>
  <c r="S54" i="19"/>
  <c r="I54" i="19"/>
  <c r="G54" i="19"/>
  <c r="F54" i="19"/>
  <c r="H54" i="19"/>
  <c r="E54" i="19"/>
  <c r="AS53" i="19"/>
  <c r="AU53" i="19"/>
  <c r="AR53" i="19"/>
  <c r="AT53" i="19"/>
  <c r="AP53" i="19"/>
  <c r="AN53" i="19"/>
  <c r="AQ53" i="19"/>
  <c r="AM53" i="19"/>
  <c r="AI53" i="19"/>
  <c r="AF53" i="19"/>
  <c r="AD53" i="19"/>
  <c r="AC53" i="19"/>
  <c r="AE53" i="19"/>
  <c r="AG53" i="19"/>
  <c r="AJ53" i="19"/>
  <c r="Z53" i="19"/>
  <c r="Y53" i="19"/>
  <c r="AB53" i="19"/>
  <c r="G53" i="19"/>
  <c r="I53" i="19"/>
  <c r="N53" i="19"/>
  <c r="P53" i="19"/>
  <c r="R53" i="19"/>
  <c r="F53" i="19"/>
  <c r="H53" i="19"/>
  <c r="J53" i="19"/>
  <c r="O53" i="19"/>
  <c r="Q53" i="19"/>
  <c r="S53" i="19"/>
  <c r="E53" i="19"/>
  <c r="AR52" i="19"/>
  <c r="AT52" i="19"/>
  <c r="AN52" i="19"/>
  <c r="AQ52" i="19"/>
  <c r="AS52" i="19"/>
  <c r="AU52" i="19"/>
  <c r="AM52" i="19"/>
  <c r="AP52" i="19"/>
  <c r="AE52" i="19"/>
  <c r="AG52" i="19"/>
  <c r="AJ52" i="19"/>
  <c r="AD52" i="19"/>
  <c r="AF52" i="19"/>
  <c r="AI52" i="19"/>
  <c r="AB52" i="19"/>
  <c r="Z52" i="19"/>
  <c r="AC52" i="19"/>
  <c r="Y52" i="19"/>
  <c r="N52" i="19"/>
  <c r="P52" i="19"/>
  <c r="R52" i="19"/>
  <c r="J52" i="19"/>
  <c r="O52" i="19"/>
  <c r="Q52" i="19"/>
  <c r="S52" i="19"/>
  <c r="H52" i="19"/>
  <c r="F52" i="19"/>
  <c r="E52" i="19"/>
  <c r="G52" i="19"/>
  <c r="I52" i="19"/>
  <c r="AS51" i="19"/>
  <c r="AU51" i="19"/>
  <c r="AQ51" i="19"/>
  <c r="AP51" i="19"/>
  <c r="AR51" i="19"/>
  <c r="AT51" i="19"/>
  <c r="AN51" i="19"/>
  <c r="AM51" i="19"/>
  <c r="AJ51" i="19"/>
  <c r="AE51" i="19"/>
  <c r="AG51" i="19"/>
  <c r="AC51" i="19"/>
  <c r="Z51" i="19"/>
  <c r="Y51" i="19"/>
  <c r="AB51" i="19"/>
  <c r="AD51" i="19"/>
  <c r="AF51" i="19"/>
  <c r="AI51" i="19"/>
  <c r="P51" i="19"/>
  <c r="R51" i="19"/>
  <c r="N51" i="19"/>
  <c r="I51" i="19"/>
  <c r="F51" i="19"/>
  <c r="H51" i="19"/>
  <c r="J51" i="19"/>
  <c r="O51" i="19"/>
  <c r="Q51" i="19"/>
  <c r="S51" i="19"/>
  <c r="E51" i="19"/>
  <c r="G51" i="19"/>
  <c r="AU50" i="19"/>
  <c r="AS50" i="19"/>
  <c r="AN50" i="19"/>
  <c r="AQ50" i="19"/>
  <c r="AM50" i="19"/>
  <c r="AP50" i="19"/>
  <c r="AR50" i="19"/>
  <c r="AT50" i="19"/>
  <c r="AG50" i="19"/>
  <c r="AJ50" i="19"/>
  <c r="AF50" i="19"/>
  <c r="AI50" i="19"/>
  <c r="AB50" i="19"/>
  <c r="AD50" i="19"/>
  <c r="Z50" i="19"/>
  <c r="AC50" i="19"/>
  <c r="AE50" i="19"/>
  <c r="Y50" i="19"/>
  <c r="J50" i="19"/>
  <c r="O50" i="19"/>
  <c r="Q50" i="19"/>
  <c r="S50" i="19"/>
  <c r="I50" i="19"/>
  <c r="N50" i="19"/>
  <c r="P50" i="19"/>
  <c r="R50" i="19"/>
  <c r="G50" i="19"/>
  <c r="F50" i="19"/>
  <c r="H50" i="19"/>
  <c r="E50" i="19"/>
  <c r="AR49" i="19"/>
  <c r="AT49" i="19"/>
  <c r="AP49" i="19"/>
  <c r="AN49" i="19"/>
  <c r="AQ49" i="19"/>
  <c r="AS49" i="19"/>
  <c r="AU49" i="19"/>
  <c r="AM49" i="19"/>
  <c r="AD49" i="19"/>
  <c r="AF49" i="19"/>
  <c r="AI49" i="19"/>
  <c r="Z49" i="19"/>
  <c r="AC49" i="19"/>
  <c r="AE49" i="19"/>
  <c r="AG49" i="19"/>
  <c r="AJ49" i="19"/>
  <c r="Y49" i="19"/>
  <c r="AB49" i="19"/>
  <c r="Q49" i="19"/>
  <c r="S49" i="19"/>
  <c r="O49" i="19"/>
  <c r="J49" i="19"/>
  <c r="F49" i="19"/>
  <c r="H49" i="19"/>
  <c r="E49" i="19"/>
  <c r="G49" i="19"/>
  <c r="I49" i="19"/>
  <c r="N49" i="19"/>
  <c r="P49" i="19"/>
  <c r="R49" i="19"/>
  <c r="AR48" i="19"/>
  <c r="AT48" i="19"/>
  <c r="AQ48" i="19"/>
  <c r="AS48" i="19"/>
  <c r="AU48" i="19"/>
  <c r="AN48" i="19"/>
  <c r="AM48" i="19"/>
  <c r="AP48" i="19"/>
  <c r="AF48" i="19"/>
  <c r="AI48" i="19"/>
  <c r="AD48" i="19"/>
  <c r="AB48" i="19"/>
  <c r="Z48" i="19"/>
  <c r="AC48" i="19"/>
  <c r="AE48" i="19"/>
  <c r="AG48" i="19"/>
  <c r="AJ48" i="19"/>
  <c r="Y48" i="19"/>
  <c r="F48" i="19"/>
  <c r="H48" i="19"/>
  <c r="J48" i="19"/>
  <c r="O48" i="19"/>
  <c r="Q48" i="19"/>
  <c r="S48" i="19"/>
  <c r="E48" i="19"/>
  <c r="G48" i="19"/>
  <c r="I48" i="19"/>
  <c r="N48" i="19"/>
  <c r="P48" i="19"/>
  <c r="R48" i="19"/>
  <c r="AU47" i="19"/>
  <c r="AQ47" i="19"/>
  <c r="AS47" i="19"/>
  <c r="AN47" i="19"/>
  <c r="AM47" i="19"/>
  <c r="AP47" i="19"/>
  <c r="AR47" i="19"/>
  <c r="AT47" i="19"/>
  <c r="AD47" i="19"/>
  <c r="AF47" i="19"/>
  <c r="AI47" i="19"/>
  <c r="AC47" i="19"/>
  <c r="AE47" i="19"/>
  <c r="AG47" i="19"/>
  <c r="AJ47" i="19"/>
  <c r="Z47" i="19"/>
  <c r="Y47" i="19"/>
  <c r="AB47" i="19"/>
  <c r="I47" i="19"/>
  <c r="N47" i="19"/>
  <c r="P47" i="19"/>
  <c r="R47" i="19"/>
  <c r="H47" i="19"/>
  <c r="J47" i="19"/>
  <c r="O47" i="19"/>
  <c r="Q47" i="19"/>
  <c r="S47" i="19"/>
  <c r="F47" i="19"/>
  <c r="E47" i="19"/>
  <c r="G47" i="19"/>
  <c r="AQ46" i="19"/>
  <c r="AS46" i="19"/>
  <c r="AU46" i="19"/>
  <c r="AN46" i="19"/>
  <c r="AM46" i="19"/>
  <c r="AP46" i="19"/>
  <c r="AR46" i="19"/>
  <c r="AT46" i="19"/>
  <c r="AG46" i="19"/>
  <c r="AJ46" i="19"/>
  <c r="AF46" i="19"/>
  <c r="AI46" i="19"/>
  <c r="AC46" i="19"/>
  <c r="AE46" i="19"/>
  <c r="AB46" i="19"/>
  <c r="AD46" i="19"/>
  <c r="Z46" i="19"/>
  <c r="Y46" i="19"/>
  <c r="N46" i="19"/>
  <c r="P46" i="19"/>
  <c r="R46" i="19"/>
  <c r="J46" i="19"/>
  <c r="O46" i="19"/>
  <c r="Q46" i="19"/>
  <c r="S46" i="19"/>
  <c r="I46" i="19"/>
  <c r="G46" i="19"/>
  <c r="F46" i="19"/>
  <c r="H46" i="19"/>
  <c r="E46" i="19"/>
  <c r="AS45" i="19"/>
  <c r="AU45" i="19"/>
  <c r="AR45" i="19"/>
  <c r="AT45" i="19"/>
  <c r="AP45" i="19"/>
  <c r="AN45" i="19"/>
  <c r="AQ45" i="19"/>
  <c r="AM45" i="19"/>
  <c r="AI45" i="19"/>
  <c r="AF45" i="19"/>
  <c r="AD45" i="19"/>
  <c r="AC45" i="19"/>
  <c r="AE45" i="19"/>
  <c r="AG45" i="19"/>
  <c r="AJ45" i="19"/>
  <c r="Z45" i="19"/>
  <c r="Y45" i="19"/>
  <c r="AB45" i="19"/>
  <c r="G45" i="19"/>
  <c r="I45" i="19"/>
  <c r="N45" i="19"/>
  <c r="P45" i="19"/>
  <c r="R45" i="19"/>
  <c r="F45" i="19"/>
  <c r="H45" i="19"/>
  <c r="J45" i="19"/>
  <c r="O45" i="19"/>
  <c r="Q45" i="19"/>
  <c r="S45" i="19"/>
  <c r="E45" i="19"/>
  <c r="AR44" i="19"/>
  <c r="AT44" i="19"/>
  <c r="AN44" i="19"/>
  <c r="AQ44" i="19"/>
  <c r="AS44" i="19"/>
  <c r="AU44" i="19"/>
  <c r="AM44" i="19"/>
  <c r="AP44" i="19"/>
  <c r="AE44" i="19"/>
  <c r="AG44" i="19"/>
  <c r="AJ44" i="19"/>
  <c r="AD44" i="19"/>
  <c r="AF44" i="19"/>
  <c r="AI44" i="19"/>
  <c r="AB44" i="19"/>
  <c r="Z44" i="19"/>
  <c r="AC44" i="19"/>
  <c r="Y44" i="19"/>
  <c r="N44" i="19"/>
  <c r="P44" i="19"/>
  <c r="R44" i="19"/>
  <c r="J44" i="19"/>
  <c r="O44" i="19"/>
  <c r="Q44" i="19"/>
  <c r="S44" i="19"/>
  <c r="H44" i="19"/>
  <c r="F44" i="19"/>
  <c r="E44" i="19"/>
  <c r="G44" i="19"/>
  <c r="I44" i="19"/>
  <c r="AS43" i="19"/>
  <c r="AU43" i="19"/>
  <c r="AQ43" i="19"/>
  <c r="AP43" i="19"/>
  <c r="AR43" i="19"/>
  <c r="AT43" i="19"/>
  <c r="AN43" i="19"/>
  <c r="AM43" i="19"/>
  <c r="AJ43" i="19"/>
  <c r="AE43" i="19"/>
  <c r="AG43" i="19"/>
  <c r="AC43" i="19"/>
  <c r="Z43" i="19"/>
  <c r="Y43" i="19"/>
  <c r="AB43" i="19"/>
  <c r="AD43" i="19"/>
  <c r="AF43" i="19"/>
  <c r="AI43" i="19"/>
  <c r="P43" i="19"/>
  <c r="R43" i="19"/>
  <c r="N43" i="19"/>
  <c r="I43" i="19"/>
  <c r="F43" i="19"/>
  <c r="H43" i="19"/>
  <c r="J43" i="19"/>
  <c r="O43" i="19"/>
  <c r="Q43" i="19"/>
  <c r="S43" i="19"/>
  <c r="E43" i="19"/>
  <c r="G43" i="19"/>
  <c r="AU42" i="19"/>
  <c r="AS42" i="19"/>
  <c r="AN42" i="19"/>
  <c r="AQ42" i="19"/>
  <c r="AM42" i="19"/>
  <c r="AP42" i="19"/>
  <c r="AR42" i="19"/>
  <c r="AT42" i="19"/>
  <c r="AF42" i="19"/>
  <c r="AI42" i="19"/>
  <c r="AC42" i="19"/>
  <c r="AE42" i="19"/>
  <c r="AG42" i="19"/>
  <c r="AJ42" i="19"/>
  <c r="AB42" i="19"/>
  <c r="AD42" i="19"/>
  <c r="Z42" i="19"/>
  <c r="Y42" i="19"/>
  <c r="O42" i="19"/>
  <c r="Q42" i="19"/>
  <c r="S42" i="19"/>
  <c r="N42" i="19"/>
  <c r="P42" i="19"/>
  <c r="R42" i="19"/>
  <c r="I42" i="19"/>
  <c r="H42" i="19"/>
  <c r="J42" i="19"/>
  <c r="G42" i="19"/>
  <c r="F42" i="19"/>
  <c r="E42" i="19"/>
  <c r="AR41" i="19"/>
  <c r="AT41" i="19"/>
  <c r="AQ41" i="19"/>
  <c r="AS41" i="19"/>
  <c r="AU41" i="19"/>
  <c r="AP41" i="19"/>
  <c r="AN41" i="19"/>
  <c r="AM41" i="19"/>
  <c r="AE41" i="19"/>
  <c r="AG41" i="19"/>
  <c r="AJ41" i="19"/>
  <c r="AD41" i="19"/>
  <c r="AF41" i="19"/>
  <c r="AI41" i="19"/>
  <c r="AB41" i="19"/>
  <c r="Z41" i="19"/>
  <c r="AC41" i="19"/>
  <c r="Y41" i="19"/>
  <c r="J41" i="19"/>
  <c r="O41" i="19"/>
  <c r="Q41" i="19"/>
  <c r="S41" i="19"/>
  <c r="F41" i="19"/>
  <c r="H41" i="19"/>
  <c r="E41" i="19"/>
  <c r="G41" i="19"/>
  <c r="I41" i="19"/>
  <c r="N41" i="19"/>
  <c r="P41" i="19"/>
  <c r="R41" i="19"/>
  <c r="AS40" i="19"/>
  <c r="AU40" i="19"/>
  <c r="AR40" i="19"/>
  <c r="AT40" i="19"/>
  <c r="AP40" i="19"/>
  <c r="AN40" i="19"/>
  <c r="AQ40" i="19"/>
  <c r="AM40" i="19"/>
  <c r="AC40" i="19"/>
  <c r="AE40" i="19"/>
  <c r="AG40" i="19"/>
  <c r="AJ40" i="19"/>
  <c r="AB40" i="19"/>
  <c r="AD40" i="19"/>
  <c r="AF40" i="19"/>
  <c r="AI40" i="19"/>
  <c r="Z40" i="19"/>
  <c r="Y40" i="19"/>
  <c r="O40" i="19"/>
  <c r="Q40" i="19"/>
  <c r="S40" i="19"/>
  <c r="H40" i="19"/>
  <c r="J40" i="19"/>
  <c r="F40" i="19"/>
  <c r="E40" i="19"/>
  <c r="G40" i="19"/>
  <c r="I40" i="19"/>
  <c r="N40" i="19"/>
  <c r="P40" i="19"/>
  <c r="R40" i="19"/>
  <c r="AR39" i="19"/>
  <c r="AT39" i="19"/>
  <c r="AQ39" i="19"/>
  <c r="AS39" i="19"/>
  <c r="AU39" i="19"/>
  <c r="AP39" i="19"/>
  <c r="AN39" i="19"/>
  <c r="AM39" i="19"/>
  <c r="AE39" i="19"/>
  <c r="AG39" i="19"/>
  <c r="AJ39" i="19"/>
  <c r="AD39" i="19"/>
  <c r="AF39" i="19"/>
  <c r="AI39" i="19"/>
  <c r="AB39" i="19"/>
  <c r="Z39" i="19"/>
  <c r="AC39" i="19"/>
  <c r="Y39" i="19"/>
  <c r="J39" i="19"/>
  <c r="O39" i="19"/>
  <c r="Q39" i="19"/>
  <c r="S39" i="19"/>
  <c r="F39" i="19"/>
  <c r="H39" i="19"/>
  <c r="E39" i="19"/>
  <c r="G39" i="19"/>
  <c r="I39" i="19"/>
  <c r="N39" i="19"/>
  <c r="P39" i="19"/>
  <c r="R39" i="19"/>
  <c r="AS38" i="19"/>
  <c r="AU38" i="19"/>
  <c r="AR38" i="19"/>
  <c r="AT38" i="19"/>
  <c r="AP38" i="19"/>
  <c r="AN38" i="19"/>
  <c r="AQ38" i="19"/>
  <c r="AM38" i="19"/>
  <c r="AC38" i="19"/>
  <c r="AE38" i="19"/>
  <c r="AG38" i="19"/>
  <c r="AJ38" i="19"/>
  <c r="AB38" i="19"/>
  <c r="AD38" i="19"/>
  <c r="AF38" i="19"/>
  <c r="AI38" i="19"/>
  <c r="Z38" i="19"/>
  <c r="Y38" i="19"/>
  <c r="O38" i="19"/>
  <c r="Q38" i="19"/>
  <c r="S38" i="19"/>
  <c r="N38" i="19"/>
  <c r="P38" i="19"/>
  <c r="R38" i="19"/>
  <c r="H38" i="19"/>
  <c r="J38" i="19"/>
  <c r="F38" i="19"/>
  <c r="E38" i="19"/>
  <c r="G38" i="19"/>
  <c r="I38" i="19"/>
  <c r="AR37" i="19"/>
  <c r="AT37" i="19"/>
  <c r="AQ37" i="19"/>
  <c r="AS37" i="19"/>
  <c r="AU37" i="19"/>
  <c r="AP37" i="19"/>
  <c r="AN37" i="19"/>
  <c r="AM37" i="19"/>
  <c r="AE37" i="19"/>
  <c r="AG37" i="19"/>
  <c r="AJ37" i="19"/>
  <c r="AD37" i="19"/>
  <c r="AF37" i="19"/>
  <c r="AI37" i="19"/>
  <c r="AB37" i="19"/>
  <c r="Z37" i="19"/>
  <c r="AC37" i="19"/>
  <c r="Y37" i="19"/>
  <c r="N37" i="19"/>
  <c r="P37" i="19"/>
  <c r="R37" i="19"/>
  <c r="J37" i="19"/>
  <c r="O37" i="19"/>
  <c r="Q37" i="19"/>
  <c r="S37" i="19"/>
  <c r="F37" i="19"/>
  <c r="H37" i="19"/>
  <c r="E37" i="19"/>
  <c r="G37" i="19"/>
  <c r="I37" i="19"/>
  <c r="AS36" i="19"/>
  <c r="AU36" i="19"/>
  <c r="AR36" i="19"/>
  <c r="AT36" i="19"/>
  <c r="AP36" i="19"/>
  <c r="AN36" i="19"/>
  <c r="AQ36" i="19"/>
  <c r="AM36" i="19"/>
  <c r="AC36" i="19"/>
  <c r="AE36" i="19"/>
  <c r="AG36" i="19"/>
  <c r="AJ36" i="19"/>
  <c r="AB36" i="19"/>
  <c r="AD36" i="19"/>
  <c r="AF36" i="19"/>
  <c r="AI36" i="19"/>
  <c r="Z36" i="19"/>
  <c r="Y36" i="19"/>
  <c r="O36" i="19"/>
  <c r="Q36" i="19"/>
  <c r="S36" i="19"/>
  <c r="H36" i="19"/>
  <c r="J36" i="19"/>
  <c r="F36" i="19"/>
  <c r="E36" i="19"/>
  <c r="G36" i="19"/>
  <c r="I36" i="19"/>
  <c r="N36" i="19"/>
  <c r="P36" i="19"/>
  <c r="R36" i="19"/>
  <c r="AR35" i="19"/>
  <c r="AT35" i="19"/>
  <c r="AQ35" i="19"/>
  <c r="AS35" i="19"/>
  <c r="AU35" i="19"/>
  <c r="AP35" i="19"/>
  <c r="AN35" i="19"/>
  <c r="AM35" i="19"/>
  <c r="AE35" i="19"/>
  <c r="AG35" i="19"/>
  <c r="AJ35" i="19"/>
  <c r="AC35" i="19"/>
  <c r="Z35" i="19"/>
  <c r="Y35" i="19"/>
  <c r="AB35" i="19"/>
  <c r="AD35" i="19"/>
  <c r="AF35" i="19"/>
  <c r="AI35" i="19"/>
  <c r="F35" i="19"/>
  <c r="H35" i="19"/>
  <c r="J35" i="19"/>
  <c r="O35" i="19"/>
  <c r="Q35" i="19"/>
  <c r="S35" i="19"/>
  <c r="E35" i="19"/>
  <c r="G35" i="19"/>
  <c r="I35" i="19"/>
  <c r="N35" i="19"/>
  <c r="P35" i="19"/>
  <c r="R35" i="19"/>
  <c r="AN34" i="19"/>
  <c r="AQ34" i="19"/>
  <c r="AS34" i="19"/>
  <c r="AU34" i="19"/>
  <c r="AM34" i="19"/>
  <c r="AP34" i="19"/>
  <c r="AR34" i="19"/>
  <c r="AT34" i="19"/>
  <c r="AC34" i="19"/>
  <c r="AE34" i="19"/>
  <c r="AG34" i="19"/>
  <c r="AJ34" i="19"/>
  <c r="AB34" i="19"/>
  <c r="AD34" i="19"/>
  <c r="AF34" i="19"/>
  <c r="AI34" i="19"/>
  <c r="Z34" i="19"/>
  <c r="Y34" i="19"/>
  <c r="O34" i="19"/>
  <c r="Q34" i="19"/>
  <c r="S34" i="19"/>
  <c r="J34" i="19"/>
  <c r="H34" i="19"/>
  <c r="F34" i="19"/>
  <c r="E34" i="19"/>
  <c r="G34" i="19"/>
  <c r="I34" i="19"/>
  <c r="N34" i="19"/>
  <c r="P34" i="19"/>
  <c r="R34" i="19"/>
  <c r="AU33" i="19"/>
  <c r="AS33" i="19"/>
  <c r="AQ33" i="19"/>
  <c r="AN33" i="19"/>
  <c r="AM33" i="19"/>
  <c r="AP33" i="19"/>
  <c r="AR33" i="19"/>
  <c r="AT33" i="19"/>
  <c r="AJ33" i="19"/>
  <c r="AI33" i="19"/>
  <c r="Z33" i="19"/>
  <c r="AC33" i="19"/>
  <c r="AE33" i="19"/>
  <c r="AG33" i="19"/>
  <c r="Y33" i="19"/>
  <c r="AB33" i="19"/>
  <c r="AD33" i="19"/>
  <c r="AF33" i="19"/>
  <c r="J33" i="19"/>
  <c r="O33" i="19"/>
  <c r="Q33" i="19"/>
  <c r="S33" i="19"/>
  <c r="H33" i="19"/>
  <c r="F33" i="19"/>
  <c r="E33" i="19"/>
  <c r="G33" i="19"/>
  <c r="I33" i="19"/>
  <c r="N33" i="19"/>
  <c r="P33" i="19"/>
  <c r="R33" i="19"/>
  <c r="AS32" i="19"/>
  <c r="AU32" i="19"/>
  <c r="AR32" i="19"/>
  <c r="AT32" i="19"/>
  <c r="AQ32" i="19"/>
  <c r="AN32" i="19"/>
  <c r="AM32" i="19"/>
  <c r="AP32" i="19"/>
  <c r="AG32" i="19"/>
  <c r="AJ32" i="19"/>
  <c r="AF32" i="19"/>
  <c r="AI32" i="19"/>
  <c r="AE32" i="19"/>
  <c r="AC32" i="19"/>
  <c r="Z32" i="19"/>
  <c r="Y32" i="19"/>
  <c r="AB32" i="19"/>
  <c r="AD32" i="19"/>
  <c r="S32" i="19"/>
  <c r="H32" i="19"/>
  <c r="J32" i="19"/>
  <c r="O32" i="19"/>
  <c r="Q32" i="19"/>
  <c r="G32" i="19"/>
  <c r="I32" i="19"/>
  <c r="N32" i="19"/>
  <c r="P32" i="19"/>
  <c r="R32" i="19"/>
  <c r="F32" i="19"/>
  <c r="E32" i="19"/>
  <c r="AQ31" i="19"/>
  <c r="AS31" i="19"/>
  <c r="AU31" i="19"/>
  <c r="AP31" i="19"/>
  <c r="AR31" i="19"/>
  <c r="AT31" i="19"/>
  <c r="AN31" i="19"/>
  <c r="AM31" i="19"/>
  <c r="AE31" i="19"/>
  <c r="AG31" i="19"/>
  <c r="AJ31" i="19"/>
  <c r="AC31" i="19"/>
  <c r="Z31" i="19"/>
  <c r="Y31" i="19"/>
  <c r="AB31" i="19"/>
  <c r="AD31" i="19"/>
  <c r="AF31" i="19"/>
  <c r="AI31" i="19"/>
  <c r="P31" i="19"/>
  <c r="R31" i="19"/>
  <c r="F31" i="19"/>
  <c r="H31" i="19"/>
  <c r="J31" i="19"/>
  <c r="O31" i="19"/>
  <c r="Q31" i="19"/>
  <c r="S31" i="19"/>
  <c r="E31" i="19"/>
  <c r="G31" i="19"/>
  <c r="I31" i="19"/>
  <c r="N31" i="19"/>
  <c r="AN30" i="19"/>
  <c r="AQ30" i="19"/>
  <c r="AS30" i="19"/>
  <c r="AU30" i="19"/>
  <c r="AM30" i="19"/>
  <c r="AP30" i="19"/>
  <c r="AR30" i="19"/>
  <c r="AT30" i="19"/>
  <c r="AC30" i="19"/>
  <c r="AE30" i="19"/>
  <c r="AG30" i="19"/>
  <c r="AJ30" i="19"/>
  <c r="AB30" i="19"/>
  <c r="AD30" i="19"/>
  <c r="AF30" i="19"/>
  <c r="AI30" i="19"/>
  <c r="Z30" i="19"/>
  <c r="Y30" i="19"/>
  <c r="O30" i="19"/>
  <c r="Q30" i="19"/>
  <c r="S30" i="19"/>
  <c r="J30" i="19"/>
  <c r="H30" i="19"/>
  <c r="F30" i="19"/>
  <c r="E30" i="19"/>
  <c r="G30" i="19"/>
  <c r="I30" i="19"/>
  <c r="N30" i="19"/>
  <c r="P30" i="19"/>
  <c r="R30" i="19"/>
  <c r="AU29" i="19"/>
  <c r="AS29" i="19"/>
  <c r="AQ29" i="19"/>
  <c r="AN29" i="19"/>
  <c r="AM29" i="19"/>
  <c r="AP29" i="19"/>
  <c r="AR29" i="19"/>
  <c r="AT29" i="19"/>
  <c r="AJ29" i="19"/>
  <c r="Z29" i="19"/>
  <c r="AC29" i="19"/>
  <c r="AE29" i="19"/>
  <c r="AG29" i="19"/>
  <c r="Y29" i="19"/>
  <c r="AB29" i="19"/>
  <c r="AD29" i="19"/>
  <c r="AF29" i="19"/>
  <c r="AI29" i="19"/>
  <c r="J29" i="19"/>
  <c r="O29" i="19"/>
  <c r="Q29" i="19"/>
  <c r="S29" i="19"/>
  <c r="H29" i="19"/>
  <c r="F29" i="19"/>
  <c r="E29" i="19"/>
  <c r="G29" i="19"/>
  <c r="I29" i="19"/>
  <c r="N29" i="19"/>
  <c r="P29" i="19"/>
  <c r="R29" i="19"/>
  <c r="AS28" i="19"/>
  <c r="AU28" i="19"/>
  <c r="AR28" i="19"/>
  <c r="AT28" i="19"/>
  <c r="AQ28" i="19"/>
  <c r="AN28" i="19"/>
  <c r="AM28" i="19"/>
  <c r="AP28" i="19"/>
  <c r="AG28" i="19"/>
  <c r="AJ28" i="19"/>
  <c r="AE28" i="19"/>
  <c r="AC28" i="19"/>
  <c r="Z28" i="19"/>
  <c r="Y28" i="19"/>
  <c r="AB28" i="19"/>
  <c r="AD28" i="19"/>
  <c r="AF28" i="19"/>
  <c r="AI28" i="19"/>
  <c r="S28" i="19"/>
  <c r="H28" i="19"/>
  <c r="J28" i="19"/>
  <c r="O28" i="19"/>
  <c r="Q28" i="19"/>
  <c r="G28" i="19"/>
  <c r="I28" i="19"/>
  <c r="N28" i="19"/>
  <c r="P28" i="19"/>
  <c r="R28" i="19"/>
  <c r="F28" i="19"/>
  <c r="E28" i="19"/>
  <c r="AQ27" i="19"/>
  <c r="AS27" i="19"/>
  <c r="AU27" i="19"/>
  <c r="AP27" i="19"/>
  <c r="AR27" i="19"/>
  <c r="AT27" i="19"/>
  <c r="AN27" i="19"/>
  <c r="AM27" i="19"/>
  <c r="AE27" i="19"/>
  <c r="AG27" i="19"/>
  <c r="AJ27" i="19"/>
  <c r="AD27" i="19"/>
  <c r="AF27" i="19"/>
  <c r="AI27" i="19"/>
  <c r="AC27" i="19"/>
  <c r="Z27" i="19"/>
  <c r="Y27" i="19"/>
  <c r="AB27" i="19"/>
  <c r="Q27" i="19"/>
  <c r="S27" i="19"/>
  <c r="F27" i="19"/>
  <c r="H27" i="19"/>
  <c r="J27" i="19"/>
  <c r="O27" i="19"/>
  <c r="E27" i="19"/>
  <c r="G27" i="19"/>
  <c r="I27" i="19"/>
  <c r="N27" i="19"/>
  <c r="P27" i="19"/>
  <c r="R27" i="19"/>
  <c r="AN26" i="19"/>
  <c r="AQ26" i="19"/>
  <c r="AS26" i="19"/>
  <c r="AU26" i="19"/>
  <c r="AM26" i="19"/>
  <c r="AP26" i="19"/>
  <c r="AR26" i="19"/>
  <c r="AT26" i="19"/>
  <c r="AC26" i="19"/>
  <c r="AE26" i="19"/>
  <c r="AG26" i="19"/>
  <c r="AJ26" i="19"/>
  <c r="AB26" i="19"/>
  <c r="AD26" i="19"/>
  <c r="AF26" i="19"/>
  <c r="AI26" i="19"/>
  <c r="Z26" i="19"/>
  <c r="Y26" i="19"/>
  <c r="O26" i="19"/>
  <c r="Q26" i="19"/>
  <c r="S26" i="19"/>
  <c r="N26" i="19"/>
  <c r="P26" i="19"/>
  <c r="R26" i="19"/>
  <c r="J26" i="19"/>
  <c r="H26" i="19"/>
  <c r="F26" i="19"/>
  <c r="E26" i="19"/>
  <c r="G26" i="19"/>
  <c r="I26" i="19"/>
  <c r="AU25" i="19"/>
  <c r="AS25" i="19"/>
  <c r="AQ25" i="19"/>
  <c r="AN25" i="19"/>
  <c r="AM25" i="19"/>
  <c r="AP25" i="19"/>
  <c r="AR25" i="19"/>
  <c r="AT25" i="19"/>
  <c r="Z25" i="19"/>
  <c r="AC25" i="19"/>
  <c r="AE25" i="19"/>
  <c r="AG25" i="19"/>
  <c r="AJ25" i="19"/>
  <c r="Y25" i="19"/>
  <c r="AB25" i="19"/>
  <c r="AD25" i="19"/>
  <c r="AF25" i="19"/>
  <c r="AI25" i="19"/>
  <c r="J25" i="19"/>
  <c r="O25" i="19"/>
  <c r="Q25" i="19"/>
  <c r="S25" i="19"/>
  <c r="H25" i="19"/>
  <c r="F25" i="19"/>
  <c r="E25" i="19"/>
  <c r="G25" i="19"/>
  <c r="I25" i="19"/>
  <c r="N25" i="19"/>
  <c r="P25" i="19"/>
  <c r="R25" i="19"/>
  <c r="AS24" i="19"/>
  <c r="AU24" i="19"/>
  <c r="AR24" i="19"/>
  <c r="AT24" i="19"/>
  <c r="AQ24" i="19"/>
  <c r="AN24" i="19"/>
  <c r="AM24" i="19"/>
  <c r="AP24" i="19"/>
  <c r="AG24" i="19"/>
  <c r="AJ24" i="19"/>
  <c r="AE24" i="19"/>
  <c r="AC24" i="19"/>
  <c r="Z24" i="19"/>
  <c r="Y24" i="19"/>
  <c r="AB24" i="19"/>
  <c r="AD24" i="19"/>
  <c r="AF24" i="19"/>
  <c r="AI24" i="19"/>
  <c r="R24" i="19"/>
  <c r="H24" i="19"/>
  <c r="J24" i="19"/>
  <c r="O24" i="19"/>
  <c r="Q24" i="19"/>
  <c r="S24" i="19"/>
  <c r="G24" i="19"/>
  <c r="I24" i="19"/>
  <c r="N24" i="19"/>
  <c r="P24" i="19"/>
  <c r="F24" i="19"/>
  <c r="E24" i="19"/>
  <c r="AQ23" i="19"/>
  <c r="AS23" i="19"/>
  <c r="AU23" i="19"/>
  <c r="AP23" i="19"/>
  <c r="AR23" i="19"/>
  <c r="AT23" i="19"/>
  <c r="AN23" i="19"/>
  <c r="AM23" i="19"/>
  <c r="AE23" i="19"/>
  <c r="AG23" i="19"/>
  <c r="AJ23" i="19"/>
  <c r="AC23" i="19"/>
  <c r="Z23" i="19"/>
  <c r="Y23" i="19"/>
  <c r="AB23" i="19"/>
  <c r="AD23" i="19"/>
  <c r="AF23" i="19"/>
  <c r="AI23" i="19"/>
  <c r="G23" i="19"/>
  <c r="I23" i="19"/>
  <c r="N23" i="19"/>
  <c r="P23" i="19"/>
  <c r="R23" i="19"/>
  <c r="F23" i="19"/>
  <c r="H23" i="19"/>
  <c r="J23" i="19"/>
  <c r="O23" i="19"/>
  <c r="Q23" i="19"/>
  <c r="S23" i="19"/>
  <c r="E23" i="19"/>
  <c r="AN22" i="19"/>
  <c r="AQ22" i="19"/>
  <c r="AS22" i="19"/>
  <c r="AU22" i="19"/>
  <c r="AM22" i="19"/>
  <c r="AP22" i="19"/>
  <c r="AR22" i="19"/>
  <c r="AT22" i="19"/>
  <c r="AB22" i="19"/>
  <c r="AD22" i="19"/>
  <c r="AF22" i="19"/>
  <c r="AI22" i="19"/>
  <c r="Z22" i="19"/>
  <c r="AC22" i="19"/>
  <c r="AE22" i="19"/>
  <c r="AG22" i="19"/>
  <c r="AJ22" i="19"/>
  <c r="Y22" i="19"/>
  <c r="O22" i="19"/>
  <c r="Q22" i="19"/>
  <c r="S22" i="19"/>
  <c r="J22" i="19"/>
  <c r="H22" i="19"/>
  <c r="F22" i="19"/>
  <c r="E22" i="19"/>
  <c r="G22" i="19"/>
  <c r="I22" i="19"/>
  <c r="N22" i="19"/>
  <c r="P22" i="19"/>
  <c r="R22" i="19"/>
  <c r="AS21" i="19"/>
  <c r="AU21" i="19"/>
  <c r="AQ21" i="19"/>
  <c r="AN21" i="19"/>
  <c r="AM21" i="19"/>
  <c r="AP21" i="19"/>
  <c r="AR21" i="19"/>
  <c r="AT21" i="19"/>
  <c r="Z21" i="19"/>
  <c r="AC21" i="19"/>
  <c r="AE21" i="19"/>
  <c r="AG21" i="19"/>
  <c r="AJ21" i="19"/>
  <c r="Y21" i="19"/>
  <c r="AB21" i="19"/>
  <c r="AD21" i="19"/>
  <c r="AF21" i="19"/>
  <c r="AI21" i="19"/>
  <c r="J21" i="19"/>
  <c r="O21" i="19"/>
  <c r="Q21" i="19"/>
  <c r="S21" i="19"/>
  <c r="H21" i="19"/>
  <c r="F21" i="19"/>
  <c r="E21" i="19"/>
  <c r="G21" i="19"/>
  <c r="I21" i="19"/>
  <c r="N21" i="19"/>
  <c r="P21" i="19"/>
  <c r="R21" i="19"/>
  <c r="AQ20" i="19"/>
  <c r="AS20" i="19"/>
  <c r="AU20" i="19"/>
  <c r="AN20" i="19"/>
  <c r="AM20" i="19"/>
  <c r="AP20" i="19"/>
  <c r="AR20" i="19"/>
  <c r="AT20" i="19"/>
  <c r="AG20" i="19"/>
  <c r="AJ20" i="19"/>
  <c r="AE20" i="19"/>
  <c r="AC20" i="19"/>
  <c r="AB20" i="19"/>
  <c r="AD20" i="19"/>
  <c r="AF20" i="19"/>
  <c r="AI20" i="19"/>
  <c r="Z20" i="19"/>
  <c r="Y20" i="19"/>
  <c r="H20" i="19"/>
  <c r="J20" i="19"/>
  <c r="O20" i="19"/>
  <c r="Q20" i="19"/>
  <c r="S20" i="19"/>
  <c r="G20" i="19"/>
  <c r="I20" i="19"/>
  <c r="N20" i="19"/>
  <c r="P20" i="19"/>
  <c r="R20" i="19"/>
  <c r="F20" i="19"/>
  <c r="E20" i="19"/>
  <c r="AP19" i="19"/>
  <c r="AR19" i="19"/>
  <c r="AT19" i="19"/>
  <c r="AN19" i="19"/>
  <c r="AQ19" i="19"/>
  <c r="AS19" i="19"/>
  <c r="AU19" i="19"/>
  <c r="AM19" i="19"/>
  <c r="AE19" i="19"/>
  <c r="AG19" i="19"/>
  <c r="AJ19" i="19"/>
  <c r="AC19" i="19"/>
  <c r="Z19" i="19"/>
  <c r="Y19" i="19"/>
  <c r="AB19" i="19"/>
  <c r="AD19" i="19"/>
  <c r="AF19" i="19"/>
  <c r="AI19" i="19"/>
  <c r="O19" i="19"/>
  <c r="Q19" i="19"/>
  <c r="S19" i="19"/>
  <c r="F19" i="19"/>
  <c r="H19" i="19"/>
  <c r="J19" i="19"/>
  <c r="E19" i="19"/>
  <c r="G19" i="19"/>
  <c r="I19" i="19"/>
  <c r="N19" i="19"/>
  <c r="P19" i="19"/>
  <c r="R19" i="19"/>
  <c r="AN18" i="19"/>
  <c r="AQ18" i="19"/>
  <c r="AS18" i="19"/>
  <c r="AU18" i="19"/>
  <c r="AM18" i="19"/>
  <c r="AP18" i="19"/>
  <c r="AR18" i="19"/>
  <c r="AT18" i="19"/>
  <c r="AD18" i="19"/>
  <c r="AF18" i="19"/>
  <c r="AI18" i="19"/>
  <c r="AC18" i="19"/>
  <c r="AE18" i="19"/>
  <c r="AG18" i="19"/>
  <c r="AJ18" i="19"/>
  <c r="AB18" i="19"/>
  <c r="Z18" i="19"/>
  <c r="Y18" i="19"/>
  <c r="J18" i="19"/>
  <c r="O18" i="19"/>
  <c r="Q18" i="19"/>
  <c r="S18" i="19"/>
  <c r="H18" i="19"/>
  <c r="F18" i="19"/>
  <c r="E18" i="19"/>
  <c r="G18" i="19"/>
  <c r="I18" i="19"/>
  <c r="N18" i="19"/>
  <c r="P18" i="19"/>
  <c r="R18" i="19"/>
  <c r="AS17" i="19"/>
  <c r="AU17" i="19"/>
  <c r="AQ17" i="19"/>
  <c r="AN17" i="19"/>
  <c r="AM17" i="19"/>
  <c r="AP17" i="19"/>
  <c r="AR17" i="19"/>
  <c r="AT17" i="19"/>
  <c r="AD17" i="19"/>
  <c r="AF17" i="19"/>
  <c r="AI17" i="19"/>
  <c r="AB17" i="19"/>
  <c r="Z17" i="19"/>
  <c r="AC17" i="19"/>
  <c r="AE17" i="19"/>
  <c r="AG17" i="19"/>
  <c r="AJ17" i="19"/>
  <c r="Y17" i="19"/>
  <c r="I17" i="19"/>
  <c r="N17" i="19"/>
  <c r="P17" i="19"/>
  <c r="R17" i="19"/>
  <c r="H17" i="19"/>
  <c r="J17" i="19"/>
  <c r="O17" i="19"/>
  <c r="Q17" i="19"/>
  <c r="S17" i="19"/>
  <c r="F17" i="19"/>
  <c r="E17" i="19"/>
  <c r="G17" i="19"/>
  <c r="AQ16" i="19"/>
  <c r="AS16" i="19"/>
  <c r="AU16" i="19"/>
  <c r="AN16" i="19"/>
  <c r="AM16" i="19"/>
  <c r="AP16" i="19"/>
  <c r="AR16" i="19"/>
  <c r="AT16" i="19"/>
  <c r="AE16" i="19"/>
  <c r="AG16" i="19"/>
  <c r="AJ16" i="19"/>
  <c r="AC16" i="19"/>
  <c r="Z16" i="19"/>
  <c r="Y16" i="19"/>
  <c r="AB16" i="19"/>
  <c r="AD16" i="19"/>
  <c r="AF16" i="19"/>
  <c r="AI16" i="19"/>
  <c r="G16" i="19"/>
  <c r="I16" i="19"/>
  <c r="N16" i="19"/>
  <c r="P16" i="19"/>
  <c r="R16" i="19"/>
  <c r="F16" i="19"/>
  <c r="H16" i="19"/>
  <c r="J16" i="19"/>
  <c r="O16" i="19"/>
  <c r="Q16" i="19"/>
  <c r="S16" i="19"/>
  <c r="E16" i="19"/>
  <c r="AR15" i="19"/>
  <c r="AT15" i="19"/>
  <c r="AP15" i="19"/>
  <c r="AN15" i="19"/>
  <c r="AQ15" i="19"/>
  <c r="AS15" i="19"/>
  <c r="AU15" i="19"/>
  <c r="AM15" i="19"/>
  <c r="AD15" i="19"/>
  <c r="AF15" i="19"/>
  <c r="AI15" i="19"/>
  <c r="AC15" i="19"/>
  <c r="AE15" i="19"/>
  <c r="AG15" i="19"/>
  <c r="AJ15" i="19"/>
  <c r="Z15" i="19"/>
  <c r="Y15" i="19"/>
  <c r="AB15" i="19"/>
  <c r="Q15" i="19"/>
  <c r="S15" i="19"/>
  <c r="O15" i="19"/>
  <c r="F15" i="19"/>
  <c r="H15" i="19"/>
  <c r="J15" i="19"/>
  <c r="E15" i="19"/>
  <c r="G15" i="19"/>
  <c r="I15" i="19"/>
  <c r="N15" i="19"/>
  <c r="P15" i="19"/>
  <c r="R15" i="19"/>
  <c r="AU14" i="19"/>
  <c r="AN14" i="19"/>
  <c r="AQ14" i="19"/>
  <c r="AS14" i="19"/>
  <c r="AM14" i="19"/>
  <c r="AP14" i="19"/>
  <c r="AR14" i="19"/>
  <c r="AT14" i="19"/>
  <c r="AC14" i="19"/>
  <c r="AE14" i="19"/>
  <c r="AG14" i="19"/>
  <c r="AJ14" i="19"/>
  <c r="AB14" i="19"/>
  <c r="AD14" i="19"/>
  <c r="AF14" i="19"/>
  <c r="AI14" i="19"/>
  <c r="Z14" i="19"/>
  <c r="Y14" i="19"/>
  <c r="J14" i="19"/>
  <c r="O14" i="19"/>
  <c r="Q14" i="19"/>
  <c r="S14" i="19"/>
  <c r="H14" i="19"/>
  <c r="F14" i="19"/>
  <c r="E14" i="19"/>
  <c r="G14" i="19"/>
  <c r="I14" i="19"/>
  <c r="N14" i="19"/>
  <c r="P14" i="19"/>
  <c r="R14" i="19"/>
  <c r="AS13" i="19"/>
  <c r="AU13" i="19"/>
  <c r="AQ13" i="19"/>
  <c r="AP13" i="19"/>
  <c r="AR13" i="19"/>
  <c r="AT13" i="19"/>
  <c r="AN13" i="19"/>
  <c r="AM13" i="19"/>
  <c r="AB13" i="19"/>
  <c r="AD13" i="19"/>
  <c r="AF13" i="19"/>
  <c r="AI13" i="19"/>
  <c r="Z13" i="19"/>
  <c r="AC13" i="19"/>
  <c r="AE13" i="19"/>
  <c r="AG13" i="19"/>
  <c r="AJ13" i="19"/>
  <c r="Y13" i="19"/>
  <c r="H13" i="19"/>
  <c r="J13" i="19"/>
  <c r="O13" i="19"/>
  <c r="Q13" i="19"/>
  <c r="S13" i="19"/>
  <c r="F13" i="19"/>
  <c r="E13" i="19"/>
  <c r="G13" i="19"/>
  <c r="I13" i="19"/>
  <c r="N13" i="19"/>
  <c r="P13" i="19"/>
  <c r="R13" i="19"/>
  <c r="AQ12" i="19"/>
  <c r="AS12" i="19"/>
  <c r="AU12" i="19"/>
  <c r="AP12" i="19"/>
  <c r="AR12" i="19"/>
  <c r="AT12" i="19"/>
  <c r="AN12" i="19"/>
  <c r="AM12" i="19"/>
  <c r="AC12" i="19"/>
  <c r="AE12" i="19"/>
  <c r="AG12" i="19"/>
  <c r="AJ12" i="19"/>
  <c r="Z12" i="19"/>
  <c r="Y12" i="19"/>
  <c r="AB12" i="19"/>
  <c r="AD12" i="19"/>
  <c r="AF12" i="19"/>
  <c r="AI12" i="19"/>
  <c r="H12" i="19"/>
  <c r="J12" i="19"/>
  <c r="O12" i="19"/>
  <c r="Q12" i="19"/>
  <c r="S12" i="19"/>
  <c r="F12" i="19"/>
  <c r="E12" i="19"/>
  <c r="G12" i="19"/>
  <c r="I12" i="19"/>
  <c r="N12" i="19"/>
  <c r="P12" i="19"/>
  <c r="R12" i="19"/>
  <c r="AP11" i="19"/>
  <c r="AR11" i="19"/>
  <c r="AT11" i="19"/>
  <c r="AN11" i="19"/>
  <c r="AQ11" i="19"/>
  <c r="AS11" i="19"/>
  <c r="AU11" i="19"/>
  <c r="AM11" i="19"/>
  <c r="AC11" i="19"/>
  <c r="AE11" i="19"/>
  <c r="AG11" i="19"/>
  <c r="AJ11" i="19"/>
  <c r="Z11" i="19"/>
  <c r="Y11" i="19"/>
  <c r="AB11" i="19"/>
  <c r="AD11" i="19"/>
  <c r="AF11" i="19"/>
  <c r="AI11" i="19"/>
  <c r="F11" i="19"/>
  <c r="H11" i="19"/>
  <c r="J11" i="19"/>
  <c r="O11" i="19"/>
  <c r="Q11" i="19"/>
  <c r="S11" i="19"/>
  <c r="E11" i="19"/>
  <c r="G11" i="19"/>
  <c r="I11" i="19"/>
  <c r="N11" i="19"/>
  <c r="P11" i="19"/>
  <c r="R11" i="19"/>
  <c r="AS10" i="19"/>
  <c r="AU10" i="19"/>
  <c r="AN10" i="19"/>
  <c r="AQ10" i="19"/>
  <c r="AM10" i="19"/>
  <c r="AP10" i="19"/>
  <c r="AR10" i="19"/>
  <c r="AT10" i="19"/>
  <c r="Z10" i="19"/>
  <c r="AC10" i="19"/>
  <c r="AE10" i="19"/>
  <c r="AG10" i="19"/>
  <c r="AJ10" i="19"/>
  <c r="Y10" i="19"/>
  <c r="AB10" i="19"/>
  <c r="AD10" i="19"/>
  <c r="AF10" i="19"/>
  <c r="AI10" i="19"/>
  <c r="H10" i="19"/>
  <c r="J10" i="19"/>
  <c r="O10" i="19"/>
  <c r="Q10" i="19"/>
  <c r="S10" i="19"/>
  <c r="F10" i="19"/>
  <c r="E10" i="19"/>
  <c r="G10" i="19"/>
  <c r="I10" i="19"/>
  <c r="N10" i="19"/>
  <c r="P10" i="19"/>
  <c r="R10" i="19"/>
  <c r="AQ9" i="19"/>
  <c r="AS9" i="19"/>
  <c r="AU9" i="19"/>
  <c r="AN9" i="19"/>
  <c r="AM9" i="19"/>
  <c r="AP9" i="19"/>
  <c r="AR9" i="19"/>
  <c r="AT9" i="19"/>
  <c r="Z9" i="19"/>
  <c r="AC9" i="19"/>
  <c r="AE9" i="19"/>
  <c r="AG9" i="19"/>
  <c r="AJ9" i="19"/>
  <c r="Y9" i="19"/>
  <c r="AB9" i="19"/>
  <c r="AD9" i="19"/>
  <c r="AF9" i="19"/>
  <c r="AI9" i="19"/>
  <c r="F9" i="19"/>
  <c r="H9" i="19"/>
  <c r="J9" i="19"/>
  <c r="O9" i="19"/>
  <c r="Q9" i="19"/>
  <c r="S9" i="19"/>
  <c r="E9" i="19"/>
  <c r="G9" i="19"/>
  <c r="I9" i="19"/>
  <c r="N9" i="19"/>
  <c r="P9" i="19"/>
  <c r="R9" i="19"/>
  <c r="AQ8" i="19"/>
  <c r="AS8" i="19"/>
  <c r="AU8" i="19"/>
  <c r="AN8" i="19"/>
  <c r="AM8" i="19"/>
  <c r="AP8" i="19"/>
  <c r="AR8" i="19"/>
  <c r="AT8" i="19"/>
  <c r="AC8" i="19"/>
  <c r="AE8" i="19"/>
  <c r="AG8" i="19"/>
  <c r="AJ8" i="19"/>
  <c r="Z8" i="19"/>
  <c r="Y8" i="19"/>
  <c r="AB8" i="19"/>
  <c r="AD8" i="19"/>
  <c r="AF8" i="19"/>
  <c r="AI8" i="19"/>
  <c r="H8" i="19"/>
  <c r="J8" i="19"/>
  <c r="O8" i="19"/>
  <c r="Q8" i="19"/>
  <c r="S8" i="19"/>
  <c r="G8" i="19"/>
  <c r="I8" i="19"/>
  <c r="N8" i="19"/>
  <c r="P8" i="19"/>
  <c r="R8" i="19"/>
  <c r="F8" i="19"/>
  <c r="E8" i="19"/>
  <c r="AP7" i="19"/>
  <c r="AR7" i="19"/>
  <c r="AT7" i="19"/>
  <c r="AN7" i="19"/>
  <c r="AQ7" i="19"/>
  <c r="AS7" i="19"/>
  <c r="AU7" i="19"/>
  <c r="AM7" i="19"/>
  <c r="AC7" i="19"/>
  <c r="AE7" i="19"/>
  <c r="AG7" i="19"/>
  <c r="AJ7" i="19"/>
  <c r="AB7" i="19"/>
  <c r="AD7" i="19"/>
  <c r="AF7" i="19"/>
  <c r="AI7" i="19"/>
  <c r="Z7" i="19"/>
  <c r="Y7" i="19"/>
  <c r="F7" i="19"/>
  <c r="H7" i="19"/>
  <c r="J7" i="19"/>
  <c r="O7" i="19"/>
  <c r="Q7" i="19"/>
  <c r="S7" i="19"/>
  <c r="E7" i="19"/>
  <c r="G7" i="19"/>
  <c r="I7" i="19"/>
  <c r="N7" i="19"/>
  <c r="P7" i="19"/>
  <c r="R7" i="19"/>
  <c r="AS6" i="19"/>
  <c r="AU6" i="19"/>
  <c r="AN6" i="19"/>
  <c r="AQ6" i="19"/>
  <c r="AM6" i="19"/>
  <c r="AP6" i="19"/>
  <c r="AR6" i="19"/>
  <c r="AT6" i="19"/>
  <c r="Z6" i="19"/>
  <c r="AC6" i="19"/>
  <c r="AE6" i="19"/>
  <c r="AG6" i="19"/>
  <c r="AJ6" i="19"/>
  <c r="Y6" i="19"/>
  <c r="AB6" i="19"/>
  <c r="AD6" i="19"/>
  <c r="AF6" i="19"/>
  <c r="AI6" i="19"/>
  <c r="H6" i="19"/>
  <c r="J6" i="19"/>
  <c r="O6" i="19"/>
  <c r="Q6" i="19"/>
  <c r="S6" i="19"/>
  <c r="F6" i="19"/>
  <c r="E6" i="19"/>
  <c r="G6" i="19"/>
  <c r="I6" i="19"/>
  <c r="N6" i="19"/>
  <c r="P6" i="19"/>
  <c r="R6" i="19"/>
  <c r="AQ5" i="19"/>
  <c r="AS5" i="19"/>
  <c r="AU5" i="19"/>
  <c r="AN5" i="19"/>
  <c r="AM5" i="19"/>
  <c r="AP5" i="19"/>
  <c r="AR5" i="19"/>
  <c r="AT5" i="19"/>
  <c r="Z5" i="19"/>
  <c r="AC5" i="19"/>
  <c r="AE5" i="19"/>
  <c r="AG5" i="19"/>
  <c r="AJ5" i="19"/>
  <c r="Y5" i="19"/>
  <c r="AB5" i="19"/>
  <c r="AD5" i="19"/>
  <c r="AF5" i="19"/>
  <c r="AI5" i="19"/>
  <c r="H5" i="19"/>
  <c r="J5" i="19"/>
  <c r="O5" i="19"/>
  <c r="Q5" i="19"/>
  <c r="S5" i="19"/>
  <c r="F5" i="19"/>
  <c r="E5" i="19"/>
  <c r="G5" i="19"/>
  <c r="I5" i="19"/>
  <c r="N5" i="19"/>
  <c r="P5" i="19"/>
  <c r="R5" i="19"/>
  <c r="Y6" i="14"/>
  <c r="Z6" i="14"/>
  <c r="Y7" i="14"/>
  <c r="Z7" i="14"/>
  <c r="Y8" i="14"/>
  <c r="Z8" i="14"/>
  <c r="Y9" i="14"/>
  <c r="Z9" i="14"/>
  <c r="Y10" i="14"/>
  <c r="Z10" i="14"/>
  <c r="Y11" i="14"/>
  <c r="Z11" i="14"/>
  <c r="Y12" i="14"/>
  <c r="Z12" i="14"/>
  <c r="Y13" i="14"/>
  <c r="Z13" i="14"/>
  <c r="Y14" i="14"/>
  <c r="Z14" i="14"/>
  <c r="Y15" i="14"/>
  <c r="Z15" i="14"/>
  <c r="Y16" i="14"/>
  <c r="Z16" i="14"/>
  <c r="Y17" i="14"/>
  <c r="Z17" i="14"/>
  <c r="Y18" i="14"/>
  <c r="Z18" i="14"/>
  <c r="Y19" i="14"/>
  <c r="Z19" i="14"/>
  <c r="Y20" i="14"/>
  <c r="Z20" i="14"/>
  <c r="Y21" i="14"/>
  <c r="Z21" i="14"/>
  <c r="Y22" i="14"/>
  <c r="Z22" i="14"/>
  <c r="Y23" i="14"/>
  <c r="Z23" i="14"/>
  <c r="Y24" i="14"/>
  <c r="AB24" i="14"/>
  <c r="Z24" i="14"/>
  <c r="Y25" i="14"/>
  <c r="Z25" i="14"/>
  <c r="Y26" i="14"/>
  <c r="Z26" i="14"/>
  <c r="Y27" i="14"/>
  <c r="Z27" i="14"/>
  <c r="Y28" i="14"/>
  <c r="Z28" i="14"/>
  <c r="Y29" i="14"/>
  <c r="Z29" i="14"/>
  <c r="Y30" i="14"/>
  <c r="Z30" i="14"/>
  <c r="Y31" i="14"/>
  <c r="Z31" i="14"/>
  <c r="Y32" i="14"/>
  <c r="Z32" i="14"/>
  <c r="Y33" i="14"/>
  <c r="Z33" i="14"/>
  <c r="Y34" i="14"/>
  <c r="Z34" i="14"/>
  <c r="Y35" i="14"/>
  <c r="Z35" i="14"/>
  <c r="Y36" i="14"/>
  <c r="Z36" i="14"/>
  <c r="Y37" i="14"/>
  <c r="Z37" i="14"/>
  <c r="Y38" i="14"/>
  <c r="Z38" i="14"/>
  <c r="Y39" i="14"/>
  <c r="Z39" i="14"/>
  <c r="Y40" i="14"/>
  <c r="Z40" i="14"/>
  <c r="Y41" i="14"/>
  <c r="Z41" i="14"/>
  <c r="Y42" i="14"/>
  <c r="Z42" i="14"/>
  <c r="Y43" i="14"/>
  <c r="Z43" i="14"/>
  <c r="Y44" i="14"/>
  <c r="Z44" i="14"/>
  <c r="Y45" i="14"/>
  <c r="Z45" i="14"/>
  <c r="Y46" i="14"/>
  <c r="Z46" i="14"/>
  <c r="Y47" i="14"/>
  <c r="Z47" i="14"/>
  <c r="Y48" i="14"/>
  <c r="Z48" i="14"/>
  <c r="Y49" i="14"/>
  <c r="Z49" i="14"/>
  <c r="Y50" i="14"/>
  <c r="Z50" i="14"/>
  <c r="Y51" i="14"/>
  <c r="Z51" i="14"/>
  <c r="Y52" i="14"/>
  <c r="Z52" i="14"/>
  <c r="Y53" i="14"/>
  <c r="Z53" i="14"/>
  <c r="Y54" i="14"/>
  <c r="Z54" i="14"/>
  <c r="Y55" i="14"/>
  <c r="Z55" i="14"/>
  <c r="Y56" i="14"/>
  <c r="Z56" i="14"/>
  <c r="Y57" i="14"/>
  <c r="Z57" i="14"/>
  <c r="Y58" i="14"/>
  <c r="Z58" i="14"/>
  <c r="Y59" i="14"/>
  <c r="Z59" i="14"/>
  <c r="Y60" i="14"/>
  <c r="Z60" i="14"/>
  <c r="Y61" i="14"/>
  <c r="Z61" i="14"/>
  <c r="AC61" i="14"/>
  <c r="AE61" i="14"/>
  <c r="AG61" i="14"/>
  <c r="AJ61" i="14"/>
  <c r="AN61" i="14"/>
  <c r="Y62" i="14"/>
  <c r="Z62" i="14"/>
  <c r="Y63" i="14"/>
  <c r="Z63" i="14"/>
  <c r="Y64" i="14"/>
  <c r="Z64" i="14"/>
  <c r="Y65" i="14"/>
  <c r="Z65" i="14"/>
  <c r="Y66" i="14"/>
  <c r="Z66" i="14"/>
  <c r="Y67" i="14"/>
  <c r="Z67" i="14"/>
  <c r="Y68" i="14"/>
  <c r="Z68" i="14"/>
  <c r="Y69" i="14"/>
  <c r="Z69" i="14"/>
  <c r="Y70" i="14"/>
  <c r="Z70" i="14"/>
  <c r="Y71" i="14"/>
  <c r="Z71" i="14"/>
  <c r="Y72" i="14"/>
  <c r="Z72" i="14"/>
  <c r="Y73" i="14"/>
  <c r="Z73" i="14"/>
  <c r="Y74" i="14"/>
  <c r="Z74" i="14"/>
  <c r="Y75" i="14"/>
  <c r="Z75" i="14"/>
  <c r="Y76" i="14"/>
  <c r="Z76" i="14"/>
  <c r="Y77" i="14"/>
  <c r="Z77" i="14"/>
  <c r="AC77" i="14"/>
  <c r="AE77" i="14"/>
  <c r="AG77" i="14"/>
  <c r="AJ77" i="14"/>
  <c r="AN77" i="14"/>
  <c r="Y78" i="14"/>
  <c r="Z78" i="14"/>
  <c r="Y79" i="14"/>
  <c r="Z79" i="14"/>
  <c r="Y80" i="14"/>
  <c r="Z80" i="14"/>
  <c r="Y81" i="14"/>
  <c r="Z81" i="14"/>
  <c r="Y82" i="14"/>
  <c r="Z82" i="14"/>
  <c r="Y83" i="14"/>
  <c r="Z83" i="14"/>
  <c r="Y84" i="14"/>
  <c r="Z84" i="14"/>
  <c r="Y85" i="14"/>
  <c r="Z85" i="14"/>
  <c r="Y86" i="14"/>
  <c r="Z86" i="14"/>
  <c r="Y87" i="14"/>
  <c r="Z87" i="14"/>
  <c r="Y88" i="14"/>
  <c r="Z88" i="14"/>
  <c r="Y89" i="14"/>
  <c r="Z89" i="14"/>
  <c r="Y90" i="14"/>
  <c r="Z90" i="14"/>
  <c r="Y91" i="14"/>
  <c r="Z91" i="14"/>
  <c r="Y92" i="14"/>
  <c r="Z92" i="14"/>
  <c r="Y93" i="14"/>
  <c r="Z93" i="14"/>
  <c r="Y94" i="14"/>
  <c r="Z94" i="14"/>
  <c r="Z5" i="14"/>
  <c r="Y5" i="14"/>
  <c r="AA98" i="14"/>
  <c r="AC98" i="14"/>
  <c r="AB98" i="14"/>
  <c r="AD98" i="14"/>
  <c r="AA99" i="14"/>
  <c r="AC99" i="14"/>
  <c r="AB99" i="14"/>
  <c r="AD99" i="14"/>
  <c r="AA100" i="14"/>
  <c r="AB100" i="14"/>
  <c r="AD100" i="14"/>
  <c r="AC100" i="14"/>
  <c r="AA101" i="14"/>
  <c r="AB101" i="14"/>
  <c r="AD101" i="14"/>
  <c r="AC101" i="14"/>
  <c r="AA102" i="14"/>
  <c r="AC102" i="14"/>
  <c r="AB102" i="14"/>
  <c r="AD102" i="14"/>
  <c r="AA103" i="14"/>
  <c r="AC103" i="14"/>
  <c r="AB103" i="14"/>
  <c r="AD103" i="14"/>
  <c r="AA104" i="14"/>
  <c r="AC104" i="14"/>
  <c r="AB104" i="14"/>
  <c r="AD104" i="14"/>
  <c r="AA105" i="14"/>
  <c r="AB105" i="14"/>
  <c r="AD105" i="14"/>
  <c r="AC105" i="14"/>
  <c r="AA106" i="14"/>
  <c r="AC106" i="14"/>
  <c r="AB106" i="14"/>
  <c r="AD106" i="14"/>
  <c r="AA107" i="14"/>
  <c r="AC107" i="14"/>
  <c r="AB107" i="14"/>
  <c r="AD107" i="14"/>
  <c r="AA108" i="14"/>
  <c r="AB108" i="14"/>
  <c r="AD108" i="14"/>
  <c r="AC108" i="14"/>
  <c r="AA109" i="14"/>
  <c r="AC109" i="14"/>
  <c r="AB109" i="14"/>
  <c r="AD109" i="14"/>
  <c r="AA110" i="14"/>
  <c r="AC110" i="14"/>
  <c r="AB110" i="14"/>
  <c r="AD110" i="14"/>
  <c r="AA111" i="14"/>
  <c r="AC111" i="14"/>
  <c r="AB111" i="14"/>
  <c r="AD111" i="14"/>
  <c r="AA112" i="14"/>
  <c r="AC112" i="14"/>
  <c r="AB112" i="14"/>
  <c r="AD112" i="14"/>
  <c r="AA113" i="14"/>
  <c r="AB113" i="14"/>
  <c r="AD113" i="14"/>
  <c r="AC113" i="14"/>
  <c r="AA114" i="14"/>
  <c r="AC114" i="14"/>
  <c r="AB114" i="14"/>
  <c r="AD114" i="14"/>
  <c r="AA115" i="14"/>
  <c r="AC115" i="14"/>
  <c r="AB115" i="14"/>
  <c r="AD115" i="14"/>
  <c r="AA116" i="14"/>
  <c r="AB116" i="14"/>
  <c r="AD116" i="14"/>
  <c r="AC116" i="14"/>
  <c r="AA117" i="14"/>
  <c r="AB117" i="14"/>
  <c r="AD117" i="14"/>
  <c r="AC117" i="14"/>
  <c r="AA118" i="14"/>
  <c r="AC118" i="14"/>
  <c r="AB118" i="14"/>
  <c r="AD118" i="14"/>
  <c r="AA119" i="14"/>
  <c r="AC119" i="14"/>
  <c r="AB119" i="14"/>
  <c r="AD119" i="14"/>
  <c r="AA120" i="14"/>
  <c r="AC120" i="14"/>
  <c r="AB120" i="14"/>
  <c r="AD120" i="14"/>
  <c r="AA121" i="14"/>
  <c r="AB121" i="14"/>
  <c r="AD121" i="14"/>
  <c r="AC121" i="14"/>
  <c r="AA122" i="14"/>
  <c r="AC122" i="14"/>
  <c r="AB122" i="14"/>
  <c r="AD122" i="14"/>
  <c r="AA123" i="14"/>
  <c r="AC123" i="14"/>
  <c r="AB123" i="14"/>
  <c r="AD123" i="14"/>
  <c r="AA124" i="14"/>
  <c r="AB124" i="14"/>
  <c r="AD124" i="14"/>
  <c r="AC124" i="14"/>
  <c r="AA125" i="14"/>
  <c r="AC125" i="14"/>
  <c r="AB125" i="14"/>
  <c r="AD125" i="14"/>
  <c r="AA126" i="14"/>
  <c r="AC126" i="14"/>
  <c r="AB126" i="14"/>
  <c r="AD126" i="14"/>
  <c r="AA127" i="14"/>
  <c r="AC127" i="14"/>
  <c r="AB127" i="14"/>
  <c r="AD127" i="14"/>
  <c r="AA128" i="14"/>
  <c r="AC128" i="14"/>
  <c r="AB128" i="14"/>
  <c r="AD128" i="14"/>
  <c r="AA129" i="14"/>
  <c r="AB129" i="14"/>
  <c r="AD129" i="14"/>
  <c r="AC129" i="14"/>
  <c r="AA130" i="14"/>
  <c r="AC130" i="14"/>
  <c r="AB130" i="14"/>
  <c r="AD130" i="14"/>
  <c r="AA131" i="14"/>
  <c r="AC131" i="14"/>
  <c r="AB131" i="14"/>
  <c r="AD131" i="14"/>
  <c r="AA132" i="14"/>
  <c r="AB132" i="14"/>
  <c r="AD132" i="14"/>
  <c r="AC132" i="14"/>
  <c r="AA133" i="14"/>
  <c r="AB133" i="14"/>
  <c r="AD133" i="14"/>
  <c r="AC133" i="14"/>
  <c r="AA134" i="14"/>
  <c r="AC134" i="14"/>
  <c r="AB134" i="14"/>
  <c r="AD134" i="14"/>
  <c r="AA135" i="14"/>
  <c r="AC135" i="14"/>
  <c r="AB135" i="14"/>
  <c r="AD135" i="14"/>
  <c r="AA136" i="14"/>
  <c r="AC136" i="14"/>
  <c r="AB136" i="14"/>
  <c r="AD136" i="14"/>
  <c r="AA137" i="14"/>
  <c r="AB137" i="14"/>
  <c r="AD137" i="14"/>
  <c r="AC137" i="14"/>
  <c r="AA138" i="14"/>
  <c r="AC138" i="14"/>
  <c r="AB138" i="14"/>
  <c r="AD138" i="14"/>
  <c r="AA139" i="14"/>
  <c r="AC139" i="14"/>
  <c r="AB139" i="14"/>
  <c r="AD139" i="14"/>
  <c r="AA140" i="14"/>
  <c r="AB140" i="14"/>
  <c r="AD140" i="14"/>
  <c r="AC140" i="14"/>
  <c r="AA141" i="14"/>
  <c r="AC141" i="14"/>
  <c r="AB141" i="14"/>
  <c r="AD141" i="14"/>
  <c r="AA142" i="14"/>
  <c r="AC142" i="14"/>
  <c r="AB142" i="14"/>
  <c r="AD142" i="14"/>
  <c r="AA143" i="14"/>
  <c r="AC143" i="14"/>
  <c r="AB143" i="14"/>
  <c r="AD143" i="14"/>
  <c r="AA144" i="14"/>
  <c r="AC144" i="14"/>
  <c r="AB144" i="14"/>
  <c r="AD144" i="14"/>
  <c r="AA145" i="14"/>
  <c r="AB145" i="14"/>
  <c r="AD145" i="14"/>
  <c r="AC145" i="14"/>
  <c r="AA146" i="14"/>
  <c r="AC146" i="14"/>
  <c r="AB146" i="14"/>
  <c r="AD146" i="14"/>
  <c r="AA147" i="14"/>
  <c r="AC147" i="14"/>
  <c r="AB147" i="14"/>
  <c r="AD147" i="14"/>
  <c r="AA148" i="14"/>
  <c r="AB148" i="14"/>
  <c r="AD148" i="14"/>
  <c r="AC148" i="14"/>
  <c r="AA149" i="14"/>
  <c r="AC149" i="14"/>
  <c r="AB149" i="14"/>
  <c r="AD149" i="14"/>
  <c r="AA150" i="14"/>
  <c r="AC150" i="14"/>
  <c r="AB150" i="14"/>
  <c r="AD150" i="14"/>
  <c r="AA151" i="14"/>
  <c r="AC151" i="14"/>
  <c r="AB151" i="14"/>
  <c r="AD151" i="14"/>
  <c r="AA152" i="14"/>
  <c r="AC152" i="14"/>
  <c r="AB152" i="14"/>
  <c r="AD152" i="14"/>
  <c r="AB97" i="14"/>
  <c r="AD97" i="14"/>
  <c r="AA97" i="14"/>
  <c r="AC97" i="14"/>
  <c r="AN13" i="14"/>
  <c r="F94" i="14"/>
  <c r="H94" i="14"/>
  <c r="J94" i="14"/>
  <c r="O94" i="14"/>
  <c r="Q94" i="14"/>
  <c r="S94" i="14"/>
  <c r="AC94" i="14"/>
  <c r="AE94" i="14"/>
  <c r="AG94" i="14"/>
  <c r="AJ94" i="14"/>
  <c r="AN94" i="14"/>
  <c r="E94" i="14"/>
  <c r="G94" i="14"/>
  <c r="I94" i="14"/>
  <c r="N94" i="14"/>
  <c r="P94" i="14"/>
  <c r="R94" i="14"/>
  <c r="F93" i="14"/>
  <c r="H93" i="14"/>
  <c r="J93" i="14"/>
  <c r="O93" i="14"/>
  <c r="Q93" i="14"/>
  <c r="S93" i="14"/>
  <c r="E93" i="14"/>
  <c r="G93" i="14"/>
  <c r="I93" i="14"/>
  <c r="N93" i="14"/>
  <c r="P93" i="14"/>
  <c r="R93" i="14"/>
  <c r="AB93" i="14"/>
  <c r="AD93" i="14"/>
  <c r="AF93" i="14"/>
  <c r="AI93" i="14"/>
  <c r="AM93" i="14"/>
  <c r="AC92" i="14"/>
  <c r="AE92" i="14"/>
  <c r="AG92" i="14"/>
  <c r="AJ92" i="14"/>
  <c r="AN92" i="14"/>
  <c r="F92" i="14"/>
  <c r="H92" i="14"/>
  <c r="J92" i="14"/>
  <c r="O92" i="14"/>
  <c r="Q92" i="14"/>
  <c r="S92" i="14"/>
  <c r="E92" i="14"/>
  <c r="G92" i="14"/>
  <c r="I92" i="14"/>
  <c r="N92" i="14"/>
  <c r="P92" i="14"/>
  <c r="R92" i="14"/>
  <c r="O91" i="14"/>
  <c r="Q91" i="14"/>
  <c r="S91" i="14"/>
  <c r="F91" i="14"/>
  <c r="H91" i="14"/>
  <c r="J91" i="14"/>
  <c r="E91" i="14"/>
  <c r="G91" i="14"/>
  <c r="I91" i="14"/>
  <c r="N91" i="14"/>
  <c r="P91" i="14"/>
  <c r="R91" i="14"/>
  <c r="AB91" i="14"/>
  <c r="AD91" i="14"/>
  <c r="AF91" i="14"/>
  <c r="AI91" i="14"/>
  <c r="AM91" i="14"/>
  <c r="F90" i="14"/>
  <c r="H90" i="14"/>
  <c r="J90" i="14"/>
  <c r="O90" i="14"/>
  <c r="Q90" i="14"/>
  <c r="S90" i="14"/>
  <c r="AC90" i="14"/>
  <c r="AE90" i="14"/>
  <c r="AG90" i="14"/>
  <c r="AJ90" i="14"/>
  <c r="AN90" i="14"/>
  <c r="E90" i="14"/>
  <c r="G90" i="14"/>
  <c r="I90" i="14"/>
  <c r="N90" i="14"/>
  <c r="P90" i="14"/>
  <c r="R90" i="14"/>
  <c r="F89" i="14"/>
  <c r="H89" i="14"/>
  <c r="J89" i="14"/>
  <c r="O89" i="14"/>
  <c r="Q89" i="14"/>
  <c r="S89" i="14"/>
  <c r="E89" i="14"/>
  <c r="G89" i="14"/>
  <c r="I89" i="14"/>
  <c r="N89" i="14"/>
  <c r="P89" i="14"/>
  <c r="R89" i="14"/>
  <c r="AB89" i="14"/>
  <c r="AD89" i="14"/>
  <c r="AF89" i="14"/>
  <c r="AI89" i="14"/>
  <c r="AM89" i="14"/>
  <c r="F88" i="14"/>
  <c r="H88" i="14"/>
  <c r="J88" i="14"/>
  <c r="O88" i="14"/>
  <c r="Q88" i="14"/>
  <c r="S88" i="14"/>
  <c r="AC88" i="14"/>
  <c r="AE88" i="14"/>
  <c r="AG88" i="14"/>
  <c r="AJ88" i="14"/>
  <c r="AN88" i="14"/>
  <c r="E88" i="14"/>
  <c r="G88" i="14"/>
  <c r="I88" i="14"/>
  <c r="N88" i="14"/>
  <c r="P88" i="14"/>
  <c r="R88" i="14"/>
  <c r="F87" i="14"/>
  <c r="H87" i="14"/>
  <c r="J87" i="14"/>
  <c r="O87" i="14"/>
  <c r="Q87" i="14"/>
  <c r="S87" i="14"/>
  <c r="E87" i="14"/>
  <c r="G87" i="14"/>
  <c r="I87" i="14"/>
  <c r="N87" i="14"/>
  <c r="P87" i="14"/>
  <c r="R87" i="14"/>
  <c r="AB87" i="14"/>
  <c r="AD87" i="14"/>
  <c r="AF87" i="14"/>
  <c r="AI87" i="14"/>
  <c r="AM87" i="14"/>
  <c r="F86" i="14"/>
  <c r="H86" i="14"/>
  <c r="J86" i="14"/>
  <c r="O86" i="14"/>
  <c r="Q86" i="14"/>
  <c r="S86" i="14"/>
  <c r="AC86" i="14"/>
  <c r="AE86" i="14"/>
  <c r="AG86" i="14"/>
  <c r="AJ86" i="14"/>
  <c r="AN86" i="14"/>
  <c r="E86" i="14"/>
  <c r="G86" i="14"/>
  <c r="I86" i="14"/>
  <c r="N86" i="14"/>
  <c r="P86" i="14"/>
  <c r="R86" i="14"/>
  <c r="F85" i="14"/>
  <c r="H85" i="14"/>
  <c r="J85" i="14"/>
  <c r="O85" i="14"/>
  <c r="Q85" i="14"/>
  <c r="S85" i="14"/>
  <c r="E85" i="14"/>
  <c r="G85" i="14"/>
  <c r="I85" i="14"/>
  <c r="N85" i="14"/>
  <c r="P85" i="14"/>
  <c r="R85" i="14"/>
  <c r="AB85" i="14"/>
  <c r="AD85" i="14"/>
  <c r="AF85" i="14"/>
  <c r="AI85" i="14"/>
  <c r="AM85" i="14"/>
  <c r="F84" i="14"/>
  <c r="H84" i="14"/>
  <c r="J84" i="14"/>
  <c r="O84" i="14"/>
  <c r="Q84" i="14"/>
  <c r="S84" i="14"/>
  <c r="AC84" i="14"/>
  <c r="AE84" i="14"/>
  <c r="AG84" i="14"/>
  <c r="AJ84" i="14"/>
  <c r="AN84" i="14"/>
  <c r="E84" i="14"/>
  <c r="G84" i="14"/>
  <c r="I84" i="14"/>
  <c r="N84" i="14"/>
  <c r="P84" i="14"/>
  <c r="R84" i="14"/>
  <c r="F83" i="14"/>
  <c r="H83" i="14"/>
  <c r="J83" i="14"/>
  <c r="O83" i="14"/>
  <c r="Q83" i="14"/>
  <c r="S83" i="14"/>
  <c r="E83" i="14"/>
  <c r="G83" i="14"/>
  <c r="I83" i="14"/>
  <c r="N83" i="14"/>
  <c r="P83" i="14"/>
  <c r="R83" i="14"/>
  <c r="AB83" i="14"/>
  <c r="AD83" i="14"/>
  <c r="AF83" i="14"/>
  <c r="AI83" i="14"/>
  <c r="AM83" i="14"/>
  <c r="AP83" i="14"/>
  <c r="AR83" i="14"/>
  <c r="AT83" i="14"/>
  <c r="F82" i="14"/>
  <c r="H82" i="14"/>
  <c r="J82" i="14"/>
  <c r="O82" i="14"/>
  <c r="Q82" i="14"/>
  <c r="S82" i="14"/>
  <c r="AC82" i="14"/>
  <c r="AE82" i="14"/>
  <c r="AG82" i="14"/>
  <c r="AJ82" i="14"/>
  <c r="AN82" i="14"/>
  <c r="E82" i="14"/>
  <c r="G82" i="14"/>
  <c r="I82" i="14"/>
  <c r="N82" i="14"/>
  <c r="P82" i="14"/>
  <c r="R82" i="14"/>
  <c r="F81" i="14"/>
  <c r="H81" i="14"/>
  <c r="J81" i="14"/>
  <c r="O81" i="14"/>
  <c r="Q81" i="14"/>
  <c r="S81" i="14"/>
  <c r="E81" i="14"/>
  <c r="G81" i="14"/>
  <c r="I81" i="14"/>
  <c r="N81" i="14"/>
  <c r="P81" i="14"/>
  <c r="R81" i="14"/>
  <c r="AB81" i="14"/>
  <c r="AD81" i="14"/>
  <c r="AF81" i="14"/>
  <c r="AI81" i="14"/>
  <c r="AM81" i="14"/>
  <c r="F80" i="14"/>
  <c r="H80" i="14"/>
  <c r="J80" i="14"/>
  <c r="O80" i="14"/>
  <c r="Q80" i="14"/>
  <c r="S80" i="14"/>
  <c r="AC80" i="14"/>
  <c r="AE80" i="14"/>
  <c r="AG80" i="14"/>
  <c r="AJ80" i="14"/>
  <c r="AN80" i="14"/>
  <c r="AQ80" i="14"/>
  <c r="AS80" i="14"/>
  <c r="AU80" i="14"/>
  <c r="E80" i="14"/>
  <c r="G80" i="14"/>
  <c r="I80" i="14"/>
  <c r="N80" i="14"/>
  <c r="P80" i="14"/>
  <c r="R80" i="14"/>
  <c r="F79" i="14"/>
  <c r="H79" i="14"/>
  <c r="J79" i="14"/>
  <c r="O79" i="14"/>
  <c r="Q79" i="14"/>
  <c r="S79" i="14"/>
  <c r="E79" i="14"/>
  <c r="G79" i="14"/>
  <c r="I79" i="14"/>
  <c r="N79" i="14"/>
  <c r="P79" i="14"/>
  <c r="R79" i="14"/>
  <c r="AB79" i="14"/>
  <c r="AD79" i="14"/>
  <c r="AF79" i="14"/>
  <c r="AI79" i="14"/>
  <c r="AM79" i="14"/>
  <c r="F78" i="14"/>
  <c r="H78" i="14"/>
  <c r="J78" i="14"/>
  <c r="O78" i="14"/>
  <c r="Q78" i="14"/>
  <c r="S78" i="14"/>
  <c r="AC78" i="14"/>
  <c r="AE78" i="14"/>
  <c r="AG78" i="14"/>
  <c r="AJ78" i="14"/>
  <c r="AN78" i="14"/>
  <c r="E78" i="14"/>
  <c r="G78" i="14"/>
  <c r="I78" i="14"/>
  <c r="N78" i="14"/>
  <c r="P78" i="14"/>
  <c r="R78" i="14"/>
  <c r="F77" i="14"/>
  <c r="H77" i="14"/>
  <c r="J77" i="14"/>
  <c r="O77" i="14"/>
  <c r="Q77" i="14"/>
  <c r="S77" i="14"/>
  <c r="E77" i="14"/>
  <c r="G77" i="14"/>
  <c r="I77" i="14"/>
  <c r="N77" i="14"/>
  <c r="P77" i="14"/>
  <c r="R77" i="14"/>
  <c r="AB77" i="14"/>
  <c r="AD77" i="14"/>
  <c r="AF77" i="14"/>
  <c r="AI77" i="14"/>
  <c r="AM77" i="14"/>
  <c r="F76" i="14"/>
  <c r="H76" i="14"/>
  <c r="J76" i="14"/>
  <c r="O76" i="14"/>
  <c r="Q76" i="14"/>
  <c r="S76" i="14"/>
  <c r="AC76" i="14"/>
  <c r="AE76" i="14"/>
  <c r="AG76" i="14"/>
  <c r="AJ76" i="14"/>
  <c r="AN76" i="14"/>
  <c r="E76" i="14"/>
  <c r="G76" i="14"/>
  <c r="I76" i="14"/>
  <c r="N76" i="14"/>
  <c r="P76" i="14"/>
  <c r="R76" i="14"/>
  <c r="F75" i="14"/>
  <c r="H75" i="14"/>
  <c r="J75" i="14"/>
  <c r="O75" i="14"/>
  <c r="Q75" i="14"/>
  <c r="S75" i="14"/>
  <c r="E75" i="14"/>
  <c r="G75" i="14"/>
  <c r="I75" i="14"/>
  <c r="N75" i="14"/>
  <c r="P75" i="14"/>
  <c r="R75" i="14"/>
  <c r="F74" i="14"/>
  <c r="H74" i="14"/>
  <c r="J74" i="14"/>
  <c r="O74" i="14"/>
  <c r="Q74" i="14"/>
  <c r="S74" i="14"/>
  <c r="AC74" i="14"/>
  <c r="AE74" i="14"/>
  <c r="AG74" i="14"/>
  <c r="AJ74" i="14"/>
  <c r="AN74" i="14"/>
  <c r="E74" i="14"/>
  <c r="G74" i="14"/>
  <c r="I74" i="14"/>
  <c r="N74" i="14"/>
  <c r="P74" i="14"/>
  <c r="R74" i="14"/>
  <c r="F73" i="14"/>
  <c r="H73" i="14"/>
  <c r="J73" i="14"/>
  <c r="O73" i="14"/>
  <c r="Q73" i="14"/>
  <c r="S73" i="14"/>
  <c r="E73" i="14"/>
  <c r="G73" i="14"/>
  <c r="I73" i="14"/>
  <c r="N73" i="14"/>
  <c r="P73" i="14"/>
  <c r="R73" i="14"/>
  <c r="F72" i="14"/>
  <c r="H72" i="14"/>
  <c r="J72" i="14"/>
  <c r="O72" i="14"/>
  <c r="Q72" i="14"/>
  <c r="S72" i="14"/>
  <c r="AC72" i="14"/>
  <c r="AE72" i="14"/>
  <c r="AG72" i="14"/>
  <c r="AJ72" i="14"/>
  <c r="AN72" i="14"/>
  <c r="E72" i="14"/>
  <c r="G72" i="14"/>
  <c r="I72" i="14"/>
  <c r="N72" i="14"/>
  <c r="P72" i="14"/>
  <c r="R72" i="14"/>
  <c r="F71" i="14"/>
  <c r="H71" i="14"/>
  <c r="J71" i="14"/>
  <c r="O71" i="14"/>
  <c r="Q71" i="14"/>
  <c r="S71" i="14"/>
  <c r="E71" i="14"/>
  <c r="G71" i="14"/>
  <c r="I71" i="14"/>
  <c r="N71" i="14"/>
  <c r="P71" i="14"/>
  <c r="R71" i="14"/>
  <c r="F70" i="14"/>
  <c r="H70" i="14"/>
  <c r="J70" i="14"/>
  <c r="O70" i="14"/>
  <c r="Q70" i="14"/>
  <c r="S70" i="14"/>
  <c r="AC70" i="14"/>
  <c r="AE70" i="14"/>
  <c r="AG70" i="14"/>
  <c r="AJ70" i="14"/>
  <c r="AN70" i="14"/>
  <c r="E70" i="14"/>
  <c r="G70" i="14"/>
  <c r="I70" i="14"/>
  <c r="N70" i="14"/>
  <c r="P70" i="14"/>
  <c r="R70" i="14"/>
  <c r="F69" i="14"/>
  <c r="H69" i="14"/>
  <c r="J69" i="14"/>
  <c r="O69" i="14"/>
  <c r="Q69" i="14"/>
  <c r="S69" i="14"/>
  <c r="E69" i="14"/>
  <c r="G69" i="14"/>
  <c r="I69" i="14"/>
  <c r="N69" i="14"/>
  <c r="P69" i="14"/>
  <c r="R69" i="14"/>
  <c r="F68" i="14"/>
  <c r="H68" i="14"/>
  <c r="J68" i="14"/>
  <c r="O68" i="14"/>
  <c r="Q68" i="14"/>
  <c r="S68" i="14"/>
  <c r="AC68" i="14"/>
  <c r="AE68" i="14"/>
  <c r="AG68" i="14"/>
  <c r="AJ68" i="14"/>
  <c r="AN68" i="14"/>
  <c r="E68" i="14"/>
  <c r="G68" i="14"/>
  <c r="I68" i="14"/>
  <c r="N68" i="14"/>
  <c r="P68" i="14"/>
  <c r="R68" i="14"/>
  <c r="F67" i="14"/>
  <c r="H67" i="14"/>
  <c r="J67" i="14"/>
  <c r="O67" i="14"/>
  <c r="Q67" i="14"/>
  <c r="S67" i="14"/>
  <c r="E67" i="14"/>
  <c r="G67" i="14"/>
  <c r="I67" i="14"/>
  <c r="N67" i="14"/>
  <c r="P67" i="14"/>
  <c r="R67" i="14"/>
  <c r="F66" i="14"/>
  <c r="H66" i="14"/>
  <c r="J66" i="14"/>
  <c r="O66" i="14"/>
  <c r="Q66" i="14"/>
  <c r="S66" i="14"/>
  <c r="AC66" i="14"/>
  <c r="AE66" i="14"/>
  <c r="AG66" i="14"/>
  <c r="AJ66" i="14"/>
  <c r="AN66" i="14"/>
  <c r="E66" i="14"/>
  <c r="G66" i="14"/>
  <c r="I66" i="14"/>
  <c r="N66" i="14"/>
  <c r="P66" i="14"/>
  <c r="R66" i="14"/>
  <c r="F65" i="14"/>
  <c r="H65" i="14"/>
  <c r="J65" i="14"/>
  <c r="O65" i="14"/>
  <c r="Q65" i="14"/>
  <c r="S65" i="14"/>
  <c r="E65" i="14"/>
  <c r="G65" i="14"/>
  <c r="I65" i="14"/>
  <c r="N65" i="14"/>
  <c r="P65" i="14"/>
  <c r="R65" i="14"/>
  <c r="F64" i="14"/>
  <c r="H64" i="14"/>
  <c r="J64" i="14"/>
  <c r="O64" i="14"/>
  <c r="Q64" i="14"/>
  <c r="S64" i="14"/>
  <c r="AC64" i="14"/>
  <c r="AE64" i="14"/>
  <c r="AG64" i="14"/>
  <c r="AJ64" i="14"/>
  <c r="AN64" i="14"/>
  <c r="E64" i="14"/>
  <c r="G64" i="14"/>
  <c r="I64" i="14"/>
  <c r="N64" i="14"/>
  <c r="P64" i="14"/>
  <c r="R64" i="14"/>
  <c r="F63" i="14"/>
  <c r="H63" i="14"/>
  <c r="J63" i="14"/>
  <c r="O63" i="14"/>
  <c r="Q63" i="14"/>
  <c r="S63" i="14"/>
  <c r="E63" i="14"/>
  <c r="G63" i="14"/>
  <c r="I63" i="14"/>
  <c r="N63" i="14"/>
  <c r="P63" i="14"/>
  <c r="R63" i="14"/>
  <c r="AB63" i="14"/>
  <c r="AD63" i="14"/>
  <c r="AF63" i="14"/>
  <c r="AI63" i="14"/>
  <c r="AM63" i="14"/>
  <c r="F62" i="14"/>
  <c r="H62" i="14"/>
  <c r="J62" i="14"/>
  <c r="O62" i="14"/>
  <c r="Q62" i="14"/>
  <c r="S62" i="14"/>
  <c r="AC62" i="14"/>
  <c r="AE62" i="14"/>
  <c r="AG62" i="14"/>
  <c r="AJ62" i="14"/>
  <c r="AN62" i="14"/>
  <c r="E62" i="14"/>
  <c r="G62" i="14"/>
  <c r="I62" i="14"/>
  <c r="N62" i="14"/>
  <c r="P62" i="14"/>
  <c r="R62" i="14"/>
  <c r="F61" i="14"/>
  <c r="H61" i="14"/>
  <c r="J61" i="14"/>
  <c r="O61" i="14"/>
  <c r="Q61" i="14"/>
  <c r="S61" i="14"/>
  <c r="E61" i="14"/>
  <c r="G61" i="14"/>
  <c r="I61" i="14"/>
  <c r="N61" i="14"/>
  <c r="P61" i="14"/>
  <c r="R61" i="14"/>
  <c r="AB61" i="14"/>
  <c r="AD61" i="14"/>
  <c r="AF61" i="14"/>
  <c r="AI61" i="14"/>
  <c r="AM61" i="14"/>
  <c r="I60" i="14"/>
  <c r="N60" i="14"/>
  <c r="P60" i="14"/>
  <c r="R60" i="14"/>
  <c r="F60" i="14"/>
  <c r="H60" i="14"/>
  <c r="J60" i="14"/>
  <c r="O60" i="14"/>
  <c r="Q60" i="14"/>
  <c r="S60" i="14"/>
  <c r="AC60" i="14"/>
  <c r="E60" i="14"/>
  <c r="G60" i="14"/>
  <c r="F59" i="14"/>
  <c r="H59" i="14"/>
  <c r="J59" i="14"/>
  <c r="O59" i="14"/>
  <c r="Q59" i="14"/>
  <c r="S59" i="14"/>
  <c r="AC59" i="14"/>
  <c r="AE59" i="14"/>
  <c r="E59" i="14"/>
  <c r="G59" i="14"/>
  <c r="I59" i="14"/>
  <c r="N59" i="14"/>
  <c r="P59" i="14"/>
  <c r="R59" i="14"/>
  <c r="F58" i="14"/>
  <c r="H58" i="14"/>
  <c r="J58" i="14"/>
  <c r="O58" i="14"/>
  <c r="Q58" i="14"/>
  <c r="S58" i="14"/>
  <c r="AC58" i="14"/>
  <c r="AE58" i="14"/>
  <c r="E58" i="14"/>
  <c r="G58" i="14"/>
  <c r="I58" i="14"/>
  <c r="N58" i="14"/>
  <c r="P58" i="14"/>
  <c r="R58" i="14"/>
  <c r="F57" i="14"/>
  <c r="H57" i="14"/>
  <c r="J57" i="14"/>
  <c r="O57" i="14"/>
  <c r="Q57" i="14"/>
  <c r="S57" i="14"/>
  <c r="E57" i="14"/>
  <c r="G57" i="14"/>
  <c r="I57" i="14"/>
  <c r="N57" i="14"/>
  <c r="P57" i="14"/>
  <c r="R57" i="14"/>
  <c r="AB57" i="14"/>
  <c r="AD57" i="14"/>
  <c r="F56" i="14"/>
  <c r="H56" i="14"/>
  <c r="J56" i="14"/>
  <c r="O56" i="14"/>
  <c r="Q56" i="14"/>
  <c r="S56" i="14"/>
  <c r="AC56" i="14"/>
  <c r="AE56" i="14"/>
  <c r="E56" i="14"/>
  <c r="G56" i="14"/>
  <c r="I56" i="14"/>
  <c r="N56" i="14"/>
  <c r="P56" i="14"/>
  <c r="R56" i="14"/>
  <c r="AB56" i="14"/>
  <c r="F55" i="14"/>
  <c r="H55" i="14"/>
  <c r="J55" i="14"/>
  <c r="O55" i="14"/>
  <c r="Q55" i="14"/>
  <c r="S55" i="14"/>
  <c r="E55" i="14"/>
  <c r="G55" i="14"/>
  <c r="I55" i="14"/>
  <c r="N55" i="14"/>
  <c r="P55" i="14"/>
  <c r="R55" i="14"/>
  <c r="AB55" i="14"/>
  <c r="AD55" i="14"/>
  <c r="F54" i="14"/>
  <c r="H54" i="14"/>
  <c r="J54" i="14"/>
  <c r="O54" i="14"/>
  <c r="Q54" i="14"/>
  <c r="S54" i="14"/>
  <c r="AC54" i="14"/>
  <c r="AE54" i="14"/>
  <c r="E54" i="14"/>
  <c r="G54" i="14"/>
  <c r="I54" i="14"/>
  <c r="N54" i="14"/>
  <c r="P54" i="14"/>
  <c r="R54" i="14"/>
  <c r="AB54" i="14"/>
  <c r="F53" i="14"/>
  <c r="H53" i="14"/>
  <c r="J53" i="14"/>
  <c r="O53" i="14"/>
  <c r="Q53" i="14"/>
  <c r="S53" i="14"/>
  <c r="E53" i="14"/>
  <c r="G53" i="14"/>
  <c r="I53" i="14"/>
  <c r="N53" i="14"/>
  <c r="P53" i="14"/>
  <c r="R53" i="14"/>
  <c r="AB53" i="14"/>
  <c r="AD53" i="14"/>
  <c r="F52" i="14"/>
  <c r="H52" i="14"/>
  <c r="J52" i="14"/>
  <c r="O52" i="14"/>
  <c r="Q52" i="14"/>
  <c r="S52" i="14"/>
  <c r="AC52" i="14"/>
  <c r="AE52" i="14"/>
  <c r="E52" i="14"/>
  <c r="G52" i="14"/>
  <c r="I52" i="14"/>
  <c r="N52" i="14"/>
  <c r="P52" i="14"/>
  <c r="R52" i="14"/>
  <c r="AB52" i="14"/>
  <c r="F51" i="14"/>
  <c r="H51" i="14"/>
  <c r="J51" i="14"/>
  <c r="O51" i="14"/>
  <c r="Q51" i="14"/>
  <c r="S51" i="14"/>
  <c r="E51" i="14"/>
  <c r="G51" i="14"/>
  <c r="I51" i="14"/>
  <c r="N51" i="14"/>
  <c r="P51" i="14"/>
  <c r="R51" i="14"/>
  <c r="AB51" i="14"/>
  <c r="AD51" i="14"/>
  <c r="AC50" i="14"/>
  <c r="AE50" i="14"/>
  <c r="F50" i="14"/>
  <c r="H50" i="14"/>
  <c r="J50" i="14"/>
  <c r="O50" i="14"/>
  <c r="Q50" i="14"/>
  <c r="S50" i="14"/>
  <c r="E50" i="14"/>
  <c r="G50" i="14"/>
  <c r="I50" i="14"/>
  <c r="N50" i="14"/>
  <c r="P50" i="14"/>
  <c r="R50" i="14"/>
  <c r="F49" i="14"/>
  <c r="H49" i="14"/>
  <c r="J49" i="14"/>
  <c r="O49" i="14"/>
  <c r="Q49" i="14"/>
  <c r="S49" i="14"/>
  <c r="E49" i="14"/>
  <c r="G49" i="14"/>
  <c r="I49" i="14"/>
  <c r="N49" i="14"/>
  <c r="P49" i="14"/>
  <c r="R49" i="14"/>
  <c r="AB49" i="14"/>
  <c r="F48" i="14"/>
  <c r="H48" i="14"/>
  <c r="J48" i="14"/>
  <c r="O48" i="14"/>
  <c r="Q48" i="14"/>
  <c r="S48" i="14"/>
  <c r="AC48" i="14"/>
  <c r="AE48" i="14"/>
  <c r="E48" i="14"/>
  <c r="G48" i="14"/>
  <c r="I48" i="14"/>
  <c r="N48" i="14"/>
  <c r="P48" i="14"/>
  <c r="R48" i="14"/>
  <c r="AB48" i="14"/>
  <c r="F47" i="14"/>
  <c r="H47" i="14"/>
  <c r="J47" i="14"/>
  <c r="O47" i="14"/>
  <c r="Q47" i="14"/>
  <c r="S47" i="14"/>
  <c r="AC47" i="14"/>
  <c r="AE47" i="14"/>
  <c r="E47" i="14"/>
  <c r="G47" i="14"/>
  <c r="I47" i="14"/>
  <c r="N47" i="14"/>
  <c r="P47" i="14"/>
  <c r="R47" i="14"/>
  <c r="AB47" i="14"/>
  <c r="F46" i="14"/>
  <c r="H46" i="14"/>
  <c r="J46" i="14"/>
  <c r="O46" i="14"/>
  <c r="Q46" i="14"/>
  <c r="S46" i="14"/>
  <c r="AC46" i="14"/>
  <c r="AE46" i="14"/>
  <c r="E46" i="14"/>
  <c r="G46" i="14"/>
  <c r="I46" i="14"/>
  <c r="N46" i="14"/>
  <c r="P46" i="14"/>
  <c r="R46" i="14"/>
  <c r="F45" i="14"/>
  <c r="H45" i="14"/>
  <c r="J45" i="14"/>
  <c r="O45" i="14"/>
  <c r="Q45" i="14"/>
  <c r="S45" i="14"/>
  <c r="AC45" i="14"/>
  <c r="AE45" i="14"/>
  <c r="E45" i="14"/>
  <c r="G45" i="14"/>
  <c r="I45" i="14"/>
  <c r="N45" i="14"/>
  <c r="P45" i="14"/>
  <c r="R45" i="14"/>
  <c r="AB45" i="14"/>
  <c r="I44" i="14"/>
  <c r="N44" i="14"/>
  <c r="P44" i="14"/>
  <c r="R44" i="14"/>
  <c r="F44" i="14"/>
  <c r="H44" i="14"/>
  <c r="J44" i="14"/>
  <c r="O44" i="14"/>
  <c r="Q44" i="14"/>
  <c r="S44" i="14"/>
  <c r="AC44" i="14"/>
  <c r="E44" i="14"/>
  <c r="G44" i="14"/>
  <c r="F43" i="14"/>
  <c r="H43" i="14"/>
  <c r="J43" i="14"/>
  <c r="O43" i="14"/>
  <c r="Q43" i="14"/>
  <c r="S43" i="14"/>
  <c r="E43" i="14"/>
  <c r="G43" i="14"/>
  <c r="I43" i="14"/>
  <c r="N43" i="14"/>
  <c r="P43" i="14"/>
  <c r="R43" i="14"/>
  <c r="AB43" i="14"/>
  <c r="F42" i="14"/>
  <c r="H42" i="14"/>
  <c r="J42" i="14"/>
  <c r="O42" i="14"/>
  <c r="Q42" i="14"/>
  <c r="S42" i="14"/>
  <c r="AC42" i="14"/>
  <c r="AE42" i="14"/>
  <c r="E42" i="14"/>
  <c r="G42" i="14"/>
  <c r="I42" i="14"/>
  <c r="N42" i="14"/>
  <c r="P42" i="14"/>
  <c r="R42" i="14"/>
  <c r="AB42" i="14"/>
  <c r="F41" i="14"/>
  <c r="H41" i="14"/>
  <c r="J41" i="14"/>
  <c r="O41" i="14"/>
  <c r="Q41" i="14"/>
  <c r="S41" i="14"/>
  <c r="E41" i="14"/>
  <c r="G41" i="14"/>
  <c r="I41" i="14"/>
  <c r="N41" i="14"/>
  <c r="P41" i="14"/>
  <c r="R41" i="14"/>
  <c r="AB41" i="14"/>
  <c r="F40" i="14"/>
  <c r="H40" i="14"/>
  <c r="J40" i="14"/>
  <c r="O40" i="14"/>
  <c r="Q40" i="14"/>
  <c r="S40" i="14"/>
  <c r="AC40" i="14"/>
  <c r="AE40" i="14"/>
  <c r="E40" i="14"/>
  <c r="G40" i="14"/>
  <c r="I40" i="14"/>
  <c r="N40" i="14"/>
  <c r="P40" i="14"/>
  <c r="R40" i="14"/>
  <c r="F39" i="14"/>
  <c r="H39" i="14"/>
  <c r="J39" i="14"/>
  <c r="O39" i="14"/>
  <c r="Q39" i="14"/>
  <c r="S39" i="14"/>
  <c r="E39" i="14"/>
  <c r="G39" i="14"/>
  <c r="I39" i="14"/>
  <c r="N39" i="14"/>
  <c r="P39" i="14"/>
  <c r="R39" i="14"/>
  <c r="AB39" i="14"/>
  <c r="F38" i="14"/>
  <c r="H38" i="14"/>
  <c r="J38" i="14"/>
  <c r="O38" i="14"/>
  <c r="Q38" i="14"/>
  <c r="S38" i="14"/>
  <c r="AC38" i="14"/>
  <c r="E38" i="14"/>
  <c r="G38" i="14"/>
  <c r="I38" i="14"/>
  <c r="N38" i="14"/>
  <c r="P38" i="14"/>
  <c r="R38" i="14"/>
  <c r="F37" i="14"/>
  <c r="H37" i="14"/>
  <c r="J37" i="14"/>
  <c r="O37" i="14"/>
  <c r="Q37" i="14"/>
  <c r="S37" i="14"/>
  <c r="E37" i="14"/>
  <c r="G37" i="14"/>
  <c r="I37" i="14"/>
  <c r="N37" i="14"/>
  <c r="P37" i="14"/>
  <c r="R37" i="14"/>
  <c r="AB37" i="14"/>
  <c r="F36" i="14"/>
  <c r="H36" i="14"/>
  <c r="J36" i="14"/>
  <c r="O36" i="14"/>
  <c r="Q36" i="14"/>
  <c r="S36" i="14"/>
  <c r="AC36" i="14"/>
  <c r="E36" i="14"/>
  <c r="G36" i="14"/>
  <c r="I36" i="14"/>
  <c r="N36" i="14"/>
  <c r="P36" i="14"/>
  <c r="R36" i="14"/>
  <c r="F35" i="14"/>
  <c r="H35" i="14"/>
  <c r="J35" i="14"/>
  <c r="O35" i="14"/>
  <c r="Q35" i="14"/>
  <c r="S35" i="14"/>
  <c r="E35" i="14"/>
  <c r="G35" i="14"/>
  <c r="I35" i="14"/>
  <c r="N35" i="14"/>
  <c r="P35" i="14"/>
  <c r="R35" i="14"/>
  <c r="AB35" i="14"/>
  <c r="F34" i="14"/>
  <c r="H34" i="14"/>
  <c r="J34" i="14"/>
  <c r="O34" i="14"/>
  <c r="Q34" i="14"/>
  <c r="S34" i="14"/>
  <c r="AC34" i="14"/>
  <c r="AE34" i="14"/>
  <c r="E34" i="14"/>
  <c r="G34" i="14"/>
  <c r="I34" i="14"/>
  <c r="N34" i="14"/>
  <c r="P34" i="14"/>
  <c r="R34" i="14"/>
  <c r="F33" i="14"/>
  <c r="H33" i="14"/>
  <c r="J33" i="14"/>
  <c r="O33" i="14"/>
  <c r="Q33" i="14"/>
  <c r="S33" i="14"/>
  <c r="E33" i="14"/>
  <c r="G33" i="14"/>
  <c r="I33" i="14"/>
  <c r="N33" i="14"/>
  <c r="P33" i="14"/>
  <c r="R33" i="14"/>
  <c r="AB33" i="14"/>
  <c r="F32" i="14"/>
  <c r="H32" i="14"/>
  <c r="J32" i="14"/>
  <c r="O32" i="14"/>
  <c r="Q32" i="14"/>
  <c r="S32" i="14"/>
  <c r="AC32" i="14"/>
  <c r="E32" i="14"/>
  <c r="G32" i="14"/>
  <c r="I32" i="14"/>
  <c r="N32" i="14"/>
  <c r="P32" i="14"/>
  <c r="R32" i="14"/>
  <c r="F31" i="14"/>
  <c r="H31" i="14"/>
  <c r="J31" i="14"/>
  <c r="O31" i="14"/>
  <c r="Q31" i="14"/>
  <c r="S31" i="14"/>
  <c r="E31" i="14"/>
  <c r="G31" i="14"/>
  <c r="I31" i="14"/>
  <c r="N31" i="14"/>
  <c r="P31" i="14"/>
  <c r="R31" i="14"/>
  <c r="AB31" i="14"/>
  <c r="F30" i="14"/>
  <c r="H30" i="14"/>
  <c r="J30" i="14"/>
  <c r="O30" i="14"/>
  <c r="Q30" i="14"/>
  <c r="S30" i="14"/>
  <c r="AC30" i="14"/>
  <c r="AE30" i="14"/>
  <c r="E30" i="14"/>
  <c r="G30" i="14"/>
  <c r="I30" i="14"/>
  <c r="N30" i="14"/>
  <c r="P30" i="14"/>
  <c r="R30" i="14"/>
  <c r="AB30" i="14"/>
  <c r="F29" i="14"/>
  <c r="H29" i="14"/>
  <c r="J29" i="14"/>
  <c r="O29" i="14"/>
  <c r="Q29" i="14"/>
  <c r="S29" i="14"/>
  <c r="AC29" i="14"/>
  <c r="AE29" i="14"/>
  <c r="E29" i="14"/>
  <c r="G29" i="14"/>
  <c r="I29" i="14"/>
  <c r="N29" i="14"/>
  <c r="P29" i="14"/>
  <c r="R29" i="14"/>
  <c r="AB29" i="14"/>
  <c r="AD29" i="14"/>
  <c r="F28" i="14"/>
  <c r="H28" i="14"/>
  <c r="J28" i="14"/>
  <c r="O28" i="14"/>
  <c r="Q28" i="14"/>
  <c r="S28" i="14"/>
  <c r="AC28" i="14"/>
  <c r="AE28" i="14"/>
  <c r="E28" i="14"/>
  <c r="G28" i="14"/>
  <c r="I28" i="14"/>
  <c r="N28" i="14"/>
  <c r="P28" i="14"/>
  <c r="R28" i="14"/>
  <c r="F27" i="14"/>
  <c r="H27" i="14"/>
  <c r="J27" i="14"/>
  <c r="O27" i="14"/>
  <c r="Q27" i="14"/>
  <c r="S27" i="14"/>
  <c r="AC27" i="14"/>
  <c r="AE27" i="14"/>
  <c r="E27" i="14"/>
  <c r="G27" i="14"/>
  <c r="I27" i="14"/>
  <c r="N27" i="14"/>
  <c r="P27" i="14"/>
  <c r="R27" i="14"/>
  <c r="AB27" i="14"/>
  <c r="AD27" i="14"/>
  <c r="F26" i="14"/>
  <c r="H26" i="14"/>
  <c r="J26" i="14"/>
  <c r="O26" i="14"/>
  <c r="Q26" i="14"/>
  <c r="S26" i="14"/>
  <c r="AC26" i="14"/>
  <c r="AE26" i="14"/>
  <c r="E26" i="14"/>
  <c r="G26" i="14"/>
  <c r="I26" i="14"/>
  <c r="N26" i="14"/>
  <c r="P26" i="14"/>
  <c r="R26" i="14"/>
  <c r="F25" i="14"/>
  <c r="H25" i="14"/>
  <c r="J25" i="14"/>
  <c r="O25" i="14"/>
  <c r="Q25" i="14"/>
  <c r="S25" i="14"/>
  <c r="AC25" i="14"/>
  <c r="AE25" i="14"/>
  <c r="E25" i="14"/>
  <c r="G25" i="14"/>
  <c r="I25" i="14"/>
  <c r="N25" i="14"/>
  <c r="P25" i="14"/>
  <c r="R25" i="14"/>
  <c r="F24" i="14"/>
  <c r="H24" i="14"/>
  <c r="J24" i="14"/>
  <c r="O24" i="14"/>
  <c r="Q24" i="14"/>
  <c r="S24" i="14"/>
  <c r="AC24" i="14"/>
  <c r="E24" i="14"/>
  <c r="G24" i="14"/>
  <c r="I24" i="14"/>
  <c r="N24" i="14"/>
  <c r="P24" i="14"/>
  <c r="R24" i="14"/>
  <c r="F23" i="14"/>
  <c r="H23" i="14"/>
  <c r="J23" i="14"/>
  <c r="O23" i="14"/>
  <c r="Q23" i="14"/>
  <c r="S23" i="14"/>
  <c r="E23" i="14"/>
  <c r="G23" i="14"/>
  <c r="I23" i="14"/>
  <c r="N23" i="14"/>
  <c r="P23" i="14"/>
  <c r="R23" i="14"/>
  <c r="AB23" i="14"/>
  <c r="AD23" i="14"/>
  <c r="F22" i="14"/>
  <c r="H22" i="14"/>
  <c r="J22" i="14"/>
  <c r="O22" i="14"/>
  <c r="Q22" i="14"/>
  <c r="S22" i="14"/>
  <c r="AC22" i="14"/>
  <c r="E22" i="14"/>
  <c r="G22" i="14"/>
  <c r="I22" i="14"/>
  <c r="N22" i="14"/>
  <c r="P22" i="14"/>
  <c r="R22" i="14"/>
  <c r="AB22" i="14"/>
  <c r="F21" i="14"/>
  <c r="H21" i="14"/>
  <c r="J21" i="14"/>
  <c r="O21" i="14"/>
  <c r="Q21" i="14"/>
  <c r="S21" i="14"/>
  <c r="E21" i="14"/>
  <c r="G21" i="14"/>
  <c r="I21" i="14"/>
  <c r="N21" i="14"/>
  <c r="P21" i="14"/>
  <c r="R21" i="14"/>
  <c r="AB21" i="14"/>
  <c r="AD21" i="14"/>
  <c r="F20" i="14"/>
  <c r="H20" i="14"/>
  <c r="J20" i="14"/>
  <c r="O20" i="14"/>
  <c r="Q20" i="14"/>
  <c r="S20" i="14"/>
  <c r="AC20" i="14"/>
  <c r="E20" i="14"/>
  <c r="G20" i="14"/>
  <c r="I20" i="14"/>
  <c r="N20" i="14"/>
  <c r="P20" i="14"/>
  <c r="R20" i="14"/>
  <c r="AB20" i="14"/>
  <c r="F19" i="14"/>
  <c r="H19" i="14"/>
  <c r="J19" i="14"/>
  <c r="O19" i="14"/>
  <c r="Q19" i="14"/>
  <c r="S19" i="14"/>
  <c r="E19" i="14"/>
  <c r="G19" i="14"/>
  <c r="I19" i="14"/>
  <c r="N19" i="14"/>
  <c r="P19" i="14"/>
  <c r="R19" i="14"/>
  <c r="AB19" i="14"/>
  <c r="AD19" i="14"/>
  <c r="F18" i="14"/>
  <c r="H18" i="14"/>
  <c r="J18" i="14"/>
  <c r="O18" i="14"/>
  <c r="Q18" i="14"/>
  <c r="S18" i="14"/>
  <c r="AC18" i="14"/>
  <c r="E18" i="14"/>
  <c r="G18" i="14"/>
  <c r="I18" i="14"/>
  <c r="N18" i="14"/>
  <c r="P18" i="14"/>
  <c r="R18" i="14"/>
  <c r="AB18" i="14"/>
  <c r="F17" i="14"/>
  <c r="H17" i="14"/>
  <c r="J17" i="14"/>
  <c r="O17" i="14"/>
  <c r="Q17" i="14"/>
  <c r="S17" i="14"/>
  <c r="E17" i="14"/>
  <c r="G17" i="14"/>
  <c r="I17" i="14"/>
  <c r="N17" i="14"/>
  <c r="P17" i="14"/>
  <c r="R17" i="14"/>
  <c r="AB17" i="14"/>
  <c r="AD17" i="14"/>
  <c r="F16" i="14"/>
  <c r="H16" i="14"/>
  <c r="J16" i="14"/>
  <c r="O16" i="14"/>
  <c r="Q16" i="14"/>
  <c r="S16" i="14"/>
  <c r="AC16" i="14"/>
  <c r="E16" i="14"/>
  <c r="G16" i="14"/>
  <c r="I16" i="14"/>
  <c r="N16" i="14"/>
  <c r="P16" i="14"/>
  <c r="R16" i="14"/>
  <c r="AB16" i="14"/>
  <c r="F15" i="14"/>
  <c r="H15" i="14"/>
  <c r="J15" i="14"/>
  <c r="O15" i="14"/>
  <c r="Q15" i="14"/>
  <c r="S15" i="14"/>
  <c r="E15" i="14"/>
  <c r="G15" i="14"/>
  <c r="I15" i="14"/>
  <c r="N15" i="14"/>
  <c r="P15" i="14"/>
  <c r="R15" i="14"/>
  <c r="AB15" i="14"/>
  <c r="AD15" i="14"/>
  <c r="F14" i="14"/>
  <c r="H14" i="14"/>
  <c r="J14" i="14"/>
  <c r="O14" i="14"/>
  <c r="Q14" i="14"/>
  <c r="S14" i="14"/>
  <c r="AC14" i="14"/>
  <c r="E14" i="14"/>
  <c r="G14" i="14"/>
  <c r="I14" i="14"/>
  <c r="N14" i="14"/>
  <c r="P14" i="14"/>
  <c r="R14" i="14"/>
  <c r="AB14" i="14"/>
  <c r="F13" i="14"/>
  <c r="H13" i="14"/>
  <c r="J13" i="14"/>
  <c r="O13" i="14"/>
  <c r="Q13" i="14"/>
  <c r="S13" i="14"/>
  <c r="E13" i="14"/>
  <c r="G13" i="14"/>
  <c r="I13" i="14"/>
  <c r="N13" i="14"/>
  <c r="P13" i="14"/>
  <c r="R13" i="14"/>
  <c r="AB13" i="14"/>
  <c r="AD13" i="14"/>
  <c r="F12" i="14"/>
  <c r="H12" i="14"/>
  <c r="J12" i="14"/>
  <c r="O12" i="14"/>
  <c r="Q12" i="14"/>
  <c r="S12" i="14"/>
  <c r="AC12" i="14"/>
  <c r="E12" i="14"/>
  <c r="G12" i="14"/>
  <c r="I12" i="14"/>
  <c r="N12" i="14"/>
  <c r="P12" i="14"/>
  <c r="R12" i="14"/>
  <c r="AB12" i="14"/>
  <c r="F11" i="14"/>
  <c r="H11" i="14"/>
  <c r="J11" i="14"/>
  <c r="O11" i="14"/>
  <c r="Q11" i="14"/>
  <c r="S11" i="14"/>
  <c r="E11" i="14"/>
  <c r="G11" i="14"/>
  <c r="I11" i="14"/>
  <c r="N11" i="14"/>
  <c r="P11" i="14"/>
  <c r="R11" i="14"/>
  <c r="AB11" i="14"/>
  <c r="AD11" i="14"/>
  <c r="F10" i="14"/>
  <c r="H10" i="14"/>
  <c r="J10" i="14"/>
  <c r="O10" i="14"/>
  <c r="Q10" i="14"/>
  <c r="S10" i="14"/>
  <c r="AC10" i="14"/>
  <c r="E10" i="14"/>
  <c r="G10" i="14"/>
  <c r="I10" i="14"/>
  <c r="N10" i="14"/>
  <c r="P10" i="14"/>
  <c r="R10" i="14"/>
  <c r="AB10" i="14"/>
  <c r="F9" i="14"/>
  <c r="H9" i="14"/>
  <c r="J9" i="14"/>
  <c r="O9" i="14"/>
  <c r="Q9" i="14"/>
  <c r="S9" i="14"/>
  <c r="E9" i="14"/>
  <c r="G9" i="14"/>
  <c r="I9" i="14"/>
  <c r="N9" i="14"/>
  <c r="P9" i="14"/>
  <c r="R9" i="14"/>
  <c r="AB9" i="14"/>
  <c r="AD9" i="14"/>
  <c r="F8" i="14"/>
  <c r="H8" i="14"/>
  <c r="J8" i="14"/>
  <c r="O8" i="14"/>
  <c r="Q8" i="14"/>
  <c r="S8" i="14"/>
  <c r="AC8" i="14"/>
  <c r="E8" i="14"/>
  <c r="G8" i="14"/>
  <c r="I8" i="14"/>
  <c r="N8" i="14"/>
  <c r="P8" i="14"/>
  <c r="R8" i="14"/>
  <c r="AB8" i="14"/>
  <c r="F7" i="14"/>
  <c r="H7" i="14"/>
  <c r="J7" i="14"/>
  <c r="O7" i="14"/>
  <c r="Q7" i="14"/>
  <c r="S7" i="14"/>
  <c r="E7" i="14"/>
  <c r="G7" i="14"/>
  <c r="I7" i="14"/>
  <c r="N7" i="14"/>
  <c r="P7" i="14"/>
  <c r="R7" i="14"/>
  <c r="AB7" i="14"/>
  <c r="AD7" i="14"/>
  <c r="F6" i="14"/>
  <c r="H6" i="14"/>
  <c r="J6" i="14"/>
  <c r="O6" i="14"/>
  <c r="Q6" i="14"/>
  <c r="S6" i="14"/>
  <c r="AC6" i="14"/>
  <c r="E6" i="14"/>
  <c r="G6" i="14"/>
  <c r="I6" i="14"/>
  <c r="N6" i="14"/>
  <c r="P6" i="14"/>
  <c r="R6" i="14"/>
  <c r="AB6" i="14"/>
  <c r="F5" i="14"/>
  <c r="H5" i="14"/>
  <c r="J5" i="14"/>
  <c r="O5" i="14"/>
  <c r="Q5" i="14"/>
  <c r="S5" i="14"/>
  <c r="E5" i="14"/>
  <c r="G5" i="14"/>
  <c r="I5" i="14"/>
  <c r="N5" i="14"/>
  <c r="P5" i="14"/>
  <c r="R5" i="14"/>
  <c r="AB5" i="14"/>
  <c r="AD5" i="14"/>
  <c r="AG59" i="14"/>
  <c r="AJ59" i="14"/>
  <c r="AN59" i="14"/>
  <c r="AD49" i="14"/>
  <c r="AF49" i="14"/>
  <c r="AI49" i="14"/>
  <c r="AM49" i="14"/>
  <c r="AP49" i="14"/>
  <c r="AR49" i="14"/>
  <c r="AT49" i="14"/>
  <c r="AD47" i="14"/>
  <c r="AF47" i="14"/>
  <c r="AI47" i="14"/>
  <c r="AM47" i="14"/>
  <c r="AP47" i="14"/>
  <c r="AR47" i="14"/>
  <c r="AT47" i="14"/>
  <c r="AD45" i="14"/>
  <c r="AF45" i="14"/>
  <c r="AI45" i="14"/>
  <c r="AM45" i="14"/>
  <c r="AP45" i="14"/>
  <c r="AR45" i="14"/>
  <c r="AT45" i="14"/>
  <c r="AD43" i="14"/>
  <c r="AF43" i="14"/>
  <c r="AI43" i="14"/>
  <c r="AM43" i="14"/>
  <c r="AP43" i="14"/>
  <c r="AR43" i="14"/>
  <c r="AT43" i="14"/>
  <c r="AD41" i="14"/>
  <c r="AF41" i="14"/>
  <c r="AI41" i="14"/>
  <c r="AM41" i="14"/>
  <c r="AP41" i="14"/>
  <c r="AR41" i="14"/>
  <c r="AT41" i="14"/>
  <c r="AD39" i="14"/>
  <c r="AF39" i="14"/>
  <c r="AI39" i="14"/>
  <c r="AM39" i="14"/>
  <c r="AP39" i="14"/>
  <c r="AR39" i="14"/>
  <c r="AT39" i="14"/>
  <c r="AD37" i="14"/>
  <c r="AF37" i="14"/>
  <c r="AI37" i="14"/>
  <c r="AM37" i="14"/>
  <c r="AP37" i="14"/>
  <c r="AR37" i="14"/>
  <c r="AT37" i="14"/>
  <c r="AD35" i="14"/>
  <c r="AF35" i="14"/>
  <c r="AI35" i="14"/>
  <c r="AM35" i="14"/>
  <c r="AP35" i="14"/>
  <c r="AR35" i="14"/>
  <c r="AT35" i="14"/>
  <c r="AD33" i="14"/>
  <c r="AF33" i="14"/>
  <c r="AI33" i="14"/>
  <c r="AM33" i="14"/>
  <c r="AP33" i="14"/>
  <c r="AR33" i="14"/>
  <c r="AT33" i="14"/>
  <c r="AD31" i="14"/>
  <c r="AF31" i="14"/>
  <c r="AI31" i="14"/>
  <c r="AM31" i="14"/>
  <c r="AP31" i="14"/>
  <c r="AR31" i="14"/>
  <c r="AT31" i="14"/>
  <c r="AF29" i="14"/>
  <c r="AI29" i="14"/>
  <c r="AM29" i="14"/>
  <c r="AF51" i="14"/>
  <c r="AI51" i="14"/>
  <c r="AM51" i="14"/>
  <c r="AP51" i="14"/>
  <c r="AR51" i="14"/>
  <c r="AT51" i="14"/>
  <c r="AF53" i="14"/>
  <c r="AI53" i="14"/>
  <c r="AM53" i="14"/>
  <c r="AF55" i="14"/>
  <c r="AI55" i="14"/>
  <c r="AM55" i="14"/>
  <c r="AP55" i="14"/>
  <c r="AR55" i="14"/>
  <c r="AT55" i="14"/>
  <c r="AF57" i="14"/>
  <c r="AI57" i="14"/>
  <c r="AM57" i="14"/>
  <c r="AP57" i="14"/>
  <c r="AR57" i="14"/>
  <c r="AT57" i="14"/>
  <c r="AC91" i="14"/>
  <c r="AE91" i="14"/>
  <c r="AG91" i="14"/>
  <c r="AJ91" i="14"/>
  <c r="AN91" i="14"/>
  <c r="AE60" i="14"/>
  <c r="AG60" i="14"/>
  <c r="AJ60" i="14"/>
  <c r="AN60" i="14"/>
  <c r="AQ60" i="14"/>
  <c r="AS60" i="14"/>
  <c r="AU60" i="14"/>
  <c r="AE44" i="14"/>
  <c r="AG44" i="14"/>
  <c r="AJ44" i="14"/>
  <c r="AN44" i="14"/>
  <c r="AQ44" i="14"/>
  <c r="AS44" i="14"/>
  <c r="AU44" i="14"/>
  <c r="AE38" i="14"/>
  <c r="AG38" i="14"/>
  <c r="AJ38" i="14"/>
  <c r="AN38" i="14"/>
  <c r="AQ38" i="14"/>
  <c r="AS38" i="14"/>
  <c r="AU38" i="14"/>
  <c r="AE36" i="14"/>
  <c r="AG36" i="14"/>
  <c r="AJ36" i="14"/>
  <c r="AN36" i="14"/>
  <c r="AQ36" i="14"/>
  <c r="AS36" i="14"/>
  <c r="AU36" i="14"/>
  <c r="AE32" i="14"/>
  <c r="AG32" i="14"/>
  <c r="AJ32" i="14"/>
  <c r="AN32" i="14"/>
  <c r="AQ32" i="14"/>
  <c r="AS32" i="14"/>
  <c r="AU32" i="14"/>
  <c r="AE24" i="14"/>
  <c r="AG24" i="14"/>
  <c r="AJ24" i="14"/>
  <c r="AN24" i="14"/>
  <c r="AQ24" i="14"/>
  <c r="AS24" i="14"/>
  <c r="AU24" i="14"/>
  <c r="AE22" i="14"/>
  <c r="AG22" i="14"/>
  <c r="AJ22" i="14"/>
  <c r="AN22" i="14"/>
  <c r="AQ22" i="14"/>
  <c r="AS22" i="14"/>
  <c r="AU22" i="14"/>
  <c r="AE20" i="14"/>
  <c r="AG20" i="14"/>
  <c r="AJ20" i="14"/>
  <c r="AN20" i="14"/>
  <c r="AQ20" i="14"/>
  <c r="AS20" i="14"/>
  <c r="AU20" i="14"/>
  <c r="AE18" i="14"/>
  <c r="AG18" i="14"/>
  <c r="AJ18" i="14"/>
  <c r="AN18" i="14"/>
  <c r="AQ18" i="14"/>
  <c r="AS18" i="14"/>
  <c r="AU18" i="14"/>
  <c r="AE16" i="14"/>
  <c r="AG16" i="14"/>
  <c r="AJ16" i="14"/>
  <c r="AN16" i="14"/>
  <c r="AQ16" i="14"/>
  <c r="AS16" i="14"/>
  <c r="AU16" i="14"/>
  <c r="AE14" i="14"/>
  <c r="AG14" i="14"/>
  <c r="AJ14" i="14"/>
  <c r="AN14" i="14"/>
  <c r="AQ14" i="14"/>
  <c r="AS14" i="14"/>
  <c r="AU14" i="14"/>
  <c r="AE12" i="14"/>
  <c r="AG12" i="14"/>
  <c r="AJ12" i="14"/>
  <c r="AN12" i="14"/>
  <c r="AQ12" i="14"/>
  <c r="AS12" i="14"/>
  <c r="AU12" i="14"/>
  <c r="AE10" i="14"/>
  <c r="AG10" i="14"/>
  <c r="AJ10" i="14"/>
  <c r="AN10" i="14"/>
  <c r="AQ10" i="14"/>
  <c r="AS10" i="14"/>
  <c r="AU10" i="14"/>
  <c r="AE8" i="14"/>
  <c r="AG8" i="14"/>
  <c r="AJ8" i="14"/>
  <c r="AN8" i="14"/>
  <c r="AQ8" i="14"/>
  <c r="AS8" i="14"/>
  <c r="AU8" i="14"/>
  <c r="AE6" i="14"/>
  <c r="AG6" i="14"/>
  <c r="AJ6" i="14"/>
  <c r="AN6" i="14"/>
  <c r="AQ6" i="14"/>
  <c r="AS6" i="14"/>
  <c r="AU6" i="14"/>
  <c r="AF27" i="14"/>
  <c r="AI27" i="14"/>
  <c r="AM27" i="14"/>
  <c r="AG34" i="14"/>
  <c r="AJ34" i="14"/>
  <c r="AN34" i="14"/>
  <c r="AG40" i="14"/>
  <c r="AJ40" i="14"/>
  <c r="AN40" i="14"/>
  <c r="AF5" i="14"/>
  <c r="AI5" i="14"/>
  <c r="AM5" i="14"/>
  <c r="AP5" i="14"/>
  <c r="AR5" i="14"/>
  <c r="AT5" i="14"/>
  <c r="AF7" i="14"/>
  <c r="AI7" i="14"/>
  <c r="AM7" i="14"/>
  <c r="AF9" i="14"/>
  <c r="AI9" i="14"/>
  <c r="AM9" i="14"/>
  <c r="AF11" i="14"/>
  <c r="AI11" i="14"/>
  <c r="AM11" i="14"/>
  <c r="AF13" i="14"/>
  <c r="AI13" i="14"/>
  <c r="AM13" i="14"/>
  <c r="AP13" i="14"/>
  <c r="AR13" i="14"/>
  <c r="AT13" i="14"/>
  <c r="AF15" i="14"/>
  <c r="AI15" i="14"/>
  <c r="AM15" i="14"/>
  <c r="AF17" i="14"/>
  <c r="AI17" i="14"/>
  <c r="AM17" i="14"/>
  <c r="AF19" i="14"/>
  <c r="AI19" i="14"/>
  <c r="AM19" i="14"/>
  <c r="AF21" i="14"/>
  <c r="AI21" i="14"/>
  <c r="AM21" i="14"/>
  <c r="AP21" i="14"/>
  <c r="AR21" i="14"/>
  <c r="AT21" i="14"/>
  <c r="AF23" i="14"/>
  <c r="AI23" i="14"/>
  <c r="AM23" i="14"/>
  <c r="AC67" i="14"/>
  <c r="AE67" i="14"/>
  <c r="AG67" i="14"/>
  <c r="AJ67" i="14"/>
  <c r="AN67" i="14"/>
  <c r="AQ67" i="14"/>
  <c r="AS67" i="14"/>
  <c r="AU67" i="14"/>
  <c r="AC69" i="14"/>
  <c r="AE69" i="14"/>
  <c r="AG69" i="14"/>
  <c r="AJ69" i="14"/>
  <c r="AN69" i="14"/>
  <c r="AC71" i="14"/>
  <c r="AE71" i="14"/>
  <c r="AG71" i="14"/>
  <c r="AJ71" i="14"/>
  <c r="AN71" i="14"/>
  <c r="AQ71" i="14"/>
  <c r="AS71" i="14"/>
  <c r="AU71" i="14"/>
  <c r="AC73" i="14"/>
  <c r="AE73" i="14"/>
  <c r="AG73" i="14"/>
  <c r="AJ73" i="14"/>
  <c r="AN73" i="14"/>
  <c r="AC75" i="14"/>
  <c r="AE75" i="14"/>
  <c r="AG75" i="14"/>
  <c r="AJ75" i="14"/>
  <c r="AN75" i="14"/>
  <c r="AC93" i="14"/>
  <c r="AE93" i="14"/>
  <c r="AG93" i="14"/>
  <c r="AJ93" i="14"/>
  <c r="AN93" i="14"/>
  <c r="AF24" i="14"/>
  <c r="AI24" i="14"/>
  <c r="AM24" i="14"/>
  <c r="AP24" i="14"/>
  <c r="AR24" i="14"/>
  <c r="AT24" i="14"/>
  <c r="AD56" i="14"/>
  <c r="AF56" i="14"/>
  <c r="AI56" i="14"/>
  <c r="AM56" i="14"/>
  <c r="AP56" i="14"/>
  <c r="AR56" i="14"/>
  <c r="AT56" i="14"/>
  <c r="AD54" i="14"/>
  <c r="AF54" i="14"/>
  <c r="AI54" i="14"/>
  <c r="AM54" i="14"/>
  <c r="AP54" i="14"/>
  <c r="AR54" i="14"/>
  <c r="AT54" i="14"/>
  <c r="AD52" i="14"/>
  <c r="AF52" i="14"/>
  <c r="AI52" i="14"/>
  <c r="AM52" i="14"/>
  <c r="AP52" i="14"/>
  <c r="AR52" i="14"/>
  <c r="AT52" i="14"/>
  <c r="AD48" i="14"/>
  <c r="AF48" i="14"/>
  <c r="AI48" i="14"/>
  <c r="AM48" i="14"/>
  <c r="AP48" i="14"/>
  <c r="AR48" i="14"/>
  <c r="AT48" i="14"/>
  <c r="AD42" i="14"/>
  <c r="AF42" i="14"/>
  <c r="AI42" i="14"/>
  <c r="AM42" i="14"/>
  <c r="AP42" i="14"/>
  <c r="AR42" i="14"/>
  <c r="AT42" i="14"/>
  <c r="AD30" i="14"/>
  <c r="AF30" i="14"/>
  <c r="AI30" i="14"/>
  <c r="AM30" i="14"/>
  <c r="AP30" i="14"/>
  <c r="AR30" i="14"/>
  <c r="AT30" i="14"/>
  <c r="AD24" i="14"/>
  <c r="AD22" i="14"/>
  <c r="AF22" i="14"/>
  <c r="AI22" i="14"/>
  <c r="AM22" i="14"/>
  <c r="AP22" i="14"/>
  <c r="AR22" i="14"/>
  <c r="AT22" i="14"/>
  <c r="AD20" i="14"/>
  <c r="AF20" i="14"/>
  <c r="AI20" i="14"/>
  <c r="AM20" i="14"/>
  <c r="AP20" i="14"/>
  <c r="AR20" i="14"/>
  <c r="AT20" i="14"/>
  <c r="AD18" i="14"/>
  <c r="AF18" i="14"/>
  <c r="AI18" i="14"/>
  <c r="AM18" i="14"/>
  <c r="AP18" i="14"/>
  <c r="AR18" i="14"/>
  <c r="AT18" i="14"/>
  <c r="AD16" i="14"/>
  <c r="AF16" i="14"/>
  <c r="AI16" i="14"/>
  <c r="AM16" i="14"/>
  <c r="AP16" i="14"/>
  <c r="AR16" i="14"/>
  <c r="AT16" i="14"/>
  <c r="AD14" i="14"/>
  <c r="AF14" i="14"/>
  <c r="AI14" i="14"/>
  <c r="AM14" i="14"/>
  <c r="AP14" i="14"/>
  <c r="AR14" i="14"/>
  <c r="AT14" i="14"/>
  <c r="AD12" i="14"/>
  <c r="AF12" i="14"/>
  <c r="AI12" i="14"/>
  <c r="AM12" i="14"/>
  <c r="AP12" i="14"/>
  <c r="AR12" i="14"/>
  <c r="AT12" i="14"/>
  <c r="AD10" i="14"/>
  <c r="AF10" i="14"/>
  <c r="AI10" i="14"/>
  <c r="AM10" i="14"/>
  <c r="AP10" i="14"/>
  <c r="AR10" i="14"/>
  <c r="AT10" i="14"/>
  <c r="AD8" i="14"/>
  <c r="AF8" i="14"/>
  <c r="AI8" i="14"/>
  <c r="AM8" i="14"/>
  <c r="AP8" i="14"/>
  <c r="AR8" i="14"/>
  <c r="AT8" i="14"/>
  <c r="AD6" i="14"/>
  <c r="AF6" i="14"/>
  <c r="AI6" i="14"/>
  <c r="AM6" i="14"/>
  <c r="AP6" i="14"/>
  <c r="AR6" i="14"/>
  <c r="AT6" i="14"/>
  <c r="AG26" i="14"/>
  <c r="AJ26" i="14"/>
  <c r="AN26" i="14"/>
  <c r="AG28" i="14"/>
  <c r="AJ28" i="14"/>
  <c r="AN28" i="14"/>
  <c r="AG30" i="14"/>
  <c r="AJ30" i="14"/>
  <c r="AN30" i="14"/>
  <c r="AG46" i="14"/>
  <c r="AJ46" i="14"/>
  <c r="AN46" i="14"/>
  <c r="AQ46" i="14"/>
  <c r="AS46" i="14"/>
  <c r="AU46" i="14"/>
  <c r="AG48" i="14"/>
  <c r="AJ48" i="14"/>
  <c r="AN48" i="14"/>
  <c r="AG25" i="14"/>
  <c r="AJ25" i="14"/>
  <c r="AN25" i="14"/>
  <c r="AG27" i="14"/>
  <c r="AJ27" i="14"/>
  <c r="AN27" i="14"/>
  <c r="AQ27" i="14"/>
  <c r="AS27" i="14"/>
  <c r="AU27" i="14"/>
  <c r="AG29" i="14"/>
  <c r="AJ29" i="14"/>
  <c r="AN29" i="14"/>
  <c r="AG42" i="14"/>
  <c r="AJ42" i="14"/>
  <c r="AN42" i="14"/>
  <c r="AG45" i="14"/>
  <c r="AJ45" i="14"/>
  <c r="AN45" i="14"/>
  <c r="AG47" i="14"/>
  <c r="AJ47" i="14"/>
  <c r="AN47" i="14"/>
  <c r="AQ47" i="14"/>
  <c r="AS47" i="14"/>
  <c r="AU47" i="14"/>
  <c r="AG50" i="14"/>
  <c r="AJ50" i="14"/>
  <c r="AN50" i="14"/>
  <c r="AQ50" i="14"/>
  <c r="AS50" i="14"/>
  <c r="AU50" i="14"/>
  <c r="AG52" i="14"/>
  <c r="AJ52" i="14"/>
  <c r="AN52" i="14"/>
  <c r="AG54" i="14"/>
  <c r="AJ54" i="14"/>
  <c r="AN54" i="14"/>
  <c r="AG56" i="14"/>
  <c r="AJ56" i="14"/>
  <c r="AN56" i="14"/>
  <c r="AG58" i="14"/>
  <c r="AJ58" i="14"/>
  <c r="AN58" i="14"/>
  <c r="AQ58" i="14"/>
  <c r="AS58" i="14"/>
  <c r="AU58" i="14"/>
  <c r="AB68" i="14"/>
  <c r="AD68" i="14"/>
  <c r="AF68" i="14"/>
  <c r="AI68" i="14"/>
  <c r="AM68" i="14"/>
  <c r="AB70" i="14"/>
  <c r="AD70" i="14"/>
  <c r="AF70" i="14"/>
  <c r="AI70" i="14"/>
  <c r="AM70" i="14"/>
  <c r="AP70" i="14"/>
  <c r="AR70" i="14"/>
  <c r="AT70" i="14"/>
  <c r="AB72" i="14"/>
  <c r="AD72" i="14"/>
  <c r="AF72" i="14"/>
  <c r="AI72" i="14"/>
  <c r="AM72" i="14"/>
  <c r="AB74" i="14"/>
  <c r="AD74" i="14"/>
  <c r="AF74" i="14"/>
  <c r="AI74" i="14"/>
  <c r="AM74" i="14"/>
  <c r="AP74" i="14"/>
  <c r="AR74" i="14"/>
  <c r="AT74" i="14"/>
  <c r="AB90" i="14"/>
  <c r="AD90" i="14"/>
  <c r="AF90" i="14"/>
  <c r="AI90" i="14"/>
  <c r="AM90" i="14"/>
  <c r="AB92" i="14"/>
  <c r="AD92" i="14"/>
  <c r="AF92" i="14"/>
  <c r="AI92" i="14"/>
  <c r="AM92" i="14"/>
  <c r="AB26" i="14"/>
  <c r="AB28" i="14"/>
  <c r="AC31" i="14"/>
  <c r="AC33" i="14"/>
  <c r="AC35" i="14"/>
  <c r="AC37" i="14"/>
  <c r="AC39" i="14"/>
  <c r="AB46" i="14"/>
  <c r="AC49" i="14"/>
  <c r="AB58" i="14"/>
  <c r="AC63" i="14"/>
  <c r="AE63" i="14"/>
  <c r="AG63" i="14"/>
  <c r="AJ63" i="14"/>
  <c r="AN63" i="14"/>
  <c r="AQ63" i="14"/>
  <c r="AS63" i="14"/>
  <c r="AU63" i="14"/>
  <c r="AC65" i="14"/>
  <c r="AE65" i="14"/>
  <c r="AG65" i="14"/>
  <c r="AJ65" i="14"/>
  <c r="AN65" i="14"/>
  <c r="AB66" i="14"/>
  <c r="AD66" i="14"/>
  <c r="AF66" i="14"/>
  <c r="AI66" i="14"/>
  <c r="AM66" i="14"/>
  <c r="AP66" i="14"/>
  <c r="AR66" i="14"/>
  <c r="AT66" i="14"/>
  <c r="AC79" i="14"/>
  <c r="AE79" i="14"/>
  <c r="AG79" i="14"/>
  <c r="AJ79" i="14"/>
  <c r="AN79" i="14"/>
  <c r="AQ79" i="14"/>
  <c r="AS79" i="14"/>
  <c r="AU79" i="14"/>
  <c r="AC81" i="14"/>
  <c r="AE81" i="14"/>
  <c r="AG81" i="14"/>
  <c r="AJ81" i="14"/>
  <c r="AN81" i="14"/>
  <c r="AC83" i="14"/>
  <c r="AE83" i="14"/>
  <c r="AG83" i="14"/>
  <c r="AJ83" i="14"/>
  <c r="AN83" i="14"/>
  <c r="AC85" i="14"/>
  <c r="AE85" i="14"/>
  <c r="AG85" i="14"/>
  <c r="AJ85" i="14"/>
  <c r="AN85" i="14"/>
  <c r="AQ85" i="14"/>
  <c r="AS85" i="14"/>
  <c r="AU85" i="14"/>
  <c r="AC87" i="14"/>
  <c r="AE87" i="14"/>
  <c r="AG87" i="14"/>
  <c r="AJ87" i="14"/>
  <c r="AN87" i="14"/>
  <c r="AQ87" i="14"/>
  <c r="AS87" i="14"/>
  <c r="AU87" i="14"/>
  <c r="AC89" i="14"/>
  <c r="AE89" i="14"/>
  <c r="AG89" i="14"/>
  <c r="AJ89" i="14"/>
  <c r="AN89" i="14"/>
  <c r="AB94" i="14"/>
  <c r="AD94" i="14"/>
  <c r="AF94" i="14"/>
  <c r="AI94" i="14"/>
  <c r="AM94" i="14"/>
  <c r="AC7" i="14"/>
  <c r="AC9" i="14"/>
  <c r="AC11" i="14"/>
  <c r="AC13" i="14"/>
  <c r="AC15" i="14"/>
  <c r="AC17" i="14"/>
  <c r="AC19" i="14"/>
  <c r="AC21" i="14"/>
  <c r="AC23" i="14"/>
  <c r="AB25" i="14"/>
  <c r="AB32" i="14"/>
  <c r="AB34" i="14"/>
  <c r="AB36" i="14"/>
  <c r="AB38" i="14"/>
  <c r="AB40" i="14"/>
  <c r="AC41" i="14"/>
  <c r="AC43" i="14"/>
  <c r="AB44" i="14"/>
  <c r="AB50" i="14"/>
  <c r="AC51" i="14"/>
  <c r="AC53" i="14"/>
  <c r="AC55" i="14"/>
  <c r="AC57" i="14"/>
  <c r="AB59" i="14"/>
  <c r="AB60" i="14"/>
  <c r="AB62" i="14"/>
  <c r="AD62" i="14"/>
  <c r="AF62" i="14"/>
  <c r="AI62" i="14"/>
  <c r="AM62" i="14"/>
  <c r="AB64" i="14"/>
  <c r="AD64" i="14"/>
  <c r="AF64" i="14"/>
  <c r="AI64" i="14"/>
  <c r="AM64" i="14"/>
  <c r="AP64" i="14"/>
  <c r="AR64" i="14"/>
  <c r="AT64" i="14"/>
  <c r="AB65" i="14"/>
  <c r="AD65" i="14"/>
  <c r="AF65" i="14"/>
  <c r="AI65" i="14"/>
  <c r="AM65" i="14"/>
  <c r="AP65" i="14"/>
  <c r="AR65" i="14"/>
  <c r="AT65" i="14"/>
  <c r="AB67" i="14"/>
  <c r="AD67" i="14"/>
  <c r="AF67" i="14"/>
  <c r="AI67" i="14"/>
  <c r="AM67" i="14"/>
  <c r="AP67" i="14"/>
  <c r="AR67" i="14"/>
  <c r="AT67" i="14"/>
  <c r="AB69" i="14"/>
  <c r="AD69" i="14"/>
  <c r="AF69" i="14"/>
  <c r="AI69" i="14"/>
  <c r="AM69" i="14"/>
  <c r="AP69" i="14"/>
  <c r="AR69" i="14"/>
  <c r="AT69" i="14"/>
  <c r="AB71" i="14"/>
  <c r="AD71" i="14"/>
  <c r="AF71" i="14"/>
  <c r="AI71" i="14"/>
  <c r="AM71" i="14"/>
  <c r="AB73" i="14"/>
  <c r="AD73" i="14"/>
  <c r="AF73" i="14"/>
  <c r="AI73" i="14"/>
  <c r="AM73" i="14"/>
  <c r="AB75" i="14"/>
  <c r="AD75" i="14"/>
  <c r="AF75" i="14"/>
  <c r="AI75" i="14"/>
  <c r="AM75" i="14"/>
  <c r="AP75" i="14"/>
  <c r="AR75" i="14"/>
  <c r="AT75" i="14"/>
  <c r="AB76" i="14"/>
  <c r="AD76" i="14"/>
  <c r="AF76" i="14"/>
  <c r="AI76" i="14"/>
  <c r="AM76" i="14"/>
  <c r="AB78" i="14"/>
  <c r="AD78" i="14"/>
  <c r="AF78" i="14"/>
  <c r="AI78" i="14"/>
  <c r="AM78" i="14"/>
  <c r="AB80" i="14"/>
  <c r="AD80" i="14"/>
  <c r="AF80" i="14"/>
  <c r="AI80" i="14"/>
  <c r="AM80" i="14"/>
  <c r="AB82" i="14"/>
  <c r="AD82" i="14"/>
  <c r="AF82" i="14"/>
  <c r="AI82" i="14"/>
  <c r="AM82" i="14"/>
  <c r="AP82" i="14"/>
  <c r="AR82" i="14"/>
  <c r="AT82" i="14"/>
  <c r="AB84" i="14"/>
  <c r="AD84" i="14"/>
  <c r="AF84" i="14"/>
  <c r="AI84" i="14"/>
  <c r="AM84" i="14"/>
  <c r="AP84" i="14"/>
  <c r="AR84" i="14"/>
  <c r="AT84" i="14"/>
  <c r="AB86" i="14"/>
  <c r="AD86" i="14"/>
  <c r="AF86" i="14"/>
  <c r="AI86" i="14"/>
  <c r="AM86" i="14"/>
  <c r="AB88" i="14"/>
  <c r="AD88" i="14"/>
  <c r="AF88" i="14"/>
  <c r="AI88" i="14"/>
  <c r="AM88" i="14"/>
  <c r="AP88" i="14"/>
  <c r="AR88" i="14"/>
  <c r="AT88" i="14"/>
  <c r="AC5" i="14"/>
  <c r="AQ62" i="14"/>
  <c r="AS62" i="14"/>
  <c r="AU62" i="14"/>
  <c r="AQ26" i="14"/>
  <c r="AS26" i="14"/>
  <c r="AU26" i="14"/>
  <c r="AQ78" i="14"/>
  <c r="AS78" i="14"/>
  <c r="AU78" i="14"/>
  <c r="AQ30" i="14"/>
  <c r="AS30" i="14"/>
  <c r="AU30" i="14"/>
  <c r="AQ34" i="14"/>
  <c r="AS34" i="14"/>
  <c r="AU34" i="14"/>
  <c r="AQ42" i="14"/>
  <c r="AS42" i="14"/>
  <c r="AU42" i="14"/>
  <c r="AQ56" i="14"/>
  <c r="AS56" i="14"/>
  <c r="AU56" i="14"/>
  <c r="AP68" i="14"/>
  <c r="AR68" i="14"/>
  <c r="AT68" i="14"/>
  <c r="AQ88" i="14"/>
  <c r="AS88" i="14"/>
  <c r="AU88" i="14"/>
  <c r="AQ92" i="14"/>
  <c r="AS92" i="14"/>
  <c r="AU92" i="14"/>
  <c r="AQ25" i="14"/>
  <c r="AS25" i="14"/>
  <c r="AU25" i="14"/>
  <c r="AQ45" i="14"/>
  <c r="AS45" i="14"/>
  <c r="AU45" i="14"/>
  <c r="AQ59" i="14"/>
  <c r="AS59" i="14"/>
  <c r="AU59" i="14"/>
  <c r="AQ75" i="14"/>
  <c r="AS75" i="14"/>
  <c r="AU75" i="14"/>
  <c r="AQ77" i="14"/>
  <c r="AS77" i="14"/>
  <c r="AU77" i="14"/>
  <c r="AQ94" i="14"/>
  <c r="AS94" i="14"/>
  <c r="AU94" i="14"/>
  <c r="AP15" i="14"/>
  <c r="AR15" i="14"/>
  <c r="AT15" i="14"/>
  <c r="AP17" i="14"/>
  <c r="AR17" i="14"/>
  <c r="AT17" i="14"/>
  <c r="AP73" i="14"/>
  <c r="AR73" i="14"/>
  <c r="AT73" i="14"/>
  <c r="AP89" i="14"/>
  <c r="AR89" i="14"/>
  <c r="AT89" i="14"/>
  <c r="AP92" i="14"/>
  <c r="AR92" i="14"/>
  <c r="AT92" i="14"/>
  <c r="AP93" i="14"/>
  <c r="AR93" i="14"/>
  <c r="AT93" i="14"/>
  <c r="AQ90" i="14"/>
  <c r="AS90" i="14"/>
  <c r="AU90" i="14"/>
  <c r="AQ48" i="14"/>
  <c r="AS48" i="14"/>
  <c r="AU48" i="14"/>
  <c r="AQ81" i="14"/>
  <c r="AS81" i="14"/>
  <c r="AU81" i="14"/>
  <c r="AP94" i="14"/>
  <c r="AR94" i="14"/>
  <c r="AT94" i="14"/>
  <c r="AP29" i="14"/>
  <c r="AR29" i="14"/>
  <c r="AT29" i="14"/>
  <c r="AP61" i="14"/>
  <c r="AR61" i="14"/>
  <c r="AT61" i="14"/>
  <c r="AP62" i="14"/>
  <c r="AR62" i="14"/>
  <c r="AT62" i="14"/>
  <c r="AP72" i="14"/>
  <c r="AR72" i="14"/>
  <c r="AT72" i="14"/>
  <c r="AP76" i="14"/>
  <c r="AR76" i="14"/>
  <c r="AT76" i="14"/>
  <c r="AP7" i="14"/>
  <c r="AR7" i="14"/>
  <c r="AT7" i="14"/>
  <c r="AQ28" i="14"/>
  <c r="AS28" i="14"/>
  <c r="AU28" i="14"/>
  <c r="AQ29" i="14"/>
  <c r="AS29" i="14"/>
  <c r="AU29" i="14"/>
  <c r="AQ40" i="14"/>
  <c r="AS40" i="14"/>
  <c r="AU40" i="14"/>
  <c r="AQ52" i="14"/>
  <c r="AS52" i="14"/>
  <c r="AU52" i="14"/>
  <c r="AP53" i="14"/>
  <c r="AR53" i="14"/>
  <c r="AT53" i="14"/>
  <c r="AQ66" i="14"/>
  <c r="AS66" i="14"/>
  <c r="AU66" i="14"/>
  <c r="AQ68" i="14"/>
  <c r="AS68" i="14"/>
  <c r="AU68" i="14"/>
  <c r="AQ72" i="14"/>
  <c r="AS72" i="14"/>
  <c r="AU72" i="14"/>
  <c r="AQ76" i="14"/>
  <c r="AS76" i="14"/>
  <c r="AU76" i="14"/>
  <c r="AP77" i="14"/>
  <c r="AR77" i="14"/>
  <c r="AT77" i="14"/>
  <c r="AP79" i="14"/>
  <c r="AR79" i="14"/>
  <c r="AT79" i="14"/>
  <c r="AP81" i="14"/>
  <c r="AR81" i="14"/>
  <c r="AT81" i="14"/>
  <c r="AQ83" i="14"/>
  <c r="AS83" i="14"/>
  <c r="AU83" i="14"/>
  <c r="AP85" i="14"/>
  <c r="AR85" i="14"/>
  <c r="AT85" i="14"/>
  <c r="AQ86" i="14"/>
  <c r="AS86" i="14"/>
  <c r="AU86" i="14"/>
  <c r="AP87" i="14"/>
  <c r="AR87" i="14"/>
  <c r="AT87" i="14"/>
  <c r="AQ91" i="14"/>
  <c r="AS91" i="14"/>
  <c r="AU91" i="14"/>
  <c r="AQ93" i="14"/>
  <c r="AS93" i="14"/>
  <c r="AU93" i="14"/>
  <c r="AP9" i="14"/>
  <c r="AR9" i="14"/>
  <c r="AT9" i="14"/>
  <c r="AP19" i="14"/>
  <c r="AR19" i="14"/>
  <c r="AT19" i="14"/>
  <c r="AP23" i="14"/>
  <c r="AR23" i="14"/>
  <c r="AT23" i="14"/>
  <c r="AP86" i="14"/>
  <c r="AR86" i="14"/>
  <c r="AT86" i="14"/>
  <c r="AP11" i="14"/>
  <c r="AR11" i="14"/>
  <c r="AT11" i="14"/>
  <c r="AQ13" i="14"/>
  <c r="AS13" i="14"/>
  <c r="AU13" i="14"/>
  <c r="AP27" i="14"/>
  <c r="AR27" i="14"/>
  <c r="AT27" i="14"/>
  <c r="AQ54" i="14"/>
  <c r="AS54" i="14"/>
  <c r="AU54" i="14"/>
  <c r="AQ61" i="14"/>
  <c r="AS61" i="14"/>
  <c r="AU61" i="14"/>
  <c r="AP63" i="14"/>
  <c r="AR63" i="14"/>
  <c r="AT63" i="14"/>
  <c r="AQ64" i="14"/>
  <c r="AS64" i="14"/>
  <c r="AU64" i="14"/>
  <c r="AQ65" i="14"/>
  <c r="AS65" i="14"/>
  <c r="AU65" i="14"/>
  <c r="AQ69" i="14"/>
  <c r="AS69" i="14"/>
  <c r="AU69" i="14"/>
  <c r="AQ70" i="14"/>
  <c r="AS70" i="14"/>
  <c r="AU70" i="14"/>
  <c r="AP71" i="14"/>
  <c r="AR71" i="14"/>
  <c r="AT71" i="14"/>
  <c r="AQ73" i="14"/>
  <c r="AS73" i="14"/>
  <c r="AU73" i="14"/>
  <c r="AQ74" i="14"/>
  <c r="AS74" i="14"/>
  <c r="AU74" i="14"/>
  <c r="AP78" i="14"/>
  <c r="AR78" i="14"/>
  <c r="AT78" i="14"/>
  <c r="AP80" i="14"/>
  <c r="AR80" i="14"/>
  <c r="AT80" i="14"/>
  <c r="AQ82" i="14"/>
  <c r="AS82" i="14"/>
  <c r="AU82" i="14"/>
  <c r="AQ84" i="14"/>
  <c r="AS84" i="14"/>
  <c r="AU84" i="14"/>
  <c r="AQ89" i="14"/>
  <c r="AS89" i="14"/>
  <c r="AU89" i="14"/>
  <c r="AP90" i="14"/>
  <c r="AR90" i="14"/>
  <c r="AT90" i="14"/>
  <c r="AP91" i="14"/>
  <c r="AR91" i="14"/>
  <c r="AT91" i="14"/>
  <c r="AE55" i="14"/>
  <c r="AG55" i="14"/>
  <c r="AJ55" i="14"/>
  <c r="AN55" i="14"/>
  <c r="AQ55" i="14"/>
  <c r="AS55" i="14"/>
  <c r="AU55" i="14"/>
  <c r="AD44" i="14"/>
  <c r="AF44" i="14"/>
  <c r="AI44" i="14"/>
  <c r="AM44" i="14"/>
  <c r="AP44" i="14"/>
  <c r="AR44" i="14"/>
  <c r="AT44" i="14"/>
  <c r="AD25" i="14"/>
  <c r="AF25" i="14"/>
  <c r="AI25" i="14"/>
  <c r="AM25" i="14"/>
  <c r="AP25" i="14"/>
  <c r="AR25" i="14"/>
  <c r="AT25" i="14"/>
  <c r="AE17" i="14"/>
  <c r="AG17" i="14"/>
  <c r="AJ17" i="14"/>
  <c r="AN17" i="14"/>
  <c r="AQ17" i="14"/>
  <c r="AS17" i="14"/>
  <c r="AU17" i="14"/>
  <c r="AE9" i="14"/>
  <c r="AG9" i="14"/>
  <c r="AJ9" i="14"/>
  <c r="AN9" i="14"/>
  <c r="AQ9" i="14"/>
  <c r="AS9" i="14"/>
  <c r="AU9" i="14"/>
  <c r="AD58" i="14"/>
  <c r="AF58" i="14"/>
  <c r="AI58" i="14"/>
  <c r="AM58" i="14"/>
  <c r="AP58" i="14"/>
  <c r="AR58" i="14"/>
  <c r="AT58" i="14"/>
  <c r="AE37" i="14"/>
  <c r="AG37" i="14"/>
  <c r="AJ37" i="14"/>
  <c r="AN37" i="14"/>
  <c r="AQ37" i="14"/>
  <c r="AS37" i="14"/>
  <c r="AU37" i="14"/>
  <c r="AE5" i="14"/>
  <c r="AG5" i="14"/>
  <c r="AJ5" i="14"/>
  <c r="AN5" i="14"/>
  <c r="AQ5" i="14"/>
  <c r="AS5" i="14"/>
  <c r="AU5" i="14"/>
  <c r="AD60" i="14"/>
  <c r="AF60" i="14"/>
  <c r="AI60" i="14"/>
  <c r="AM60" i="14"/>
  <c r="AP60" i="14"/>
  <c r="AR60" i="14"/>
  <c r="AT60" i="14"/>
  <c r="AE53" i="14"/>
  <c r="AG53" i="14"/>
  <c r="AJ53" i="14"/>
  <c r="AN53" i="14"/>
  <c r="AQ53" i="14"/>
  <c r="AS53" i="14"/>
  <c r="AU53" i="14"/>
  <c r="AE43" i="14"/>
  <c r="AG43" i="14"/>
  <c r="AJ43" i="14"/>
  <c r="AN43" i="14"/>
  <c r="AQ43" i="14"/>
  <c r="AS43" i="14"/>
  <c r="AU43" i="14"/>
  <c r="AD36" i="14"/>
  <c r="AF36" i="14"/>
  <c r="AI36" i="14"/>
  <c r="AM36" i="14"/>
  <c r="AP36" i="14"/>
  <c r="AR36" i="14"/>
  <c r="AT36" i="14"/>
  <c r="AE23" i="14"/>
  <c r="AG23" i="14"/>
  <c r="AJ23" i="14"/>
  <c r="AN23" i="14"/>
  <c r="AQ23" i="14"/>
  <c r="AS23" i="14"/>
  <c r="AU23" i="14"/>
  <c r="AE15" i="14"/>
  <c r="AG15" i="14"/>
  <c r="AJ15" i="14"/>
  <c r="AN15" i="14"/>
  <c r="AQ15" i="14"/>
  <c r="AS15" i="14"/>
  <c r="AU15" i="14"/>
  <c r="AE7" i="14"/>
  <c r="AG7" i="14"/>
  <c r="AJ7" i="14"/>
  <c r="AN7" i="14"/>
  <c r="AQ7" i="14"/>
  <c r="AS7" i="14"/>
  <c r="AU7" i="14"/>
  <c r="AE49" i="14"/>
  <c r="AG49" i="14"/>
  <c r="AJ49" i="14"/>
  <c r="AN49" i="14"/>
  <c r="AQ49" i="14"/>
  <c r="AS49" i="14"/>
  <c r="AU49" i="14"/>
  <c r="AE35" i="14"/>
  <c r="AG35" i="14"/>
  <c r="AJ35" i="14"/>
  <c r="AN35" i="14"/>
  <c r="AQ35" i="14"/>
  <c r="AS35" i="14"/>
  <c r="AU35" i="14"/>
  <c r="AD26" i="14"/>
  <c r="AF26" i="14"/>
  <c r="AI26" i="14"/>
  <c r="AM26" i="14"/>
  <c r="AP26" i="14"/>
  <c r="AR26" i="14"/>
  <c r="AT26" i="14"/>
  <c r="AD59" i="14"/>
  <c r="AF59" i="14"/>
  <c r="AI59" i="14"/>
  <c r="AM59" i="14"/>
  <c r="AP59" i="14"/>
  <c r="AR59" i="14"/>
  <c r="AT59" i="14"/>
  <c r="AE51" i="14"/>
  <c r="AG51" i="14"/>
  <c r="AJ51" i="14"/>
  <c r="AN51" i="14"/>
  <c r="AQ51" i="14"/>
  <c r="AS51" i="14"/>
  <c r="AU51" i="14"/>
  <c r="AE41" i="14"/>
  <c r="AG41" i="14"/>
  <c r="AJ41" i="14"/>
  <c r="AN41" i="14"/>
  <c r="AQ41" i="14"/>
  <c r="AS41" i="14"/>
  <c r="AU41" i="14"/>
  <c r="AD34" i="14"/>
  <c r="AF34" i="14"/>
  <c r="AI34" i="14"/>
  <c r="AM34" i="14"/>
  <c r="AP34" i="14"/>
  <c r="AR34" i="14"/>
  <c r="AT34" i="14"/>
  <c r="AE21" i="14"/>
  <c r="AG21" i="14"/>
  <c r="AJ21" i="14"/>
  <c r="AN21" i="14"/>
  <c r="AQ21" i="14"/>
  <c r="AS21" i="14"/>
  <c r="AU21" i="14"/>
  <c r="AE13" i="14"/>
  <c r="AG13" i="14"/>
  <c r="AJ13" i="14"/>
  <c r="AD46" i="14"/>
  <c r="AF46" i="14"/>
  <c r="AI46" i="14"/>
  <c r="AM46" i="14"/>
  <c r="AP46" i="14"/>
  <c r="AR46" i="14"/>
  <c r="AT46" i="14"/>
  <c r="AE33" i="14"/>
  <c r="AG33" i="14"/>
  <c r="AJ33" i="14"/>
  <c r="AN33" i="14"/>
  <c r="AQ33" i="14"/>
  <c r="AS33" i="14"/>
  <c r="AU33" i="14"/>
  <c r="AD38" i="14"/>
  <c r="AF38" i="14"/>
  <c r="AI38" i="14"/>
  <c r="AM38" i="14"/>
  <c r="AP38" i="14"/>
  <c r="AR38" i="14"/>
  <c r="AT38" i="14"/>
  <c r="AD28" i="14"/>
  <c r="AF28" i="14"/>
  <c r="AI28" i="14"/>
  <c r="AM28" i="14"/>
  <c r="AP28" i="14"/>
  <c r="AR28" i="14"/>
  <c r="AT28" i="14"/>
  <c r="AE57" i="14"/>
  <c r="AG57" i="14"/>
  <c r="AJ57" i="14"/>
  <c r="AN57" i="14"/>
  <c r="AQ57" i="14"/>
  <c r="AS57" i="14"/>
  <c r="AU57" i="14"/>
  <c r="AD50" i="14"/>
  <c r="AF50" i="14"/>
  <c r="AI50" i="14"/>
  <c r="AM50" i="14"/>
  <c r="AP50" i="14"/>
  <c r="AR50" i="14"/>
  <c r="AT50" i="14"/>
  <c r="AD40" i="14"/>
  <c r="AF40" i="14"/>
  <c r="AI40" i="14"/>
  <c r="AM40" i="14"/>
  <c r="AP40" i="14"/>
  <c r="AR40" i="14"/>
  <c r="AT40" i="14"/>
  <c r="AD32" i="14"/>
  <c r="AF32" i="14"/>
  <c r="AI32" i="14"/>
  <c r="AM32" i="14"/>
  <c r="AP32" i="14"/>
  <c r="AR32" i="14"/>
  <c r="AT32" i="14"/>
  <c r="AE19" i="14"/>
  <c r="AG19" i="14"/>
  <c r="AJ19" i="14"/>
  <c r="AN19" i="14"/>
  <c r="AQ19" i="14"/>
  <c r="AS19" i="14"/>
  <c r="AU19" i="14"/>
  <c r="AE11" i="14"/>
  <c r="AG11" i="14"/>
  <c r="AJ11" i="14"/>
  <c r="AN11" i="14"/>
  <c r="AQ11" i="14"/>
  <c r="AS11" i="14"/>
  <c r="AU11" i="14"/>
  <c r="AE39" i="14"/>
  <c r="AG39" i="14"/>
  <c r="AJ39" i="14"/>
  <c r="AN39" i="14"/>
  <c r="AQ39" i="14"/>
  <c r="AS39" i="14"/>
  <c r="AU39" i="14"/>
  <c r="AE31" i="14"/>
  <c r="AG31" i="14"/>
  <c r="AJ31" i="14"/>
  <c r="AN31" i="14"/>
  <c r="AQ31" i="14"/>
  <c r="AS31" i="14"/>
  <c r="AU31" i="14"/>
  <c r="F4" i="1"/>
  <c r="E4" i="1"/>
  <c r="I4" i="1"/>
  <c r="E863" i="9"/>
  <c r="F863" i="9"/>
  <c r="E862" i="9"/>
  <c r="F862" i="9"/>
  <c r="E861" i="9"/>
  <c r="I861" i="9"/>
  <c r="F861" i="9"/>
  <c r="E860" i="9"/>
  <c r="F860" i="9"/>
  <c r="E859" i="9"/>
  <c r="F859" i="9"/>
  <c r="E858" i="9"/>
  <c r="F858" i="9"/>
  <c r="E856" i="9"/>
  <c r="I856" i="9"/>
  <c r="F856" i="9"/>
  <c r="E855" i="9"/>
  <c r="F855" i="9"/>
  <c r="E854" i="9"/>
  <c r="F854" i="9"/>
  <c r="E853" i="9"/>
  <c r="F853" i="9"/>
  <c r="E852" i="9"/>
  <c r="H852" i="9"/>
  <c r="F852" i="9"/>
  <c r="E851" i="9"/>
  <c r="I851" i="9"/>
  <c r="F851" i="9"/>
  <c r="E849" i="9"/>
  <c r="I849" i="9"/>
  <c r="F849" i="9"/>
  <c r="E848" i="9"/>
  <c r="I848" i="9"/>
  <c r="F848" i="9"/>
  <c r="E847" i="9"/>
  <c r="F847" i="9"/>
  <c r="E846" i="9"/>
  <c r="H846" i="9"/>
  <c r="F846" i="9"/>
  <c r="E845" i="9"/>
  <c r="H845" i="9"/>
  <c r="F845" i="9"/>
  <c r="E844" i="9"/>
  <c r="F844" i="9"/>
  <c r="E842" i="9"/>
  <c r="H842" i="9"/>
  <c r="F842" i="9"/>
  <c r="E841" i="9"/>
  <c r="F841" i="9"/>
  <c r="E840" i="9"/>
  <c r="I840" i="9"/>
  <c r="F840" i="9"/>
  <c r="E839" i="9"/>
  <c r="F839" i="9"/>
  <c r="E838" i="9"/>
  <c r="H838" i="9"/>
  <c r="F838" i="9"/>
  <c r="E837" i="9"/>
  <c r="F837" i="9"/>
  <c r="E835" i="9"/>
  <c r="I835" i="9"/>
  <c r="F835" i="9"/>
  <c r="E834" i="9"/>
  <c r="F834" i="9"/>
  <c r="E833" i="9"/>
  <c r="H833" i="9"/>
  <c r="F833" i="9"/>
  <c r="E832" i="9"/>
  <c r="F832" i="9"/>
  <c r="E831" i="9"/>
  <c r="I831" i="9"/>
  <c r="F831" i="9"/>
  <c r="E829" i="9"/>
  <c r="F829" i="9"/>
  <c r="E828" i="9"/>
  <c r="H828" i="9"/>
  <c r="F828" i="9"/>
  <c r="E827" i="9"/>
  <c r="F827" i="9"/>
  <c r="E826" i="9"/>
  <c r="I826" i="9"/>
  <c r="F826" i="9"/>
  <c r="E825" i="9"/>
  <c r="F825" i="9"/>
  <c r="E823" i="9"/>
  <c r="H823" i="9"/>
  <c r="F823" i="9"/>
  <c r="E822" i="9"/>
  <c r="F822" i="9"/>
  <c r="E821" i="9"/>
  <c r="I821" i="9"/>
  <c r="F821" i="9"/>
  <c r="E820" i="9"/>
  <c r="F820" i="9"/>
  <c r="E819" i="9"/>
  <c r="H819" i="9"/>
  <c r="F819" i="9"/>
  <c r="E818" i="9"/>
  <c r="F818" i="9"/>
  <c r="E816" i="9"/>
  <c r="I816" i="9"/>
  <c r="F816" i="9"/>
  <c r="E815" i="9"/>
  <c r="F815" i="9"/>
  <c r="E814" i="9"/>
  <c r="H814" i="9"/>
  <c r="F814" i="9"/>
  <c r="E813" i="9"/>
  <c r="F813" i="9"/>
  <c r="E812" i="9"/>
  <c r="I812" i="9"/>
  <c r="F812" i="9"/>
  <c r="E810" i="9"/>
  <c r="F810" i="9"/>
  <c r="E809" i="9"/>
  <c r="H809" i="9"/>
  <c r="F809" i="9"/>
  <c r="E808" i="9"/>
  <c r="F808" i="9"/>
  <c r="E807" i="9"/>
  <c r="I807" i="9"/>
  <c r="F807" i="9"/>
  <c r="E806" i="9"/>
  <c r="F806" i="9"/>
  <c r="E804" i="9"/>
  <c r="H804" i="9"/>
  <c r="F804" i="9"/>
  <c r="E803" i="9"/>
  <c r="F803" i="9"/>
  <c r="E802" i="9"/>
  <c r="H802" i="9"/>
  <c r="F802" i="9"/>
  <c r="E801" i="9"/>
  <c r="F801" i="9"/>
  <c r="E800" i="9"/>
  <c r="I800" i="9"/>
  <c r="F800" i="9"/>
  <c r="E799" i="9"/>
  <c r="I799" i="9"/>
  <c r="F799" i="9"/>
  <c r="E797" i="9"/>
  <c r="I797" i="9"/>
  <c r="F797" i="9"/>
  <c r="E796" i="9"/>
  <c r="H796" i="9"/>
  <c r="F796" i="9"/>
  <c r="E795" i="9"/>
  <c r="I795" i="9"/>
  <c r="F795" i="9"/>
  <c r="E794" i="9"/>
  <c r="H794" i="9"/>
  <c r="F794" i="9"/>
  <c r="E793" i="9"/>
  <c r="H793" i="9"/>
  <c r="F793" i="9"/>
  <c r="E791" i="9"/>
  <c r="I791" i="9"/>
  <c r="F791" i="9"/>
  <c r="E790" i="9"/>
  <c r="I790" i="9"/>
  <c r="F790" i="9"/>
  <c r="E789" i="9"/>
  <c r="H789" i="9"/>
  <c r="F789" i="9"/>
  <c r="E788" i="9"/>
  <c r="F788" i="9"/>
  <c r="E787" i="9"/>
  <c r="I787" i="9"/>
  <c r="F787" i="9"/>
  <c r="E785" i="9"/>
  <c r="F785" i="9"/>
  <c r="E784" i="9"/>
  <c r="I784" i="9"/>
  <c r="F784" i="9"/>
  <c r="E783" i="9"/>
  <c r="F783" i="9"/>
  <c r="E782" i="9"/>
  <c r="I782" i="9"/>
  <c r="F782" i="9"/>
  <c r="E781" i="9"/>
  <c r="F781" i="9"/>
  <c r="E779" i="9"/>
  <c r="F779" i="9"/>
  <c r="E778" i="9"/>
  <c r="F778" i="9"/>
  <c r="E777" i="9"/>
  <c r="H777" i="9"/>
  <c r="F777" i="9"/>
  <c r="E776" i="9"/>
  <c r="I776" i="9"/>
  <c r="F776" i="9"/>
  <c r="E775" i="9"/>
  <c r="F775" i="9"/>
  <c r="E774" i="9"/>
  <c r="H774" i="9"/>
  <c r="F774" i="9"/>
  <c r="E772" i="9"/>
  <c r="I772" i="9"/>
  <c r="F772" i="9"/>
  <c r="E771" i="9"/>
  <c r="F771" i="9"/>
  <c r="E770" i="9"/>
  <c r="I770" i="9"/>
  <c r="F770" i="9"/>
  <c r="E769" i="9"/>
  <c r="F769" i="9"/>
  <c r="E768" i="9"/>
  <c r="F768" i="9"/>
  <c r="E766" i="9"/>
  <c r="F766" i="9"/>
  <c r="E765" i="9"/>
  <c r="H765" i="9"/>
  <c r="F765" i="9"/>
  <c r="E764" i="9"/>
  <c r="F764" i="9"/>
  <c r="E763" i="9"/>
  <c r="F763" i="9"/>
  <c r="E762" i="9"/>
  <c r="F762" i="9"/>
  <c r="E760" i="9"/>
  <c r="H760" i="9"/>
  <c r="F760" i="9"/>
  <c r="E759" i="9"/>
  <c r="F759" i="9"/>
  <c r="E758" i="9"/>
  <c r="I758" i="9"/>
  <c r="F758" i="9"/>
  <c r="E757" i="9"/>
  <c r="F757" i="9"/>
  <c r="E756" i="9"/>
  <c r="I756" i="9"/>
  <c r="F756" i="9"/>
  <c r="E755" i="9"/>
  <c r="F755" i="9"/>
  <c r="E753" i="9"/>
  <c r="I753" i="9"/>
  <c r="F753" i="9"/>
  <c r="E752" i="9"/>
  <c r="I752" i="9"/>
  <c r="F752" i="9"/>
  <c r="E751" i="9"/>
  <c r="I751" i="9"/>
  <c r="F751" i="9"/>
  <c r="E750" i="9"/>
  <c r="F750" i="9"/>
  <c r="E749" i="9"/>
  <c r="H749" i="9"/>
  <c r="F749" i="9"/>
  <c r="E746" i="9"/>
  <c r="H746" i="9"/>
  <c r="F746" i="9"/>
  <c r="E745" i="9"/>
  <c r="F745" i="9"/>
  <c r="E744" i="9"/>
  <c r="I744" i="9"/>
  <c r="F744" i="9"/>
  <c r="E743" i="9"/>
  <c r="I743" i="9"/>
  <c r="F743" i="9"/>
  <c r="E742" i="9"/>
  <c r="I742" i="9"/>
  <c r="F742" i="9"/>
  <c r="E740" i="9"/>
  <c r="H740" i="9"/>
  <c r="F740" i="9"/>
  <c r="E739" i="9"/>
  <c r="F739" i="9"/>
  <c r="E738" i="9"/>
  <c r="F738" i="9"/>
  <c r="E737" i="9"/>
  <c r="H737" i="9"/>
  <c r="F737" i="9"/>
  <c r="E736" i="9"/>
  <c r="H736" i="9"/>
  <c r="F736" i="9"/>
  <c r="E734" i="9"/>
  <c r="I734" i="9"/>
  <c r="F734" i="9"/>
  <c r="E733" i="9"/>
  <c r="I733" i="9"/>
  <c r="F733" i="9"/>
  <c r="E732" i="9"/>
  <c r="H732" i="9"/>
  <c r="F732" i="9"/>
  <c r="E731" i="9"/>
  <c r="I731" i="9"/>
  <c r="F731" i="9"/>
  <c r="E730" i="9"/>
  <c r="F730" i="9"/>
  <c r="E729" i="9"/>
  <c r="H729" i="9"/>
  <c r="F729" i="9"/>
  <c r="E727" i="9"/>
  <c r="F727" i="9"/>
  <c r="E726" i="9"/>
  <c r="I726" i="9"/>
  <c r="F726" i="9"/>
  <c r="E725" i="9"/>
  <c r="F725" i="9"/>
  <c r="E724" i="9"/>
  <c r="I724" i="9"/>
  <c r="F724" i="9"/>
  <c r="E723" i="9"/>
  <c r="F723" i="9"/>
  <c r="E721" i="9"/>
  <c r="I721" i="9"/>
  <c r="F721" i="9"/>
  <c r="E720" i="9"/>
  <c r="F720" i="9"/>
  <c r="E719" i="9"/>
  <c r="H719" i="9"/>
  <c r="F719" i="9"/>
  <c r="E718" i="9"/>
  <c r="I718" i="9"/>
  <c r="F718" i="9"/>
  <c r="E717" i="9"/>
  <c r="I717" i="9"/>
  <c r="F717" i="9"/>
  <c r="E715" i="9"/>
  <c r="H715" i="9"/>
  <c r="F715" i="9"/>
  <c r="E714" i="9"/>
  <c r="F714" i="9"/>
  <c r="E713" i="9"/>
  <c r="F713" i="9"/>
  <c r="E712" i="9"/>
  <c r="I712" i="9"/>
  <c r="F712" i="9"/>
  <c r="E711" i="9"/>
  <c r="F711" i="9"/>
  <c r="E710" i="9"/>
  <c r="H710" i="9"/>
  <c r="F710" i="9"/>
  <c r="E708" i="9"/>
  <c r="F708" i="9"/>
  <c r="E707" i="9"/>
  <c r="H707" i="9"/>
  <c r="F707" i="9"/>
  <c r="E706" i="9"/>
  <c r="I706" i="9"/>
  <c r="F706" i="9"/>
  <c r="E705" i="9"/>
  <c r="H705" i="9"/>
  <c r="F705" i="9"/>
  <c r="E704" i="9"/>
  <c r="H704" i="9"/>
  <c r="F704" i="9"/>
  <c r="E700" i="9"/>
  <c r="F700" i="9"/>
  <c r="E699" i="9"/>
  <c r="I699" i="9"/>
  <c r="F699" i="9"/>
  <c r="E698" i="9"/>
  <c r="H698" i="9"/>
  <c r="F698" i="9"/>
  <c r="E697" i="9"/>
  <c r="H697" i="9"/>
  <c r="F697" i="9"/>
  <c r="E696" i="9"/>
  <c r="H696" i="9"/>
  <c r="F696" i="9"/>
  <c r="E694" i="9"/>
  <c r="I694" i="9"/>
  <c r="F694" i="9"/>
  <c r="E693" i="9"/>
  <c r="I693" i="9"/>
  <c r="F693" i="9"/>
  <c r="E692" i="9"/>
  <c r="F692" i="9"/>
  <c r="E691" i="9"/>
  <c r="F691" i="9"/>
  <c r="E690" i="9"/>
  <c r="I690" i="9"/>
  <c r="F690" i="9"/>
  <c r="E688" i="9"/>
  <c r="H688" i="9"/>
  <c r="F688" i="9"/>
  <c r="E687" i="9"/>
  <c r="F687" i="9"/>
  <c r="E686" i="9"/>
  <c r="F686" i="9"/>
  <c r="E685" i="9"/>
  <c r="F685" i="9"/>
  <c r="E684" i="9"/>
  <c r="F684" i="9"/>
  <c r="E683" i="9"/>
  <c r="I683" i="9"/>
  <c r="F683" i="9"/>
  <c r="E681" i="9"/>
  <c r="F681" i="9"/>
  <c r="E680" i="9"/>
  <c r="I680" i="9"/>
  <c r="F680" i="9"/>
  <c r="E679" i="9"/>
  <c r="F679" i="9"/>
  <c r="E678" i="9"/>
  <c r="F678" i="9"/>
  <c r="E677" i="9"/>
  <c r="F677" i="9"/>
  <c r="E675" i="9"/>
  <c r="F675" i="9"/>
  <c r="E674" i="9"/>
  <c r="F674" i="9"/>
  <c r="E673" i="9"/>
  <c r="F673" i="9"/>
  <c r="E672" i="9"/>
  <c r="F672" i="9"/>
  <c r="E671" i="9"/>
  <c r="I671" i="9"/>
  <c r="F671" i="9"/>
  <c r="E669" i="9"/>
  <c r="F669" i="9"/>
  <c r="E668" i="9"/>
  <c r="I668" i="9"/>
  <c r="F668" i="9"/>
  <c r="E667" i="9"/>
  <c r="F667" i="9"/>
  <c r="E666" i="9"/>
  <c r="I666" i="9"/>
  <c r="F666" i="9"/>
  <c r="E665" i="9"/>
  <c r="F665" i="9"/>
  <c r="E664" i="9"/>
  <c r="F664" i="9"/>
  <c r="E662" i="9"/>
  <c r="F662" i="9"/>
  <c r="E661" i="9"/>
  <c r="I661" i="9"/>
  <c r="F661" i="9"/>
  <c r="E660" i="9"/>
  <c r="F660" i="9"/>
  <c r="E659" i="9"/>
  <c r="F659" i="9"/>
  <c r="E658" i="9"/>
  <c r="I658" i="9"/>
  <c r="F658" i="9"/>
  <c r="E656" i="9"/>
  <c r="F656" i="9"/>
  <c r="E655" i="9"/>
  <c r="F655" i="9"/>
  <c r="E654" i="9"/>
  <c r="I654" i="9"/>
  <c r="F654" i="9"/>
  <c r="E653" i="9"/>
  <c r="F653" i="9"/>
  <c r="E652" i="9"/>
  <c r="H652" i="9"/>
  <c r="F652" i="9"/>
  <c r="E650" i="9"/>
  <c r="I650" i="9"/>
  <c r="F650" i="9"/>
  <c r="E649" i="9"/>
  <c r="I649" i="9"/>
  <c r="F649" i="9"/>
  <c r="E648" i="9"/>
  <c r="I648" i="9"/>
  <c r="F648" i="9"/>
  <c r="E647" i="9"/>
  <c r="I647" i="9"/>
  <c r="F647" i="9"/>
  <c r="E646" i="9"/>
  <c r="I646" i="9"/>
  <c r="F646" i="9"/>
  <c r="E644" i="9"/>
  <c r="F644" i="9"/>
  <c r="E643" i="9"/>
  <c r="I643" i="9"/>
  <c r="F643" i="9"/>
  <c r="E642" i="9"/>
  <c r="I642" i="9"/>
  <c r="F642" i="9"/>
  <c r="E641" i="9"/>
  <c r="I641" i="9"/>
  <c r="F641" i="9"/>
  <c r="E640" i="9"/>
  <c r="F640" i="9"/>
  <c r="E639" i="9"/>
  <c r="I639" i="9"/>
  <c r="F639" i="9"/>
  <c r="E637" i="9"/>
  <c r="I637" i="9"/>
  <c r="F637" i="9"/>
  <c r="E636" i="9"/>
  <c r="I636" i="9"/>
  <c r="F636" i="9"/>
  <c r="E635" i="9"/>
  <c r="F635" i="9"/>
  <c r="E634" i="9"/>
  <c r="I634" i="9"/>
  <c r="F634" i="9"/>
  <c r="E633" i="9"/>
  <c r="I633" i="9"/>
  <c r="F633" i="9"/>
  <c r="E631" i="9"/>
  <c r="I631" i="9"/>
  <c r="F631" i="9"/>
  <c r="E630" i="9"/>
  <c r="F630" i="9"/>
  <c r="E629" i="9"/>
  <c r="I629" i="9"/>
  <c r="F629" i="9"/>
  <c r="E628" i="9"/>
  <c r="I628" i="9"/>
  <c r="F628" i="9"/>
  <c r="E627" i="9"/>
  <c r="I627" i="9"/>
  <c r="F627" i="9"/>
  <c r="E625" i="9"/>
  <c r="F625" i="9"/>
  <c r="E624" i="9"/>
  <c r="H624" i="9"/>
  <c r="F624" i="9"/>
  <c r="E623" i="9"/>
  <c r="I623" i="9"/>
  <c r="F623" i="9"/>
  <c r="E622" i="9"/>
  <c r="I622" i="9"/>
  <c r="F622" i="9"/>
  <c r="E621" i="9"/>
  <c r="I621" i="9"/>
  <c r="F621" i="9"/>
  <c r="E620" i="9"/>
  <c r="F620" i="9"/>
  <c r="E618" i="9"/>
  <c r="I618" i="9"/>
  <c r="F618" i="9"/>
  <c r="E617" i="9"/>
  <c r="I617" i="9"/>
  <c r="F617" i="9"/>
  <c r="E616" i="9"/>
  <c r="I616" i="9"/>
  <c r="F616" i="9"/>
  <c r="E615" i="9"/>
  <c r="F615" i="9"/>
  <c r="E614" i="9"/>
  <c r="H614" i="9"/>
  <c r="F614" i="9"/>
  <c r="E612" i="9"/>
  <c r="I612" i="9"/>
  <c r="F612" i="9"/>
  <c r="E611" i="9"/>
  <c r="F611" i="9"/>
  <c r="E610" i="9"/>
  <c r="I610" i="9"/>
  <c r="F610" i="9"/>
  <c r="E609" i="9"/>
  <c r="F609" i="9"/>
  <c r="E608" i="9"/>
  <c r="F608" i="9"/>
  <c r="E606" i="9"/>
  <c r="F606" i="9"/>
  <c r="E605" i="9"/>
  <c r="F605" i="9"/>
  <c r="E604" i="9"/>
  <c r="I604" i="9"/>
  <c r="F604" i="9"/>
  <c r="E603" i="9"/>
  <c r="F603" i="9"/>
  <c r="E602" i="9"/>
  <c r="I602" i="9"/>
  <c r="F602" i="9"/>
  <c r="E600" i="9"/>
  <c r="H600" i="9"/>
  <c r="F600" i="9"/>
  <c r="E599" i="9"/>
  <c r="H599" i="9"/>
  <c r="F599" i="9"/>
  <c r="E598" i="9"/>
  <c r="F598" i="9"/>
  <c r="E597" i="9"/>
  <c r="F597" i="9"/>
  <c r="E596" i="9"/>
  <c r="F596" i="9"/>
  <c r="E595" i="9"/>
  <c r="F595" i="9"/>
  <c r="E593" i="9"/>
  <c r="I593" i="9"/>
  <c r="F593" i="9"/>
  <c r="E592" i="9"/>
  <c r="F592" i="9"/>
  <c r="E591" i="9"/>
  <c r="I591" i="9"/>
  <c r="F591" i="9"/>
  <c r="E590" i="9"/>
  <c r="F590" i="9"/>
  <c r="E589" i="9"/>
  <c r="H589" i="9"/>
  <c r="F589" i="9"/>
  <c r="E587" i="9"/>
  <c r="F587" i="9"/>
  <c r="E586" i="9"/>
  <c r="I586" i="9"/>
  <c r="F586" i="9"/>
  <c r="E585" i="9"/>
  <c r="I585" i="9"/>
  <c r="F585" i="9"/>
  <c r="E584" i="9"/>
  <c r="F584" i="9"/>
  <c r="E583" i="9"/>
  <c r="H583" i="9"/>
  <c r="F583" i="9"/>
  <c r="E581" i="9"/>
  <c r="F581" i="9"/>
  <c r="E580" i="9"/>
  <c r="I580" i="9"/>
  <c r="F580" i="9"/>
  <c r="E579" i="9"/>
  <c r="F579" i="9"/>
  <c r="E578" i="9"/>
  <c r="I578" i="9"/>
  <c r="F578" i="9"/>
  <c r="E577" i="9"/>
  <c r="F577" i="9"/>
  <c r="E576" i="9"/>
  <c r="F576" i="9"/>
  <c r="E574" i="9"/>
  <c r="F574" i="9"/>
  <c r="E573" i="9"/>
  <c r="H573" i="9"/>
  <c r="F573" i="9"/>
  <c r="E572" i="9"/>
  <c r="F572" i="9"/>
  <c r="E571" i="9"/>
  <c r="F571" i="9"/>
  <c r="E570" i="9"/>
  <c r="F570" i="9"/>
  <c r="E568" i="9"/>
  <c r="I568" i="9"/>
  <c r="F568" i="9"/>
  <c r="E567" i="9"/>
  <c r="H567" i="9"/>
  <c r="F567" i="9"/>
  <c r="E566" i="9"/>
  <c r="I566" i="9"/>
  <c r="F566" i="9"/>
  <c r="E565" i="9"/>
  <c r="F565" i="9"/>
  <c r="E564" i="9"/>
  <c r="F564" i="9"/>
  <c r="E562" i="9"/>
  <c r="F562" i="9"/>
  <c r="E561" i="9"/>
  <c r="F561" i="9"/>
  <c r="E560" i="9"/>
  <c r="I560" i="9"/>
  <c r="F560" i="9"/>
  <c r="E559" i="9"/>
  <c r="I559" i="9"/>
  <c r="F559" i="9"/>
  <c r="E558" i="9"/>
  <c r="F558" i="9"/>
  <c r="E556" i="9"/>
  <c r="H556" i="9"/>
  <c r="F556" i="9"/>
  <c r="E555" i="9"/>
  <c r="F555" i="9"/>
  <c r="E554" i="9"/>
  <c r="I554" i="9"/>
  <c r="F554" i="9"/>
  <c r="E553" i="9"/>
  <c r="F553" i="9"/>
  <c r="E552" i="9"/>
  <c r="I552" i="9"/>
  <c r="F552" i="9"/>
  <c r="E551" i="9"/>
  <c r="F551" i="9"/>
  <c r="E549" i="9"/>
  <c r="F549" i="9"/>
  <c r="E548" i="9"/>
  <c r="F548" i="9"/>
  <c r="E547" i="9"/>
  <c r="F547" i="9"/>
  <c r="E546" i="9"/>
  <c r="F546" i="9"/>
  <c r="E545" i="9"/>
  <c r="I545" i="9"/>
  <c r="F545" i="9"/>
  <c r="E543" i="9"/>
  <c r="F543" i="9"/>
  <c r="E542" i="9"/>
  <c r="H542" i="9"/>
  <c r="F542" i="9"/>
  <c r="E541" i="9"/>
  <c r="F541" i="9"/>
  <c r="E540" i="9"/>
  <c r="F540" i="9"/>
  <c r="E539" i="9"/>
  <c r="I539" i="9"/>
  <c r="F539" i="9"/>
  <c r="E537" i="9"/>
  <c r="F537" i="9"/>
  <c r="E536" i="9"/>
  <c r="H536" i="9"/>
  <c r="F536" i="9"/>
  <c r="E535" i="9"/>
  <c r="H535" i="9"/>
  <c r="F535" i="9"/>
  <c r="E534" i="9"/>
  <c r="H534" i="9"/>
  <c r="F534" i="9"/>
  <c r="E533" i="9"/>
  <c r="I533" i="9"/>
  <c r="F533" i="9"/>
  <c r="E532" i="9"/>
  <c r="F532" i="9"/>
  <c r="E530" i="9"/>
  <c r="I530" i="9"/>
  <c r="F530" i="9"/>
  <c r="E529" i="9"/>
  <c r="F529" i="9"/>
  <c r="E528" i="9"/>
  <c r="I528" i="9"/>
  <c r="F528" i="9"/>
  <c r="E527" i="9"/>
  <c r="F527" i="9"/>
  <c r="E526" i="9"/>
  <c r="H526" i="9"/>
  <c r="F526" i="9"/>
  <c r="E522" i="9"/>
  <c r="F522" i="9"/>
  <c r="E521" i="9"/>
  <c r="I521" i="9"/>
  <c r="F521" i="9"/>
  <c r="E520" i="9"/>
  <c r="F520" i="9"/>
  <c r="E519" i="9"/>
  <c r="H519" i="9"/>
  <c r="F519" i="9"/>
  <c r="E518" i="9"/>
  <c r="F518" i="9"/>
  <c r="E516" i="9"/>
  <c r="I516" i="9"/>
  <c r="F516" i="9"/>
  <c r="E515" i="9"/>
  <c r="F515" i="9"/>
  <c r="E514" i="9"/>
  <c r="I514" i="9"/>
  <c r="F514" i="9"/>
  <c r="E513" i="9"/>
  <c r="F513" i="9"/>
  <c r="E512" i="9"/>
  <c r="I512" i="9"/>
  <c r="F512" i="9"/>
  <c r="E510" i="9"/>
  <c r="F510" i="9"/>
  <c r="E509" i="9"/>
  <c r="F509" i="9"/>
  <c r="E508" i="9"/>
  <c r="F508" i="9"/>
  <c r="E507" i="9"/>
  <c r="H507" i="9"/>
  <c r="F507" i="9"/>
  <c r="E506" i="9"/>
  <c r="F506" i="9"/>
  <c r="E505" i="9"/>
  <c r="I505" i="9"/>
  <c r="F505" i="9"/>
  <c r="E503" i="9"/>
  <c r="F503" i="9"/>
  <c r="E502" i="9"/>
  <c r="F502" i="9"/>
  <c r="E501" i="9"/>
  <c r="F501" i="9"/>
  <c r="E500" i="9"/>
  <c r="I500" i="9"/>
  <c r="F500" i="9"/>
  <c r="E499" i="9"/>
  <c r="H499" i="9"/>
  <c r="F499" i="9"/>
  <c r="E497" i="9"/>
  <c r="I497" i="9"/>
  <c r="F497" i="9"/>
  <c r="E496" i="9"/>
  <c r="I496" i="9"/>
  <c r="F496" i="9"/>
  <c r="E495" i="9"/>
  <c r="H495" i="9"/>
  <c r="F495" i="9"/>
  <c r="E494" i="9"/>
  <c r="F494" i="9"/>
  <c r="E493" i="9"/>
  <c r="I493" i="9"/>
  <c r="F493" i="9"/>
  <c r="E491" i="9"/>
  <c r="F491" i="9"/>
  <c r="E490" i="9"/>
  <c r="I490" i="9"/>
  <c r="F490" i="9"/>
  <c r="E489" i="9"/>
  <c r="I489" i="9"/>
  <c r="F489" i="9"/>
  <c r="E488" i="9"/>
  <c r="F488" i="9"/>
  <c r="E487" i="9"/>
  <c r="I487" i="9"/>
  <c r="F487" i="9"/>
  <c r="E486" i="9"/>
  <c r="H486" i="9"/>
  <c r="F486" i="9"/>
  <c r="E484" i="9"/>
  <c r="H484" i="9"/>
  <c r="F484" i="9"/>
  <c r="E483" i="9"/>
  <c r="I483" i="9"/>
  <c r="F483" i="9"/>
  <c r="E482" i="9"/>
  <c r="I482" i="9"/>
  <c r="F482" i="9"/>
  <c r="E481" i="9"/>
  <c r="F481" i="9"/>
  <c r="E480" i="9"/>
  <c r="I480" i="9"/>
  <c r="F480" i="9"/>
  <c r="E478" i="9"/>
  <c r="I478" i="9"/>
  <c r="F478" i="9"/>
  <c r="E477" i="9"/>
  <c r="H477" i="9"/>
  <c r="F477" i="9"/>
  <c r="E476" i="9"/>
  <c r="F476" i="9"/>
  <c r="E475" i="9"/>
  <c r="H475" i="9"/>
  <c r="F475" i="9"/>
  <c r="E474" i="9"/>
  <c r="F474" i="9"/>
  <c r="E472" i="9"/>
  <c r="H472" i="9"/>
  <c r="F472" i="9"/>
  <c r="E471" i="9"/>
  <c r="F471" i="9"/>
  <c r="E470" i="9"/>
  <c r="I470" i="9"/>
  <c r="F470" i="9"/>
  <c r="E469" i="9"/>
  <c r="F469" i="9"/>
  <c r="E468" i="9"/>
  <c r="I468" i="9"/>
  <c r="F468" i="9"/>
  <c r="E466" i="9"/>
  <c r="I466" i="9"/>
  <c r="F466" i="9"/>
  <c r="E465" i="9"/>
  <c r="I465" i="9"/>
  <c r="F465" i="9"/>
  <c r="E464" i="9"/>
  <c r="F464" i="9"/>
  <c r="E463" i="9"/>
  <c r="H463" i="9"/>
  <c r="F463" i="9"/>
  <c r="E462" i="9"/>
  <c r="H462" i="9"/>
  <c r="F462" i="9"/>
  <c r="E461" i="9"/>
  <c r="H461" i="9"/>
  <c r="F461" i="9"/>
  <c r="E459" i="9"/>
  <c r="H459" i="9"/>
  <c r="F459" i="9"/>
  <c r="E458" i="9"/>
  <c r="H458" i="9"/>
  <c r="F458" i="9"/>
  <c r="E457" i="9"/>
  <c r="I457" i="9"/>
  <c r="F457" i="9"/>
  <c r="E456" i="9"/>
  <c r="I456" i="9"/>
  <c r="F456" i="9"/>
  <c r="E455" i="9"/>
  <c r="I455" i="9"/>
  <c r="F455" i="9"/>
  <c r="E453" i="9"/>
  <c r="H453" i="9"/>
  <c r="F453" i="9"/>
  <c r="E452" i="9"/>
  <c r="H452" i="9"/>
  <c r="F452" i="9"/>
  <c r="E451" i="9"/>
  <c r="I451" i="9"/>
  <c r="F451" i="9"/>
  <c r="E450" i="9"/>
  <c r="I450" i="9"/>
  <c r="F450" i="9"/>
  <c r="E449" i="9"/>
  <c r="I449" i="9"/>
  <c r="F449" i="9"/>
  <c r="E447" i="9"/>
  <c r="F447" i="9"/>
  <c r="E446" i="9"/>
  <c r="H446" i="9"/>
  <c r="F446" i="9"/>
  <c r="E445" i="9"/>
  <c r="I445" i="9"/>
  <c r="F445" i="9"/>
  <c r="E444" i="9"/>
  <c r="H444" i="9"/>
  <c r="F444" i="9"/>
  <c r="E443" i="9"/>
  <c r="F443" i="9"/>
  <c r="E442" i="9"/>
  <c r="H442" i="9"/>
  <c r="F442" i="9"/>
  <c r="E440" i="9"/>
  <c r="I440" i="9"/>
  <c r="F440" i="9"/>
  <c r="E439" i="9"/>
  <c r="H439" i="9"/>
  <c r="F439" i="9"/>
  <c r="E438" i="9"/>
  <c r="I438" i="9"/>
  <c r="F438" i="9"/>
  <c r="E437" i="9"/>
  <c r="I437" i="9"/>
  <c r="F437" i="9"/>
  <c r="E436" i="9"/>
  <c r="F436" i="9"/>
  <c r="E432" i="9"/>
  <c r="I432" i="9"/>
  <c r="F432" i="9"/>
  <c r="E431" i="9"/>
  <c r="F431" i="9"/>
  <c r="E430" i="9"/>
  <c r="I430" i="9"/>
  <c r="F430" i="9"/>
  <c r="E429" i="9"/>
  <c r="F429" i="9"/>
  <c r="E428" i="9"/>
  <c r="I428" i="9"/>
  <c r="F428" i="9"/>
  <c r="E427" i="9"/>
  <c r="F427" i="9"/>
  <c r="E425" i="9"/>
  <c r="I425" i="9"/>
  <c r="F425" i="9"/>
  <c r="E424" i="9"/>
  <c r="I424" i="9"/>
  <c r="F424" i="9"/>
  <c r="E423" i="9"/>
  <c r="I423" i="9"/>
  <c r="F423" i="9"/>
  <c r="E422" i="9"/>
  <c r="I422" i="9"/>
  <c r="F422" i="9"/>
  <c r="E421" i="9"/>
  <c r="I421" i="9"/>
  <c r="F421" i="9"/>
  <c r="E420" i="9"/>
  <c r="F420" i="9"/>
  <c r="E418" i="9"/>
  <c r="H418" i="9"/>
  <c r="F418" i="9"/>
  <c r="E417" i="9"/>
  <c r="H417" i="9"/>
  <c r="F417" i="9"/>
  <c r="E416" i="9"/>
  <c r="H416" i="9"/>
  <c r="F416" i="9"/>
  <c r="E415" i="9"/>
  <c r="I415" i="9"/>
  <c r="F415" i="9"/>
  <c r="E414" i="9"/>
  <c r="I414" i="9"/>
  <c r="F414" i="9"/>
  <c r="E413" i="9"/>
  <c r="H413" i="9"/>
  <c r="F413" i="9"/>
  <c r="E411" i="9"/>
  <c r="H411" i="9"/>
  <c r="F411" i="9"/>
  <c r="E410" i="9"/>
  <c r="I410" i="9"/>
  <c r="F410" i="9"/>
  <c r="E409" i="9"/>
  <c r="H409" i="9"/>
  <c r="F409" i="9"/>
  <c r="E408" i="9"/>
  <c r="H408" i="9"/>
  <c r="F408" i="9"/>
  <c r="E407" i="9"/>
  <c r="F407" i="9"/>
  <c r="E406" i="9"/>
  <c r="H406" i="9"/>
  <c r="F406" i="9"/>
  <c r="E404" i="9"/>
  <c r="F404" i="9"/>
  <c r="E403" i="9"/>
  <c r="H403" i="9"/>
  <c r="F403" i="9"/>
  <c r="E402" i="9"/>
  <c r="F402" i="9"/>
  <c r="E401" i="9"/>
  <c r="H401" i="9"/>
  <c r="F401" i="9"/>
  <c r="E400" i="9"/>
  <c r="I400" i="9"/>
  <c r="F400" i="9"/>
  <c r="E398" i="9"/>
  <c r="H398" i="9"/>
  <c r="F398" i="9"/>
  <c r="E397" i="9"/>
  <c r="I397" i="9"/>
  <c r="F397" i="9"/>
  <c r="E396" i="9"/>
  <c r="I396" i="9"/>
  <c r="F396" i="9"/>
  <c r="E395" i="9"/>
  <c r="I395" i="9"/>
  <c r="F395" i="9"/>
  <c r="E394" i="9"/>
  <c r="H394" i="9"/>
  <c r="F394" i="9"/>
  <c r="E392" i="9"/>
  <c r="H392" i="9"/>
  <c r="F392" i="9"/>
  <c r="E391" i="9"/>
  <c r="H391" i="9"/>
  <c r="F391" i="9"/>
  <c r="E390" i="9"/>
  <c r="I390" i="9"/>
  <c r="F390" i="9"/>
  <c r="E389" i="9"/>
  <c r="H389" i="9"/>
  <c r="F389" i="9"/>
  <c r="E388" i="9"/>
  <c r="F388" i="9"/>
  <c r="E387" i="9"/>
  <c r="H387" i="9"/>
  <c r="F387" i="9"/>
  <c r="E385" i="9"/>
  <c r="F385" i="9"/>
  <c r="E384" i="9"/>
  <c r="H384" i="9"/>
  <c r="F384" i="9"/>
  <c r="E383" i="9"/>
  <c r="F383" i="9"/>
  <c r="E382" i="9"/>
  <c r="I382" i="9"/>
  <c r="F382" i="9"/>
  <c r="E381" i="9"/>
  <c r="I381" i="9"/>
  <c r="F381" i="9"/>
  <c r="E379" i="9"/>
  <c r="I379" i="9"/>
  <c r="F379" i="9"/>
  <c r="E378" i="9"/>
  <c r="I378" i="9"/>
  <c r="F378" i="9"/>
  <c r="E377" i="9"/>
  <c r="I377" i="9"/>
  <c r="F377" i="9"/>
  <c r="E376" i="9"/>
  <c r="H376" i="9"/>
  <c r="F376" i="9"/>
  <c r="E375" i="9"/>
  <c r="I375" i="9"/>
  <c r="F375" i="9"/>
  <c r="E373" i="9"/>
  <c r="F373" i="9"/>
  <c r="E372" i="9"/>
  <c r="F372" i="9"/>
  <c r="E371" i="9"/>
  <c r="H371" i="9"/>
  <c r="F371" i="9"/>
  <c r="E370" i="9"/>
  <c r="F370" i="9"/>
  <c r="E369" i="9"/>
  <c r="I369" i="9"/>
  <c r="F369" i="9"/>
  <c r="E368" i="9"/>
  <c r="F368" i="9"/>
  <c r="E366" i="9"/>
  <c r="H366" i="9"/>
  <c r="F366" i="9"/>
  <c r="E365" i="9"/>
  <c r="I365" i="9"/>
  <c r="F365" i="9"/>
  <c r="E364" i="9"/>
  <c r="H364" i="9"/>
  <c r="F364" i="9"/>
  <c r="E363" i="9"/>
  <c r="H363" i="9"/>
  <c r="F363" i="9"/>
  <c r="E362" i="9"/>
  <c r="H362" i="9"/>
  <c r="F362" i="9"/>
  <c r="E360" i="9"/>
  <c r="F360" i="9"/>
  <c r="E359" i="9"/>
  <c r="H359" i="9"/>
  <c r="F359" i="9"/>
  <c r="E358" i="9"/>
  <c r="F358" i="9"/>
  <c r="E357" i="9"/>
  <c r="I357" i="9"/>
  <c r="F357" i="9"/>
  <c r="E356" i="9"/>
  <c r="H356" i="9"/>
  <c r="F356" i="9"/>
  <c r="E354" i="9"/>
  <c r="F354" i="9"/>
  <c r="E353" i="9"/>
  <c r="I353" i="9"/>
  <c r="F353" i="9"/>
  <c r="E352" i="9"/>
  <c r="H352" i="9"/>
  <c r="F352" i="9"/>
  <c r="E351" i="9"/>
  <c r="H351" i="9"/>
  <c r="F351" i="9"/>
  <c r="E350" i="9"/>
  <c r="H350" i="9"/>
  <c r="F350" i="9"/>
  <c r="E348" i="9"/>
  <c r="I348" i="9"/>
  <c r="F348" i="9"/>
  <c r="E347" i="9"/>
  <c r="H347" i="9"/>
  <c r="F347" i="9"/>
  <c r="E346" i="9"/>
  <c r="H346" i="9"/>
  <c r="F346" i="9"/>
  <c r="E345" i="9"/>
  <c r="F345" i="9"/>
  <c r="E344" i="9"/>
  <c r="F344" i="9"/>
  <c r="E343" i="9"/>
  <c r="H343" i="9"/>
  <c r="F343" i="9"/>
  <c r="E341" i="9"/>
  <c r="H341" i="9"/>
  <c r="F341" i="9"/>
  <c r="E340" i="9"/>
  <c r="I340" i="9"/>
  <c r="F340" i="9"/>
  <c r="E339" i="9"/>
  <c r="I339" i="9"/>
  <c r="F339" i="9"/>
  <c r="E338" i="9"/>
  <c r="F338" i="9"/>
  <c r="E337" i="9"/>
  <c r="H337" i="9"/>
  <c r="F337" i="9"/>
  <c r="E335" i="9"/>
  <c r="H335" i="9"/>
  <c r="F335" i="9"/>
  <c r="E334" i="9"/>
  <c r="H334" i="9"/>
  <c r="F334" i="9"/>
  <c r="E333" i="9"/>
  <c r="H333" i="9"/>
  <c r="F333" i="9"/>
  <c r="E332" i="9"/>
  <c r="H332" i="9"/>
  <c r="F332" i="9"/>
  <c r="E331" i="9"/>
  <c r="H331" i="9"/>
  <c r="F331" i="9"/>
  <c r="E329" i="9"/>
  <c r="H329" i="9"/>
  <c r="F329" i="9"/>
  <c r="E328" i="9"/>
  <c r="H328" i="9"/>
  <c r="F328" i="9"/>
  <c r="E327" i="9"/>
  <c r="F327" i="9"/>
  <c r="E326" i="9"/>
  <c r="H326" i="9"/>
  <c r="F326" i="9"/>
  <c r="E325" i="9"/>
  <c r="F325" i="9"/>
  <c r="E324" i="9"/>
  <c r="H324" i="9"/>
  <c r="F324" i="9"/>
  <c r="E322" i="9"/>
  <c r="F322" i="9"/>
  <c r="E321" i="9"/>
  <c r="I321" i="9"/>
  <c r="F321" i="9"/>
  <c r="E320" i="9"/>
  <c r="F320" i="9"/>
  <c r="E319" i="9"/>
  <c r="H319" i="9"/>
  <c r="F319" i="9"/>
  <c r="E318" i="9"/>
  <c r="F318" i="9"/>
  <c r="E316" i="9"/>
  <c r="F316" i="9"/>
  <c r="E315" i="9"/>
  <c r="F315" i="9"/>
  <c r="E314" i="9"/>
  <c r="F314" i="9"/>
  <c r="E313" i="9"/>
  <c r="F313" i="9"/>
  <c r="E312" i="9"/>
  <c r="F312" i="9"/>
  <c r="E310" i="9"/>
  <c r="F310" i="9"/>
  <c r="E309" i="9"/>
  <c r="H309" i="9"/>
  <c r="F309" i="9"/>
  <c r="E308" i="9"/>
  <c r="F308" i="9"/>
  <c r="E307" i="9"/>
  <c r="H307" i="9"/>
  <c r="F307" i="9"/>
  <c r="E306" i="9"/>
  <c r="I306" i="9"/>
  <c r="F306" i="9"/>
  <c r="E304" i="9"/>
  <c r="H304" i="9"/>
  <c r="F304" i="9"/>
  <c r="E303" i="9"/>
  <c r="H303" i="9"/>
  <c r="F303" i="9"/>
  <c r="E302" i="9"/>
  <c r="H302" i="9"/>
  <c r="F302" i="9"/>
  <c r="E301" i="9"/>
  <c r="H301" i="9"/>
  <c r="F301" i="9"/>
  <c r="E300" i="9"/>
  <c r="H300" i="9"/>
  <c r="F300" i="9"/>
  <c r="E299" i="9"/>
  <c r="H299" i="9"/>
  <c r="F299" i="9"/>
  <c r="E297" i="9"/>
  <c r="I297" i="9"/>
  <c r="F297" i="9"/>
  <c r="E296" i="9"/>
  <c r="I296" i="9"/>
  <c r="F296" i="9"/>
  <c r="E295" i="9"/>
  <c r="I295" i="9"/>
  <c r="F295" i="9"/>
  <c r="E294" i="9"/>
  <c r="F294" i="9"/>
  <c r="E293" i="9"/>
  <c r="F293" i="9"/>
  <c r="E291" i="9"/>
  <c r="I291" i="9"/>
  <c r="F291" i="9"/>
  <c r="E290" i="9"/>
  <c r="I290" i="9"/>
  <c r="F290" i="9"/>
  <c r="E289" i="9"/>
  <c r="F289" i="9"/>
  <c r="E288" i="9"/>
  <c r="F288" i="9"/>
  <c r="E287" i="9"/>
  <c r="I287" i="9"/>
  <c r="F287" i="9"/>
  <c r="E285" i="9"/>
  <c r="I285" i="9"/>
  <c r="F285" i="9"/>
  <c r="E284" i="9"/>
  <c r="F284" i="9"/>
  <c r="E283" i="9"/>
  <c r="F283" i="9"/>
  <c r="E282" i="9"/>
  <c r="I282" i="9"/>
  <c r="F282" i="9"/>
  <c r="E281" i="9"/>
  <c r="I281" i="9"/>
  <c r="F281" i="9"/>
  <c r="E280" i="9"/>
  <c r="F280" i="9"/>
  <c r="E278" i="9"/>
  <c r="F278" i="9"/>
  <c r="E277" i="9"/>
  <c r="I277" i="9"/>
  <c r="F277" i="9"/>
  <c r="E276" i="9"/>
  <c r="H276" i="9"/>
  <c r="F276" i="9"/>
  <c r="E275" i="9"/>
  <c r="I275" i="9"/>
  <c r="F275" i="9"/>
  <c r="E274" i="9"/>
  <c r="F274" i="9"/>
  <c r="E272" i="9"/>
  <c r="F272" i="9"/>
  <c r="E271" i="9"/>
  <c r="H271" i="9"/>
  <c r="F271" i="9"/>
  <c r="E270" i="9"/>
  <c r="I270" i="9"/>
  <c r="F270" i="9"/>
  <c r="E269" i="9"/>
  <c r="F269" i="9"/>
  <c r="E268" i="9"/>
  <c r="F268" i="9"/>
  <c r="E266" i="9"/>
  <c r="H266" i="9"/>
  <c r="F266" i="9"/>
  <c r="E265" i="9"/>
  <c r="I265" i="9"/>
  <c r="F265" i="9"/>
  <c r="E264" i="9"/>
  <c r="F264" i="9"/>
  <c r="E263" i="9"/>
  <c r="F263" i="9"/>
  <c r="E262" i="9"/>
  <c r="I262" i="9"/>
  <c r="F262" i="9"/>
  <c r="E260" i="9"/>
  <c r="I260" i="9"/>
  <c r="F260" i="9"/>
  <c r="E259" i="9"/>
  <c r="I259" i="9"/>
  <c r="F259" i="9"/>
  <c r="E258" i="9"/>
  <c r="H258" i="9"/>
  <c r="F258" i="9"/>
  <c r="E257" i="9"/>
  <c r="F257" i="9"/>
  <c r="E256" i="9"/>
  <c r="I256" i="9"/>
  <c r="F256" i="9"/>
  <c r="E255" i="9"/>
  <c r="I255" i="9"/>
  <c r="F255" i="9"/>
  <c r="E253" i="9"/>
  <c r="I253" i="9"/>
  <c r="F253" i="9"/>
  <c r="E252" i="9"/>
  <c r="F252" i="9"/>
  <c r="E251" i="9"/>
  <c r="I251" i="9"/>
  <c r="F251" i="9"/>
  <c r="E250" i="9"/>
  <c r="I250" i="9"/>
  <c r="F250" i="9"/>
  <c r="E249" i="9"/>
  <c r="F249" i="9"/>
  <c r="E247" i="9"/>
  <c r="F247" i="9"/>
  <c r="E246" i="9"/>
  <c r="I246" i="9"/>
  <c r="F246" i="9"/>
  <c r="E245" i="9"/>
  <c r="I245" i="9"/>
  <c r="F245" i="9"/>
  <c r="E244" i="9"/>
  <c r="I244" i="9"/>
  <c r="F244" i="9"/>
  <c r="E243" i="9"/>
  <c r="F243" i="9"/>
  <c r="E241" i="9"/>
  <c r="H241" i="9"/>
  <c r="F241" i="9"/>
  <c r="E240" i="9"/>
  <c r="F240" i="9"/>
  <c r="E239" i="9"/>
  <c r="H239" i="9"/>
  <c r="F239" i="9"/>
  <c r="E238" i="9"/>
  <c r="F238" i="9"/>
  <c r="E237" i="9"/>
  <c r="I237" i="9"/>
  <c r="F237" i="9"/>
  <c r="E236" i="9"/>
  <c r="H236" i="9"/>
  <c r="F236" i="9"/>
  <c r="E234" i="9"/>
  <c r="H234" i="9"/>
  <c r="F234" i="9"/>
  <c r="E233" i="9"/>
  <c r="I233" i="9"/>
  <c r="F233" i="9"/>
  <c r="E232" i="9"/>
  <c r="F232" i="9"/>
  <c r="E231" i="9"/>
  <c r="F231" i="9"/>
  <c r="E230" i="9"/>
  <c r="F230" i="9"/>
  <c r="E226" i="9"/>
  <c r="I226" i="9"/>
  <c r="F226" i="9"/>
  <c r="E225" i="9"/>
  <c r="F225" i="9"/>
  <c r="E224" i="9"/>
  <c r="H224" i="9"/>
  <c r="F224" i="9"/>
  <c r="E223" i="9"/>
  <c r="F223" i="9"/>
  <c r="E222" i="9"/>
  <c r="I222" i="9"/>
  <c r="F222" i="9"/>
  <c r="E220" i="9"/>
  <c r="F220" i="9"/>
  <c r="E219" i="9"/>
  <c r="F219" i="9"/>
  <c r="E218" i="9"/>
  <c r="F218" i="9"/>
  <c r="E217" i="9"/>
  <c r="I217" i="9"/>
  <c r="F217" i="9"/>
  <c r="E216" i="9"/>
  <c r="F216" i="9"/>
  <c r="E214" i="9"/>
  <c r="H214" i="9"/>
  <c r="F214" i="9"/>
  <c r="E213" i="9"/>
  <c r="F213" i="9"/>
  <c r="E212" i="9"/>
  <c r="I212" i="9"/>
  <c r="F212" i="9"/>
  <c r="E211" i="9"/>
  <c r="F211" i="9"/>
  <c r="E210" i="9"/>
  <c r="F210" i="9"/>
  <c r="E209" i="9"/>
  <c r="F209" i="9"/>
  <c r="E207" i="9"/>
  <c r="I207" i="9"/>
  <c r="F207" i="9"/>
  <c r="E206" i="9"/>
  <c r="F206" i="9"/>
  <c r="E205" i="9"/>
  <c r="H205" i="9"/>
  <c r="F205" i="9"/>
  <c r="E204" i="9"/>
  <c r="I204" i="9"/>
  <c r="F204" i="9"/>
  <c r="E203" i="9"/>
  <c r="I203" i="9"/>
  <c r="F203" i="9"/>
  <c r="E201" i="9"/>
  <c r="I201" i="9"/>
  <c r="F201" i="9"/>
  <c r="E200" i="9"/>
  <c r="I200" i="9"/>
  <c r="F200" i="9"/>
  <c r="E199" i="9"/>
  <c r="H199" i="9"/>
  <c r="F199" i="9"/>
  <c r="E198" i="9"/>
  <c r="I198" i="9"/>
  <c r="F198" i="9"/>
  <c r="E197" i="9"/>
  <c r="F197" i="9"/>
  <c r="E195" i="9"/>
  <c r="I195" i="9"/>
  <c r="F195" i="9"/>
  <c r="E194" i="9"/>
  <c r="I194" i="9"/>
  <c r="F194" i="9"/>
  <c r="E193" i="9"/>
  <c r="I193" i="9"/>
  <c r="F193" i="9"/>
  <c r="E192" i="9"/>
  <c r="I192" i="9"/>
  <c r="F192" i="9"/>
  <c r="E191" i="9"/>
  <c r="I191" i="9"/>
  <c r="F191" i="9"/>
  <c r="E190" i="9"/>
  <c r="F190" i="9"/>
  <c r="E188" i="9"/>
  <c r="I188" i="9"/>
  <c r="F188" i="9"/>
  <c r="E187" i="9"/>
  <c r="F187" i="9"/>
  <c r="E186" i="9"/>
  <c r="I186" i="9"/>
  <c r="F186" i="9"/>
  <c r="E185" i="9"/>
  <c r="F185" i="9"/>
  <c r="E184" i="9"/>
  <c r="I184" i="9"/>
  <c r="F184" i="9"/>
  <c r="E180" i="9"/>
  <c r="H180" i="9"/>
  <c r="F180" i="9"/>
  <c r="E179" i="9"/>
  <c r="I179" i="9"/>
  <c r="F179" i="9"/>
  <c r="E178" i="9"/>
  <c r="F178" i="9"/>
  <c r="E177" i="9"/>
  <c r="H177" i="9"/>
  <c r="F177" i="9"/>
  <c r="E176" i="9"/>
  <c r="I176" i="9"/>
  <c r="F176" i="9"/>
  <c r="E174" i="9"/>
  <c r="F174" i="9"/>
  <c r="E173" i="9"/>
  <c r="I173" i="9"/>
  <c r="F173" i="9"/>
  <c r="E172" i="9"/>
  <c r="F172" i="9"/>
  <c r="E171" i="9"/>
  <c r="F171" i="9"/>
  <c r="E170" i="9"/>
  <c r="F170" i="9"/>
  <c r="E168" i="9"/>
  <c r="I168" i="9"/>
  <c r="F168" i="9"/>
  <c r="E167" i="9"/>
  <c r="F167" i="9"/>
  <c r="E166" i="9"/>
  <c r="F166" i="9"/>
  <c r="E165" i="9"/>
  <c r="F165" i="9"/>
  <c r="E164" i="9"/>
  <c r="H164" i="9"/>
  <c r="F164" i="9"/>
  <c r="E163" i="9"/>
  <c r="F163" i="9"/>
  <c r="E161" i="9"/>
  <c r="I161" i="9"/>
  <c r="F161" i="9"/>
  <c r="E160" i="9"/>
  <c r="I160" i="9"/>
  <c r="F160" i="9"/>
  <c r="E159" i="9"/>
  <c r="I159" i="9"/>
  <c r="F159" i="9"/>
  <c r="E158" i="9"/>
  <c r="F158" i="9"/>
  <c r="E157" i="9"/>
  <c r="I157" i="9"/>
  <c r="F157" i="9"/>
  <c r="E155" i="9"/>
  <c r="I155" i="9"/>
  <c r="F155" i="9"/>
  <c r="E154" i="9"/>
  <c r="F154" i="9"/>
  <c r="E153" i="9"/>
  <c r="F153" i="9"/>
  <c r="E152" i="9"/>
  <c r="F152" i="9"/>
  <c r="E151" i="9"/>
  <c r="F151" i="9"/>
  <c r="E149" i="9"/>
  <c r="I149" i="9"/>
  <c r="F149" i="9"/>
  <c r="E148" i="9"/>
  <c r="F148" i="9"/>
  <c r="E147" i="9"/>
  <c r="F147" i="9"/>
  <c r="E146" i="9"/>
  <c r="I146" i="9"/>
  <c r="F146" i="9"/>
  <c r="E145" i="9"/>
  <c r="I145" i="9"/>
  <c r="F145" i="9"/>
  <c r="E144" i="9"/>
  <c r="H144" i="9"/>
  <c r="F144" i="9"/>
  <c r="E142" i="9"/>
  <c r="H142" i="9"/>
  <c r="F142" i="9"/>
  <c r="E141" i="9"/>
  <c r="I141" i="9"/>
  <c r="F141" i="9"/>
  <c r="E140" i="9"/>
  <c r="I140" i="9"/>
  <c r="F140" i="9"/>
  <c r="E139" i="9"/>
  <c r="H139" i="9"/>
  <c r="F139" i="9"/>
  <c r="E138" i="9"/>
  <c r="F138" i="9"/>
  <c r="E136" i="9"/>
  <c r="I136" i="9"/>
  <c r="F136" i="9"/>
  <c r="E135" i="9"/>
  <c r="H135" i="9"/>
  <c r="F135" i="9"/>
  <c r="E134" i="9"/>
  <c r="I134" i="9"/>
  <c r="F134" i="9"/>
  <c r="E133" i="9"/>
  <c r="H133" i="9"/>
  <c r="F133" i="9"/>
  <c r="E132" i="9"/>
  <c r="F132" i="9"/>
  <c r="E130" i="9"/>
  <c r="H130" i="9"/>
  <c r="F130" i="9"/>
  <c r="E129" i="9"/>
  <c r="H129" i="9"/>
  <c r="F129" i="9"/>
  <c r="E128" i="9"/>
  <c r="I128" i="9"/>
  <c r="F128" i="9"/>
  <c r="E127" i="9"/>
  <c r="I127" i="9"/>
  <c r="F127" i="9"/>
  <c r="E126" i="9"/>
  <c r="F126" i="9"/>
  <c r="E124" i="9"/>
  <c r="F124" i="9"/>
  <c r="E123" i="9"/>
  <c r="F123" i="9"/>
  <c r="E122" i="9"/>
  <c r="I122" i="9"/>
  <c r="F122" i="9"/>
  <c r="E121" i="9"/>
  <c r="I121" i="9"/>
  <c r="F121" i="9"/>
  <c r="E120" i="9"/>
  <c r="F120" i="9"/>
  <c r="E119" i="9"/>
  <c r="H119" i="9"/>
  <c r="F119" i="9"/>
  <c r="E117" i="9"/>
  <c r="H117" i="9"/>
  <c r="F117" i="9"/>
  <c r="E116" i="9"/>
  <c r="F116" i="9"/>
  <c r="E115" i="9"/>
  <c r="I115" i="9"/>
  <c r="F115" i="9"/>
  <c r="E114" i="9"/>
  <c r="H114" i="9"/>
  <c r="F114" i="9"/>
  <c r="E113" i="9"/>
  <c r="H113" i="9"/>
  <c r="F113" i="9"/>
  <c r="E111" i="9"/>
  <c r="H111" i="9"/>
  <c r="F111" i="9"/>
  <c r="E110" i="9"/>
  <c r="H110" i="9"/>
  <c r="F110" i="9"/>
  <c r="E109" i="9"/>
  <c r="H109" i="9"/>
  <c r="F109" i="9"/>
  <c r="E108" i="9"/>
  <c r="H108" i="9"/>
  <c r="F108" i="9"/>
  <c r="E107" i="9"/>
  <c r="H107" i="9"/>
  <c r="F107" i="9"/>
  <c r="E105" i="9"/>
  <c r="I105" i="9"/>
  <c r="F105" i="9"/>
  <c r="E104" i="9"/>
  <c r="H104" i="9"/>
  <c r="F104" i="9"/>
  <c r="E103" i="9"/>
  <c r="F103" i="9"/>
  <c r="E102" i="9"/>
  <c r="H102" i="9"/>
  <c r="F102" i="9"/>
  <c r="E101" i="9"/>
  <c r="F101" i="9"/>
  <c r="E100" i="9"/>
  <c r="H100" i="9"/>
  <c r="F100" i="9"/>
  <c r="E98" i="9"/>
  <c r="F98" i="9"/>
  <c r="E97" i="9"/>
  <c r="F97" i="9"/>
  <c r="E96" i="9"/>
  <c r="I96" i="9"/>
  <c r="F96" i="9"/>
  <c r="E95" i="9"/>
  <c r="H95" i="9"/>
  <c r="F95" i="9"/>
  <c r="E94" i="9"/>
  <c r="H94" i="9"/>
  <c r="F94" i="9"/>
  <c r="E92" i="9"/>
  <c r="I92" i="9"/>
  <c r="F92" i="9"/>
  <c r="E91" i="9"/>
  <c r="I91" i="9"/>
  <c r="F91" i="9"/>
  <c r="E90" i="9"/>
  <c r="I90" i="9"/>
  <c r="F90" i="9"/>
  <c r="E89" i="9"/>
  <c r="H89" i="9"/>
  <c r="F89" i="9"/>
  <c r="E88" i="9"/>
  <c r="H88" i="9"/>
  <c r="F88" i="9"/>
  <c r="E86" i="9"/>
  <c r="H86" i="9"/>
  <c r="F86" i="9"/>
  <c r="E85" i="9"/>
  <c r="I85" i="9"/>
  <c r="F85" i="9"/>
  <c r="E84" i="9"/>
  <c r="I84" i="9"/>
  <c r="F84" i="9"/>
  <c r="E83" i="9"/>
  <c r="I83" i="9"/>
  <c r="F83" i="9"/>
  <c r="E82" i="9"/>
  <c r="I82" i="9"/>
  <c r="F82" i="9"/>
  <c r="E80" i="9"/>
  <c r="I80" i="9"/>
  <c r="F80" i="9"/>
  <c r="E79" i="9"/>
  <c r="I79" i="9"/>
  <c r="F79" i="9"/>
  <c r="E78" i="9"/>
  <c r="I78" i="9"/>
  <c r="F78" i="9"/>
  <c r="E77" i="9"/>
  <c r="I77" i="9"/>
  <c r="F77" i="9"/>
  <c r="E76" i="9"/>
  <c r="I76" i="9"/>
  <c r="F76" i="9"/>
  <c r="E75" i="9"/>
  <c r="I75" i="9"/>
  <c r="F75" i="9"/>
  <c r="E73" i="9"/>
  <c r="I73" i="9"/>
  <c r="F73" i="9"/>
  <c r="E72" i="9"/>
  <c r="I72" i="9"/>
  <c r="F72" i="9"/>
  <c r="E71" i="9"/>
  <c r="I71" i="9"/>
  <c r="F71" i="9"/>
  <c r="E70" i="9"/>
  <c r="F70" i="9"/>
  <c r="E69" i="9"/>
  <c r="H69" i="9"/>
  <c r="F69" i="9"/>
  <c r="E67" i="9"/>
  <c r="H67" i="9"/>
  <c r="F67" i="9"/>
  <c r="E66" i="9"/>
  <c r="F66" i="9"/>
  <c r="E65" i="9"/>
  <c r="H65" i="9"/>
  <c r="F65" i="9"/>
  <c r="E64" i="9"/>
  <c r="H64" i="9"/>
  <c r="F64" i="9"/>
  <c r="E63" i="9"/>
  <c r="I63" i="9"/>
  <c r="F63" i="9"/>
  <c r="E61" i="9"/>
  <c r="H61" i="9"/>
  <c r="F61" i="9"/>
  <c r="E60" i="9"/>
  <c r="H60" i="9"/>
  <c r="F60" i="9"/>
  <c r="E59" i="9"/>
  <c r="I59" i="9"/>
  <c r="F59" i="9"/>
  <c r="E58" i="9"/>
  <c r="I58" i="9"/>
  <c r="F58" i="9"/>
  <c r="E57" i="9"/>
  <c r="H57" i="9"/>
  <c r="F57" i="9"/>
  <c r="E56" i="9"/>
  <c r="H56" i="9"/>
  <c r="F56" i="9"/>
  <c r="E54" i="9"/>
  <c r="H54" i="9"/>
  <c r="F54" i="9"/>
  <c r="E53" i="9"/>
  <c r="I53" i="9"/>
  <c r="F53" i="9"/>
  <c r="E52" i="9"/>
  <c r="I52" i="9"/>
  <c r="F52" i="9"/>
  <c r="E51" i="9"/>
  <c r="F51" i="9"/>
  <c r="E50" i="9"/>
  <c r="F50" i="9"/>
  <c r="E48" i="9"/>
  <c r="F48" i="9"/>
  <c r="E47" i="9"/>
  <c r="I47" i="9"/>
  <c r="F47" i="9"/>
  <c r="E46" i="9"/>
  <c r="F46" i="9"/>
  <c r="E45" i="9"/>
  <c r="H45" i="9"/>
  <c r="F45" i="9"/>
  <c r="E44" i="9"/>
  <c r="I44" i="9"/>
  <c r="F44" i="9"/>
  <c r="E42" i="9"/>
  <c r="I42" i="9"/>
  <c r="F42" i="9"/>
  <c r="E41" i="9"/>
  <c r="H41" i="9"/>
  <c r="F41" i="9"/>
  <c r="E40" i="9"/>
  <c r="F40" i="9"/>
  <c r="E39" i="9"/>
  <c r="H39" i="9"/>
  <c r="F39" i="9"/>
  <c r="E38" i="9"/>
  <c r="H38" i="9"/>
  <c r="F38" i="9"/>
  <c r="E36" i="9"/>
  <c r="I36" i="9"/>
  <c r="F36" i="9"/>
  <c r="E35" i="9"/>
  <c r="I35" i="9"/>
  <c r="F35" i="9"/>
  <c r="E34" i="9"/>
  <c r="H34" i="9"/>
  <c r="F34" i="9"/>
  <c r="E33" i="9"/>
  <c r="H33" i="9"/>
  <c r="F33" i="9"/>
  <c r="E32" i="9"/>
  <c r="H32" i="9"/>
  <c r="F32" i="9"/>
  <c r="E31" i="9"/>
  <c r="H31" i="9"/>
  <c r="F31" i="9"/>
  <c r="E29" i="9"/>
  <c r="H29" i="9"/>
  <c r="F29" i="9"/>
  <c r="E28" i="9"/>
  <c r="H28" i="9"/>
  <c r="F28" i="9"/>
  <c r="E27" i="9"/>
  <c r="H27" i="9"/>
  <c r="F27" i="9"/>
  <c r="E26" i="9"/>
  <c r="H26" i="9"/>
  <c r="F26" i="9"/>
  <c r="E25" i="9"/>
  <c r="H25" i="9"/>
  <c r="F25" i="9"/>
  <c r="E23" i="9"/>
  <c r="I23" i="9"/>
  <c r="F23" i="9"/>
  <c r="E22" i="9"/>
  <c r="I22" i="9"/>
  <c r="F22" i="9"/>
  <c r="E21" i="9"/>
  <c r="I21" i="9"/>
  <c r="F21" i="9"/>
  <c r="E20" i="9"/>
  <c r="I20" i="9"/>
  <c r="F20" i="9"/>
  <c r="E19" i="9"/>
  <c r="H19" i="9"/>
  <c r="F19" i="9"/>
  <c r="E17" i="9"/>
  <c r="H17" i="9"/>
  <c r="F17" i="9"/>
  <c r="E16" i="9"/>
  <c r="H16" i="9"/>
  <c r="F16" i="9"/>
  <c r="E15" i="9"/>
  <c r="I15" i="9"/>
  <c r="F15" i="9"/>
  <c r="E14" i="9"/>
  <c r="H14" i="9"/>
  <c r="F14" i="9"/>
  <c r="E13" i="9"/>
  <c r="H13" i="9"/>
  <c r="F13" i="9"/>
  <c r="E12" i="9"/>
  <c r="I12" i="9"/>
  <c r="F12" i="9"/>
  <c r="E10" i="9"/>
  <c r="I10" i="9"/>
  <c r="F10" i="9"/>
  <c r="E9" i="9"/>
  <c r="H9" i="9"/>
  <c r="F9" i="9"/>
  <c r="E8" i="9"/>
  <c r="H8" i="9"/>
  <c r="F8" i="9"/>
  <c r="E7" i="9"/>
  <c r="I7" i="9"/>
  <c r="F7" i="9"/>
  <c r="E6" i="9"/>
  <c r="I6" i="9"/>
  <c r="F6" i="9"/>
  <c r="E4" i="9"/>
  <c r="I4" i="9"/>
  <c r="F4" i="9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2" i="4"/>
  <c r="V2" i="4"/>
  <c r="E132" i="3"/>
  <c r="I132" i="3"/>
  <c r="M132" i="6"/>
  <c r="E233" i="3"/>
  <c r="H233" i="3"/>
  <c r="H233" i="6"/>
  <c r="M773" i="6"/>
  <c r="I773" i="6"/>
  <c r="M774" i="6"/>
  <c r="I774" i="6"/>
  <c r="M775" i="6"/>
  <c r="I775" i="6"/>
  <c r="M776" i="6"/>
  <c r="I776" i="6"/>
  <c r="M777" i="6"/>
  <c r="I777" i="6"/>
  <c r="M778" i="6"/>
  <c r="I778" i="6"/>
  <c r="M779" i="6"/>
  <c r="I779" i="6"/>
  <c r="M780" i="6"/>
  <c r="I780" i="6"/>
  <c r="M781" i="6"/>
  <c r="I781" i="6"/>
  <c r="M782" i="6"/>
  <c r="I782" i="6"/>
  <c r="M783" i="6"/>
  <c r="I783" i="6"/>
  <c r="M784" i="6"/>
  <c r="I784" i="6"/>
  <c r="M785" i="6"/>
  <c r="I785" i="6"/>
  <c r="M786" i="6"/>
  <c r="I786" i="6"/>
  <c r="M787" i="6"/>
  <c r="I787" i="6"/>
  <c r="M788" i="6"/>
  <c r="I788" i="6"/>
  <c r="M789" i="6"/>
  <c r="I789" i="6"/>
  <c r="M790" i="6"/>
  <c r="I790" i="6"/>
  <c r="M791" i="6"/>
  <c r="I791" i="6"/>
  <c r="M792" i="6"/>
  <c r="I792" i="6"/>
  <c r="M793" i="6"/>
  <c r="I793" i="6"/>
  <c r="M794" i="6"/>
  <c r="I794" i="6"/>
  <c r="M795" i="6"/>
  <c r="I795" i="6"/>
  <c r="M796" i="6"/>
  <c r="I796" i="6"/>
  <c r="M797" i="6"/>
  <c r="I797" i="6"/>
  <c r="M798" i="6"/>
  <c r="I798" i="6"/>
  <c r="M799" i="6"/>
  <c r="I799" i="6"/>
  <c r="M800" i="6"/>
  <c r="I800" i="6"/>
  <c r="M801" i="6"/>
  <c r="I801" i="6"/>
  <c r="M802" i="6"/>
  <c r="I802" i="6"/>
  <c r="M803" i="6"/>
  <c r="I803" i="6"/>
  <c r="M804" i="6"/>
  <c r="I804" i="6"/>
  <c r="M805" i="6"/>
  <c r="I805" i="6"/>
  <c r="M806" i="6"/>
  <c r="I806" i="6"/>
  <c r="M807" i="6"/>
  <c r="I807" i="6"/>
  <c r="M808" i="6"/>
  <c r="I808" i="6"/>
  <c r="M809" i="6"/>
  <c r="I809" i="6"/>
  <c r="M810" i="6"/>
  <c r="I810" i="6"/>
  <c r="M811" i="6"/>
  <c r="I811" i="6"/>
  <c r="M812" i="6"/>
  <c r="I812" i="6"/>
  <c r="M813" i="6"/>
  <c r="I813" i="6"/>
  <c r="M814" i="6"/>
  <c r="I814" i="6"/>
  <c r="M815" i="6"/>
  <c r="I815" i="6"/>
  <c r="M816" i="6"/>
  <c r="I816" i="6"/>
  <c r="M817" i="6"/>
  <c r="I817" i="6"/>
  <c r="M818" i="6"/>
  <c r="I818" i="6"/>
  <c r="M819" i="6"/>
  <c r="I819" i="6"/>
  <c r="M820" i="6"/>
  <c r="I820" i="6"/>
  <c r="M821" i="6"/>
  <c r="I821" i="6"/>
  <c r="M822" i="6"/>
  <c r="I822" i="6"/>
  <c r="M823" i="6"/>
  <c r="I823" i="6"/>
  <c r="M824" i="6"/>
  <c r="I824" i="6"/>
  <c r="M825" i="6"/>
  <c r="I825" i="6"/>
  <c r="M826" i="6"/>
  <c r="I826" i="6"/>
  <c r="M827" i="6"/>
  <c r="I827" i="6"/>
  <c r="M828" i="6"/>
  <c r="I828" i="6"/>
  <c r="M829" i="6"/>
  <c r="I829" i="6"/>
  <c r="M830" i="6"/>
  <c r="I830" i="6"/>
  <c r="M831" i="6"/>
  <c r="I831" i="6"/>
  <c r="M832" i="6"/>
  <c r="I832" i="6"/>
  <c r="M833" i="6"/>
  <c r="I833" i="6"/>
  <c r="M834" i="6"/>
  <c r="I834" i="6"/>
  <c r="M835" i="6"/>
  <c r="I835" i="6"/>
  <c r="M836" i="6"/>
  <c r="I836" i="6"/>
  <c r="M837" i="6"/>
  <c r="I837" i="6"/>
  <c r="M838" i="6"/>
  <c r="I838" i="6"/>
  <c r="M839" i="6"/>
  <c r="I839" i="6"/>
  <c r="M840" i="6"/>
  <c r="I840" i="6"/>
  <c r="M841" i="6"/>
  <c r="I841" i="6"/>
  <c r="M842" i="6"/>
  <c r="I842" i="6"/>
  <c r="M843" i="6"/>
  <c r="I843" i="6"/>
  <c r="M844" i="6"/>
  <c r="I844" i="6"/>
  <c r="M845" i="6"/>
  <c r="I845" i="6"/>
  <c r="M846" i="6"/>
  <c r="I846" i="6"/>
  <c r="M847" i="6"/>
  <c r="I847" i="6"/>
  <c r="M848" i="6"/>
  <c r="I848" i="6"/>
  <c r="M849" i="6"/>
  <c r="I849" i="6"/>
  <c r="M850" i="6"/>
  <c r="I850" i="6"/>
  <c r="M851" i="6"/>
  <c r="I851" i="6"/>
  <c r="M852" i="6"/>
  <c r="I852" i="6"/>
  <c r="M853" i="6"/>
  <c r="I853" i="6"/>
  <c r="M854" i="6"/>
  <c r="I854" i="6"/>
  <c r="M855" i="6"/>
  <c r="I855" i="6"/>
  <c r="M856" i="6"/>
  <c r="I856" i="6"/>
  <c r="M857" i="6"/>
  <c r="I857" i="6"/>
  <c r="M858" i="6"/>
  <c r="I858" i="6"/>
  <c r="M859" i="6"/>
  <c r="I859" i="6"/>
  <c r="M860" i="6"/>
  <c r="I860" i="6"/>
  <c r="M861" i="6"/>
  <c r="I861" i="6"/>
  <c r="M862" i="6"/>
  <c r="I862" i="6"/>
  <c r="M863" i="6"/>
  <c r="I863" i="6"/>
  <c r="M864" i="6"/>
  <c r="I864" i="6"/>
  <c r="M865" i="6"/>
  <c r="I865" i="6"/>
  <c r="M866" i="6"/>
  <c r="I866" i="6"/>
  <c r="M867" i="6"/>
  <c r="I867" i="6"/>
  <c r="M868" i="6"/>
  <c r="I868" i="6"/>
  <c r="M869" i="6"/>
  <c r="I869" i="6"/>
  <c r="M870" i="6"/>
  <c r="I870" i="6"/>
  <c r="M871" i="6"/>
  <c r="I871" i="6"/>
  <c r="M11" i="6"/>
  <c r="I11" i="6"/>
  <c r="M17" i="6"/>
  <c r="I17" i="6"/>
  <c r="M23" i="6"/>
  <c r="I23" i="6"/>
  <c r="M29" i="6"/>
  <c r="I29" i="6"/>
  <c r="M35" i="6"/>
  <c r="I35" i="6"/>
  <c r="M41" i="6"/>
  <c r="I41" i="6"/>
  <c r="M47" i="6"/>
  <c r="I47" i="6"/>
  <c r="M53" i="6"/>
  <c r="I53" i="6"/>
  <c r="M59" i="6"/>
  <c r="I59" i="6"/>
  <c r="M65" i="6"/>
  <c r="I65" i="6"/>
  <c r="M71" i="6"/>
  <c r="I71" i="6"/>
  <c r="M77" i="6"/>
  <c r="I77" i="6"/>
  <c r="M83" i="6"/>
  <c r="I83" i="6"/>
  <c r="M89" i="6"/>
  <c r="I89" i="6"/>
  <c r="M95" i="6"/>
  <c r="I95" i="6"/>
  <c r="M101" i="6"/>
  <c r="I101" i="6"/>
  <c r="M107" i="6"/>
  <c r="I107" i="6"/>
  <c r="M743" i="6"/>
  <c r="I743" i="6"/>
  <c r="M749" i="6"/>
  <c r="I749" i="6"/>
  <c r="M755" i="6"/>
  <c r="I755" i="6"/>
  <c r="M761" i="6"/>
  <c r="I761" i="6"/>
  <c r="M767" i="6"/>
  <c r="I767" i="6"/>
  <c r="M5" i="6"/>
  <c r="I5" i="6"/>
  <c r="E3" i="8"/>
  <c r="E4" i="8"/>
  <c r="E5" i="8"/>
  <c r="E6" i="8"/>
  <c r="E7" i="8"/>
  <c r="E8" i="8"/>
  <c r="E9" i="8"/>
  <c r="E10" i="8"/>
  <c r="E11" i="8"/>
  <c r="E12" i="8"/>
  <c r="E14" i="8"/>
  <c r="E13" i="8"/>
  <c r="E15" i="8"/>
  <c r="E16" i="8"/>
  <c r="E17" i="8"/>
  <c r="E19" i="8"/>
  <c r="E20" i="8"/>
  <c r="E21" i="8"/>
  <c r="E22" i="8"/>
  <c r="E23" i="8"/>
  <c r="E24" i="8"/>
  <c r="E25" i="8"/>
  <c r="E26" i="8"/>
  <c r="E27" i="8"/>
  <c r="E28" i="8"/>
  <c r="E72" i="8"/>
  <c r="E29" i="8"/>
  <c r="E30" i="8"/>
  <c r="E31" i="8"/>
  <c r="E32" i="8"/>
  <c r="E33" i="8"/>
  <c r="E34" i="8"/>
  <c r="E35" i="8"/>
  <c r="E36" i="8"/>
  <c r="E37" i="8"/>
  <c r="E38" i="8"/>
  <c r="E39" i="8"/>
  <c r="E18" i="8"/>
  <c r="E123" i="8"/>
  <c r="E114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7" i="8"/>
  <c r="E98" i="8"/>
  <c r="E99" i="8"/>
  <c r="E100" i="8"/>
  <c r="E101" i="8"/>
  <c r="E102" i="8"/>
  <c r="E103" i="8"/>
  <c r="E104" i="8"/>
  <c r="E105" i="8"/>
  <c r="E106" i="8"/>
  <c r="E108" i="8"/>
  <c r="E109" i="8"/>
  <c r="E110" i="8"/>
  <c r="E107" i="8"/>
  <c r="E111" i="8"/>
  <c r="E112" i="8"/>
  <c r="E115" i="8"/>
  <c r="E116" i="8"/>
  <c r="E117" i="8"/>
  <c r="E118" i="8"/>
  <c r="E119" i="8"/>
  <c r="E120" i="8"/>
  <c r="E121" i="8"/>
  <c r="E122" i="8"/>
  <c r="E2" i="8"/>
  <c r="M3" i="6"/>
  <c r="K5" i="6"/>
  <c r="E5" i="6"/>
  <c r="L5" i="6"/>
  <c r="F5" i="6"/>
  <c r="K11" i="6"/>
  <c r="E11" i="6"/>
  <c r="L11" i="6"/>
  <c r="F11" i="6"/>
  <c r="K17" i="6"/>
  <c r="E17" i="6"/>
  <c r="L17" i="6"/>
  <c r="F17" i="6"/>
  <c r="K23" i="6"/>
  <c r="E23" i="6"/>
  <c r="L23" i="6"/>
  <c r="F23" i="6"/>
  <c r="K29" i="6"/>
  <c r="E29" i="6"/>
  <c r="L29" i="6"/>
  <c r="F29" i="6"/>
  <c r="K35" i="6"/>
  <c r="E35" i="6"/>
  <c r="L35" i="6"/>
  <c r="F35" i="6"/>
  <c r="K41" i="6"/>
  <c r="E41" i="6"/>
  <c r="L41" i="6"/>
  <c r="F41" i="6"/>
  <c r="K47" i="6"/>
  <c r="E47" i="6"/>
  <c r="L47" i="6"/>
  <c r="F47" i="6"/>
  <c r="K53" i="6"/>
  <c r="E53" i="6"/>
  <c r="L53" i="6"/>
  <c r="F53" i="6"/>
  <c r="K59" i="6"/>
  <c r="E59" i="6"/>
  <c r="L59" i="6"/>
  <c r="F59" i="6"/>
  <c r="K65" i="6"/>
  <c r="E65" i="6"/>
  <c r="L65" i="6"/>
  <c r="F65" i="6"/>
  <c r="K71" i="6"/>
  <c r="E71" i="6"/>
  <c r="L71" i="6"/>
  <c r="F71" i="6"/>
  <c r="K77" i="6"/>
  <c r="E77" i="6"/>
  <c r="L77" i="6"/>
  <c r="F77" i="6"/>
  <c r="K83" i="6"/>
  <c r="E83" i="6"/>
  <c r="L83" i="6"/>
  <c r="F83" i="6"/>
  <c r="K89" i="6"/>
  <c r="E89" i="6"/>
  <c r="L89" i="6"/>
  <c r="F89" i="6"/>
  <c r="K95" i="6"/>
  <c r="E95" i="6"/>
  <c r="L95" i="6"/>
  <c r="F95" i="6"/>
  <c r="K101" i="6"/>
  <c r="E101" i="6"/>
  <c r="L101" i="6"/>
  <c r="F101" i="6"/>
  <c r="K107" i="6"/>
  <c r="E107" i="6"/>
  <c r="L107" i="6"/>
  <c r="F107" i="6"/>
  <c r="K743" i="6"/>
  <c r="E743" i="6"/>
  <c r="L743" i="6"/>
  <c r="F743" i="6"/>
  <c r="K749" i="6"/>
  <c r="E749" i="6"/>
  <c r="L749" i="6"/>
  <c r="F749" i="6"/>
  <c r="K755" i="6"/>
  <c r="E755" i="6"/>
  <c r="L755" i="6"/>
  <c r="F755" i="6"/>
  <c r="K761" i="6"/>
  <c r="E761" i="6"/>
  <c r="L761" i="6"/>
  <c r="F761" i="6"/>
  <c r="K767" i="6"/>
  <c r="E767" i="6"/>
  <c r="L767" i="6"/>
  <c r="F767" i="6"/>
  <c r="K773" i="6"/>
  <c r="E773" i="6"/>
  <c r="L773" i="6"/>
  <c r="F773" i="6"/>
  <c r="K774" i="6"/>
  <c r="E774" i="6"/>
  <c r="L774" i="6"/>
  <c r="F774" i="6"/>
  <c r="K775" i="6"/>
  <c r="E775" i="6"/>
  <c r="L775" i="6"/>
  <c r="F775" i="6"/>
  <c r="K776" i="6"/>
  <c r="E776" i="6"/>
  <c r="L776" i="6"/>
  <c r="F776" i="6"/>
  <c r="K777" i="6"/>
  <c r="E777" i="6"/>
  <c r="L777" i="6"/>
  <c r="F777" i="6"/>
  <c r="K778" i="6"/>
  <c r="E778" i="6"/>
  <c r="L778" i="6"/>
  <c r="F778" i="6"/>
  <c r="K779" i="6"/>
  <c r="E779" i="6"/>
  <c r="L779" i="6"/>
  <c r="F779" i="6"/>
  <c r="K780" i="6"/>
  <c r="E780" i="6"/>
  <c r="L780" i="6"/>
  <c r="F780" i="6"/>
  <c r="K781" i="6"/>
  <c r="E781" i="6"/>
  <c r="L781" i="6"/>
  <c r="F781" i="6"/>
  <c r="K782" i="6"/>
  <c r="E782" i="6"/>
  <c r="L782" i="6"/>
  <c r="F782" i="6"/>
  <c r="K783" i="6"/>
  <c r="E783" i="6"/>
  <c r="L783" i="6"/>
  <c r="F783" i="6"/>
  <c r="K784" i="6"/>
  <c r="E784" i="6"/>
  <c r="L784" i="6"/>
  <c r="F784" i="6"/>
  <c r="K785" i="6"/>
  <c r="E785" i="6"/>
  <c r="L785" i="6"/>
  <c r="F785" i="6"/>
  <c r="K786" i="6"/>
  <c r="E786" i="6"/>
  <c r="L786" i="6"/>
  <c r="F786" i="6"/>
  <c r="K787" i="6"/>
  <c r="E787" i="6"/>
  <c r="L787" i="6"/>
  <c r="F787" i="6"/>
  <c r="K788" i="6"/>
  <c r="E788" i="6"/>
  <c r="L788" i="6"/>
  <c r="F788" i="6"/>
  <c r="K789" i="6"/>
  <c r="E789" i="6"/>
  <c r="L789" i="6"/>
  <c r="F789" i="6"/>
  <c r="K790" i="6"/>
  <c r="E790" i="6"/>
  <c r="L790" i="6"/>
  <c r="F790" i="6"/>
  <c r="K791" i="6"/>
  <c r="E791" i="6"/>
  <c r="L791" i="6"/>
  <c r="F791" i="6"/>
  <c r="K792" i="6"/>
  <c r="E792" i="6"/>
  <c r="L792" i="6"/>
  <c r="F792" i="6"/>
  <c r="K793" i="6"/>
  <c r="E793" i="6"/>
  <c r="L793" i="6"/>
  <c r="F793" i="6"/>
  <c r="K794" i="6"/>
  <c r="E794" i="6"/>
  <c r="L794" i="6"/>
  <c r="F794" i="6"/>
  <c r="K795" i="6"/>
  <c r="E795" i="6"/>
  <c r="L795" i="6"/>
  <c r="F795" i="6"/>
  <c r="K796" i="6"/>
  <c r="E796" i="6"/>
  <c r="L796" i="6"/>
  <c r="F796" i="6"/>
  <c r="K797" i="6"/>
  <c r="E797" i="6"/>
  <c r="L797" i="6"/>
  <c r="F797" i="6"/>
  <c r="K798" i="6"/>
  <c r="E798" i="6"/>
  <c r="L798" i="6"/>
  <c r="F798" i="6"/>
  <c r="K799" i="6"/>
  <c r="E799" i="6"/>
  <c r="L799" i="6"/>
  <c r="F799" i="6"/>
  <c r="K800" i="6"/>
  <c r="E800" i="6"/>
  <c r="L800" i="6"/>
  <c r="F800" i="6"/>
  <c r="K801" i="6"/>
  <c r="E801" i="6"/>
  <c r="L801" i="6"/>
  <c r="F801" i="6"/>
  <c r="K802" i="6"/>
  <c r="E802" i="6"/>
  <c r="L802" i="6"/>
  <c r="F802" i="6"/>
  <c r="K803" i="6"/>
  <c r="E803" i="6"/>
  <c r="L803" i="6"/>
  <c r="F803" i="6"/>
  <c r="K804" i="6"/>
  <c r="E804" i="6"/>
  <c r="L804" i="6"/>
  <c r="F804" i="6"/>
  <c r="K805" i="6"/>
  <c r="E805" i="6"/>
  <c r="L805" i="6"/>
  <c r="F805" i="6"/>
  <c r="K806" i="6"/>
  <c r="E806" i="6"/>
  <c r="L806" i="6"/>
  <c r="F806" i="6"/>
  <c r="K807" i="6"/>
  <c r="E807" i="6"/>
  <c r="L807" i="6"/>
  <c r="F807" i="6"/>
  <c r="K808" i="6"/>
  <c r="E808" i="6"/>
  <c r="L808" i="6"/>
  <c r="F808" i="6"/>
  <c r="K809" i="6"/>
  <c r="E809" i="6"/>
  <c r="L809" i="6"/>
  <c r="F809" i="6"/>
  <c r="K810" i="6"/>
  <c r="E810" i="6"/>
  <c r="L810" i="6"/>
  <c r="F810" i="6"/>
  <c r="K811" i="6"/>
  <c r="E811" i="6"/>
  <c r="L811" i="6"/>
  <c r="F811" i="6"/>
  <c r="K812" i="6"/>
  <c r="E812" i="6"/>
  <c r="L812" i="6"/>
  <c r="F812" i="6"/>
  <c r="K813" i="6"/>
  <c r="E813" i="6"/>
  <c r="L813" i="6"/>
  <c r="F813" i="6"/>
  <c r="K814" i="6"/>
  <c r="E814" i="6"/>
  <c r="L814" i="6"/>
  <c r="F814" i="6"/>
  <c r="K815" i="6"/>
  <c r="E815" i="6"/>
  <c r="L815" i="6"/>
  <c r="F815" i="6"/>
  <c r="K816" i="6"/>
  <c r="E816" i="6"/>
  <c r="L816" i="6"/>
  <c r="F816" i="6"/>
  <c r="K817" i="6"/>
  <c r="E817" i="6"/>
  <c r="L817" i="6"/>
  <c r="F817" i="6"/>
  <c r="K818" i="6"/>
  <c r="E818" i="6"/>
  <c r="L818" i="6"/>
  <c r="F818" i="6"/>
  <c r="K819" i="6"/>
  <c r="E819" i="6"/>
  <c r="L819" i="6"/>
  <c r="F819" i="6"/>
  <c r="K820" i="6"/>
  <c r="E820" i="6"/>
  <c r="L820" i="6"/>
  <c r="F820" i="6"/>
  <c r="K821" i="6"/>
  <c r="E821" i="6"/>
  <c r="L821" i="6"/>
  <c r="F821" i="6"/>
  <c r="K822" i="6"/>
  <c r="E822" i="6"/>
  <c r="L822" i="6"/>
  <c r="F822" i="6"/>
  <c r="K823" i="6"/>
  <c r="E823" i="6"/>
  <c r="L823" i="6"/>
  <c r="F823" i="6"/>
  <c r="K824" i="6"/>
  <c r="E824" i="6"/>
  <c r="L824" i="6"/>
  <c r="F824" i="6"/>
  <c r="K825" i="6"/>
  <c r="E825" i="6"/>
  <c r="L825" i="6"/>
  <c r="F825" i="6"/>
  <c r="K826" i="6"/>
  <c r="E826" i="6"/>
  <c r="L826" i="6"/>
  <c r="F826" i="6"/>
  <c r="K827" i="6"/>
  <c r="E827" i="6"/>
  <c r="L827" i="6"/>
  <c r="F827" i="6"/>
  <c r="K828" i="6"/>
  <c r="E828" i="6"/>
  <c r="L828" i="6"/>
  <c r="F828" i="6"/>
  <c r="K829" i="6"/>
  <c r="E829" i="6"/>
  <c r="L829" i="6"/>
  <c r="F829" i="6"/>
  <c r="K830" i="6"/>
  <c r="E830" i="6"/>
  <c r="L830" i="6"/>
  <c r="F830" i="6"/>
  <c r="K831" i="6"/>
  <c r="E831" i="6"/>
  <c r="L831" i="6"/>
  <c r="F831" i="6"/>
  <c r="K832" i="6"/>
  <c r="E832" i="6"/>
  <c r="L832" i="6"/>
  <c r="F832" i="6"/>
  <c r="K833" i="6"/>
  <c r="E833" i="6"/>
  <c r="L833" i="6"/>
  <c r="F833" i="6"/>
  <c r="K834" i="6"/>
  <c r="E834" i="6"/>
  <c r="L834" i="6"/>
  <c r="F834" i="6"/>
  <c r="K835" i="6"/>
  <c r="E835" i="6"/>
  <c r="L835" i="6"/>
  <c r="F835" i="6"/>
  <c r="K836" i="6"/>
  <c r="E836" i="6"/>
  <c r="L836" i="6"/>
  <c r="F836" i="6"/>
  <c r="K837" i="6"/>
  <c r="E837" i="6"/>
  <c r="L837" i="6"/>
  <c r="F837" i="6"/>
  <c r="K838" i="6"/>
  <c r="E838" i="6"/>
  <c r="L838" i="6"/>
  <c r="F838" i="6"/>
  <c r="K839" i="6"/>
  <c r="E839" i="6"/>
  <c r="L839" i="6"/>
  <c r="F839" i="6"/>
  <c r="K840" i="6"/>
  <c r="E840" i="6"/>
  <c r="L840" i="6"/>
  <c r="F840" i="6"/>
  <c r="K841" i="6"/>
  <c r="E841" i="6"/>
  <c r="L841" i="6"/>
  <c r="F841" i="6"/>
  <c r="K842" i="6"/>
  <c r="E842" i="6"/>
  <c r="L842" i="6"/>
  <c r="F842" i="6"/>
  <c r="K843" i="6"/>
  <c r="E843" i="6"/>
  <c r="L843" i="6"/>
  <c r="F843" i="6"/>
  <c r="K844" i="6"/>
  <c r="E844" i="6"/>
  <c r="L844" i="6"/>
  <c r="F844" i="6"/>
  <c r="K845" i="6"/>
  <c r="E845" i="6"/>
  <c r="L845" i="6"/>
  <c r="F845" i="6"/>
  <c r="K846" i="6"/>
  <c r="E846" i="6"/>
  <c r="L846" i="6"/>
  <c r="F846" i="6"/>
  <c r="K847" i="6"/>
  <c r="E847" i="6"/>
  <c r="L847" i="6"/>
  <c r="F847" i="6"/>
  <c r="K848" i="6"/>
  <c r="E848" i="6"/>
  <c r="L848" i="6"/>
  <c r="F848" i="6"/>
  <c r="K849" i="6"/>
  <c r="E849" i="6"/>
  <c r="L849" i="6"/>
  <c r="F849" i="6"/>
  <c r="K850" i="6"/>
  <c r="E850" i="6"/>
  <c r="L850" i="6"/>
  <c r="F850" i="6"/>
  <c r="K851" i="6"/>
  <c r="E851" i="6"/>
  <c r="L851" i="6"/>
  <c r="F851" i="6"/>
  <c r="K852" i="6"/>
  <c r="E852" i="6"/>
  <c r="L852" i="6"/>
  <c r="F852" i="6"/>
  <c r="K853" i="6"/>
  <c r="E853" i="6"/>
  <c r="L853" i="6"/>
  <c r="F853" i="6"/>
  <c r="K854" i="6"/>
  <c r="E854" i="6"/>
  <c r="L854" i="6"/>
  <c r="F854" i="6"/>
  <c r="K855" i="6"/>
  <c r="E855" i="6"/>
  <c r="L855" i="6"/>
  <c r="F855" i="6"/>
  <c r="K856" i="6"/>
  <c r="E856" i="6"/>
  <c r="L856" i="6"/>
  <c r="F856" i="6"/>
  <c r="K857" i="6"/>
  <c r="E857" i="6"/>
  <c r="L857" i="6"/>
  <c r="F857" i="6"/>
  <c r="K858" i="6"/>
  <c r="E858" i="6"/>
  <c r="L858" i="6"/>
  <c r="F858" i="6"/>
  <c r="K859" i="6"/>
  <c r="E859" i="6"/>
  <c r="L859" i="6"/>
  <c r="F859" i="6"/>
  <c r="K860" i="6"/>
  <c r="E860" i="6"/>
  <c r="L860" i="6"/>
  <c r="F860" i="6"/>
  <c r="K861" i="6"/>
  <c r="E861" i="6"/>
  <c r="L861" i="6"/>
  <c r="F861" i="6"/>
  <c r="K862" i="6"/>
  <c r="E862" i="6"/>
  <c r="L862" i="6"/>
  <c r="F862" i="6"/>
  <c r="K863" i="6"/>
  <c r="E863" i="6"/>
  <c r="L863" i="6"/>
  <c r="F863" i="6"/>
  <c r="K864" i="6"/>
  <c r="E864" i="6"/>
  <c r="L864" i="6"/>
  <c r="F864" i="6"/>
  <c r="K865" i="6"/>
  <c r="E865" i="6"/>
  <c r="L865" i="6"/>
  <c r="F865" i="6"/>
  <c r="K866" i="6"/>
  <c r="E866" i="6"/>
  <c r="L866" i="6"/>
  <c r="F866" i="6"/>
  <c r="K867" i="6"/>
  <c r="E867" i="6"/>
  <c r="L867" i="6"/>
  <c r="F867" i="6"/>
  <c r="K868" i="6"/>
  <c r="E868" i="6"/>
  <c r="L868" i="6"/>
  <c r="F868" i="6"/>
  <c r="K869" i="6"/>
  <c r="E869" i="6"/>
  <c r="L869" i="6"/>
  <c r="F869" i="6"/>
  <c r="K870" i="6"/>
  <c r="E870" i="6"/>
  <c r="L870" i="6"/>
  <c r="F870" i="6"/>
  <c r="K871" i="6"/>
  <c r="E871" i="6"/>
  <c r="L871" i="6"/>
  <c r="F871" i="6"/>
  <c r="L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5" i="6"/>
  <c r="H11" i="6"/>
  <c r="H17" i="6"/>
  <c r="H23" i="6"/>
  <c r="H29" i="6"/>
  <c r="H35" i="6"/>
  <c r="H41" i="6"/>
  <c r="H47" i="6"/>
  <c r="H53" i="6"/>
  <c r="H59" i="6"/>
  <c r="H65" i="6"/>
  <c r="H71" i="6"/>
  <c r="H77" i="6"/>
  <c r="H83" i="6"/>
  <c r="H89" i="6"/>
  <c r="H95" i="6"/>
  <c r="H101" i="6"/>
  <c r="H107" i="6"/>
  <c r="H155" i="6"/>
  <c r="H181" i="6"/>
  <c r="H199" i="6"/>
  <c r="H219" i="6"/>
  <c r="H255" i="6"/>
  <c r="H285" i="6"/>
  <c r="H297" i="6"/>
  <c r="H321" i="6"/>
  <c r="H333" i="6"/>
  <c r="H363" i="6"/>
  <c r="H369" i="6"/>
  <c r="H390" i="6"/>
  <c r="H530" i="6"/>
  <c r="H548" i="6"/>
  <c r="H620" i="6"/>
  <c r="H632" i="6"/>
  <c r="H743" i="6"/>
  <c r="H749" i="6"/>
  <c r="H755" i="6"/>
  <c r="H761" i="6"/>
  <c r="H767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4" i="6"/>
  <c r="G4" i="6"/>
  <c r="H4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4" i="6"/>
  <c r="C5" i="6"/>
  <c r="C6" i="6"/>
  <c r="C7" i="6"/>
  <c r="C8" i="6"/>
  <c r="C9" i="6"/>
  <c r="C10" i="6"/>
  <c r="C11" i="6"/>
  <c r="C12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4" i="6"/>
  <c r="B5" i="6"/>
  <c r="B6" i="6"/>
  <c r="B7" i="6"/>
  <c r="B8" i="6"/>
  <c r="B9" i="6"/>
  <c r="B10" i="6"/>
  <c r="B11" i="6"/>
  <c r="A4" i="6"/>
  <c r="A5" i="6"/>
  <c r="A6" i="6"/>
  <c r="A7" i="6"/>
  <c r="A8" i="6"/>
  <c r="A9" i="6"/>
  <c r="A1" i="6"/>
  <c r="A2" i="6"/>
  <c r="B3" i="6"/>
  <c r="C3" i="6"/>
  <c r="D3" i="6"/>
  <c r="E3" i="6"/>
  <c r="F3" i="6"/>
  <c r="G3" i="6"/>
  <c r="H3" i="6"/>
  <c r="I3" i="6"/>
  <c r="J3" i="6"/>
  <c r="A3" i="6"/>
  <c r="E329" i="3"/>
  <c r="H329" i="3"/>
  <c r="H329" i="6"/>
  <c r="H509" i="6"/>
  <c r="E317" i="3"/>
  <c r="K317" i="6"/>
  <c r="E317" i="6"/>
  <c r="E293" i="3"/>
  <c r="H293" i="3"/>
  <c r="H293" i="6"/>
  <c r="E252" i="3"/>
  <c r="K252" i="6"/>
  <c r="E252" i="6"/>
  <c r="E246" i="3"/>
  <c r="I246" i="3"/>
  <c r="M246" i="6"/>
  <c r="I246" i="6"/>
  <c r="E234" i="3"/>
  <c r="K234" i="6"/>
  <c r="E234" i="6"/>
  <c r="E229" i="3"/>
  <c r="H229" i="3"/>
  <c r="H229" i="6"/>
  <c r="F4" i="3"/>
  <c r="L4" i="6"/>
  <c r="F4" i="6"/>
  <c r="E4" i="3"/>
  <c r="K4" i="6"/>
  <c r="E4" i="6"/>
  <c r="F148" i="3"/>
  <c r="E148" i="3"/>
  <c r="H148" i="3"/>
  <c r="H148" i="6"/>
  <c r="F147" i="3"/>
  <c r="L147" i="6"/>
  <c r="F147" i="6"/>
  <c r="E147" i="3"/>
  <c r="F146" i="3"/>
  <c r="L146" i="6"/>
  <c r="F146" i="6"/>
  <c r="E146" i="3"/>
  <c r="I146" i="3"/>
  <c r="M146" i="6"/>
  <c r="I146" i="6"/>
  <c r="F145" i="3"/>
  <c r="L145" i="6"/>
  <c r="F145" i="6"/>
  <c r="E145" i="3"/>
  <c r="K145" i="6"/>
  <c r="E145" i="6"/>
  <c r="F144" i="3"/>
  <c r="E144" i="3"/>
  <c r="I144" i="3"/>
  <c r="M144" i="6"/>
  <c r="I144" i="6"/>
  <c r="F22" i="3"/>
  <c r="L22" i="6"/>
  <c r="F22" i="6"/>
  <c r="E22" i="3"/>
  <c r="I22" i="3"/>
  <c r="M22" i="6"/>
  <c r="I22" i="6"/>
  <c r="H22" i="6"/>
  <c r="F21" i="3"/>
  <c r="L21" i="6"/>
  <c r="F21" i="6"/>
  <c r="E21" i="3"/>
  <c r="I21" i="3"/>
  <c r="M21" i="6"/>
  <c r="I21" i="6"/>
  <c r="F20" i="3"/>
  <c r="L20" i="6"/>
  <c r="F20" i="6"/>
  <c r="E20" i="3"/>
  <c r="K20" i="6"/>
  <c r="E20" i="6"/>
  <c r="H20" i="6"/>
  <c r="F19" i="3"/>
  <c r="L19" i="6"/>
  <c r="F19" i="6"/>
  <c r="E19" i="3"/>
  <c r="K19" i="6"/>
  <c r="E19" i="6"/>
  <c r="F18" i="3"/>
  <c r="L18" i="6"/>
  <c r="F18" i="6"/>
  <c r="E18" i="3"/>
  <c r="I18" i="3"/>
  <c r="M18" i="6"/>
  <c r="I18" i="6"/>
  <c r="E27" i="2"/>
  <c r="G27" i="2"/>
  <c r="I27" i="2"/>
  <c r="N27" i="2"/>
  <c r="P27" i="2"/>
  <c r="R27" i="2"/>
  <c r="U27" i="2"/>
  <c r="W27" i="2"/>
  <c r="Y27" i="2"/>
  <c r="AB27" i="2"/>
  <c r="AD27" i="2"/>
  <c r="AF27" i="2"/>
  <c r="AI27" i="2"/>
  <c r="AK27" i="2"/>
  <c r="AM27" i="2"/>
  <c r="AP27" i="2"/>
  <c r="AR27" i="2"/>
  <c r="AT27" i="2"/>
  <c r="F27" i="2"/>
  <c r="H27" i="2"/>
  <c r="J27" i="2"/>
  <c r="O27" i="2"/>
  <c r="Q27" i="2"/>
  <c r="S27" i="2"/>
  <c r="V27" i="2"/>
  <c r="X27" i="2"/>
  <c r="Z27" i="2"/>
  <c r="AC27" i="2"/>
  <c r="AE27" i="2"/>
  <c r="AG27" i="2"/>
  <c r="AJ27" i="2"/>
  <c r="AL27" i="2"/>
  <c r="AN27" i="2"/>
  <c r="AQ27" i="2"/>
  <c r="AS27" i="2"/>
  <c r="AU27" i="2"/>
  <c r="E28" i="2"/>
  <c r="G28" i="2"/>
  <c r="I28" i="2"/>
  <c r="N28" i="2"/>
  <c r="P28" i="2"/>
  <c r="R28" i="2"/>
  <c r="U28" i="2"/>
  <c r="W28" i="2"/>
  <c r="Y28" i="2"/>
  <c r="AB28" i="2"/>
  <c r="AD28" i="2"/>
  <c r="AF28" i="2"/>
  <c r="AI28" i="2"/>
  <c r="AK28" i="2"/>
  <c r="AM28" i="2"/>
  <c r="AP28" i="2"/>
  <c r="AR28" i="2"/>
  <c r="AT28" i="2"/>
  <c r="F28" i="2"/>
  <c r="H28" i="2"/>
  <c r="J28" i="2"/>
  <c r="O28" i="2"/>
  <c r="Q28" i="2"/>
  <c r="S28" i="2"/>
  <c r="V28" i="2"/>
  <c r="X28" i="2"/>
  <c r="Z28" i="2"/>
  <c r="AC28" i="2"/>
  <c r="AE28" i="2"/>
  <c r="AG28" i="2"/>
  <c r="AJ28" i="2"/>
  <c r="AL28" i="2"/>
  <c r="AN28" i="2"/>
  <c r="AQ28" i="2"/>
  <c r="AS28" i="2"/>
  <c r="AU28" i="2"/>
  <c r="E29" i="2"/>
  <c r="G29" i="2"/>
  <c r="I29" i="2"/>
  <c r="N29" i="2"/>
  <c r="P29" i="2"/>
  <c r="R29" i="2"/>
  <c r="U29" i="2"/>
  <c r="W29" i="2"/>
  <c r="Y29" i="2"/>
  <c r="AB29" i="2"/>
  <c r="AD29" i="2"/>
  <c r="AF29" i="2"/>
  <c r="AI29" i="2"/>
  <c r="AK29" i="2"/>
  <c r="AM29" i="2"/>
  <c r="AP29" i="2"/>
  <c r="AR29" i="2"/>
  <c r="AT29" i="2"/>
  <c r="F29" i="2"/>
  <c r="H29" i="2"/>
  <c r="J29" i="2"/>
  <c r="O29" i="2"/>
  <c r="Q29" i="2"/>
  <c r="S29" i="2"/>
  <c r="V29" i="2"/>
  <c r="X29" i="2"/>
  <c r="Z29" i="2"/>
  <c r="AC29" i="2"/>
  <c r="AE29" i="2"/>
  <c r="AG29" i="2"/>
  <c r="AJ29" i="2"/>
  <c r="AL29" i="2"/>
  <c r="AN29" i="2"/>
  <c r="AQ29" i="2"/>
  <c r="AS29" i="2"/>
  <c r="AU29" i="2"/>
  <c r="E30" i="2"/>
  <c r="G30" i="2"/>
  <c r="I30" i="2"/>
  <c r="N30" i="2"/>
  <c r="P30" i="2"/>
  <c r="R30" i="2"/>
  <c r="U30" i="2"/>
  <c r="W30" i="2"/>
  <c r="Y30" i="2"/>
  <c r="AB30" i="2"/>
  <c r="AD30" i="2"/>
  <c r="AF30" i="2"/>
  <c r="AI30" i="2"/>
  <c r="AK30" i="2"/>
  <c r="AM30" i="2"/>
  <c r="AP30" i="2"/>
  <c r="AR30" i="2"/>
  <c r="AT30" i="2"/>
  <c r="F30" i="2"/>
  <c r="H30" i="2"/>
  <c r="J30" i="2"/>
  <c r="O30" i="2"/>
  <c r="Q30" i="2"/>
  <c r="S30" i="2"/>
  <c r="V30" i="2"/>
  <c r="X30" i="2"/>
  <c r="Z30" i="2"/>
  <c r="AC30" i="2"/>
  <c r="AE30" i="2"/>
  <c r="AG30" i="2"/>
  <c r="AJ30" i="2"/>
  <c r="AL30" i="2"/>
  <c r="AN30" i="2"/>
  <c r="AQ30" i="2"/>
  <c r="AS30" i="2"/>
  <c r="AU30" i="2"/>
  <c r="E31" i="2"/>
  <c r="G31" i="2"/>
  <c r="I31" i="2"/>
  <c r="N31" i="2"/>
  <c r="P31" i="2"/>
  <c r="R31" i="2"/>
  <c r="U31" i="2"/>
  <c r="W31" i="2"/>
  <c r="Y31" i="2"/>
  <c r="AB31" i="2"/>
  <c r="AD31" i="2"/>
  <c r="AF31" i="2"/>
  <c r="AI31" i="2"/>
  <c r="AK31" i="2"/>
  <c r="AM31" i="2"/>
  <c r="AP31" i="2"/>
  <c r="AR31" i="2"/>
  <c r="AT31" i="2"/>
  <c r="F31" i="2"/>
  <c r="H31" i="2"/>
  <c r="J31" i="2"/>
  <c r="O31" i="2"/>
  <c r="Q31" i="2"/>
  <c r="S31" i="2"/>
  <c r="V31" i="2"/>
  <c r="X31" i="2"/>
  <c r="Z31" i="2"/>
  <c r="AC31" i="2"/>
  <c r="AE31" i="2"/>
  <c r="AG31" i="2"/>
  <c r="AJ31" i="2"/>
  <c r="AL31" i="2"/>
  <c r="AN31" i="2"/>
  <c r="AQ31" i="2"/>
  <c r="AS31" i="2"/>
  <c r="AU31" i="2"/>
  <c r="E32" i="2"/>
  <c r="G32" i="2"/>
  <c r="I32" i="2"/>
  <c r="N32" i="2"/>
  <c r="P32" i="2"/>
  <c r="R32" i="2"/>
  <c r="U32" i="2"/>
  <c r="W32" i="2"/>
  <c r="Y32" i="2"/>
  <c r="AB32" i="2"/>
  <c r="AD32" i="2"/>
  <c r="AF32" i="2"/>
  <c r="AI32" i="2"/>
  <c r="AK32" i="2"/>
  <c r="AM32" i="2"/>
  <c r="AP32" i="2"/>
  <c r="AR32" i="2"/>
  <c r="AT32" i="2"/>
  <c r="F32" i="2"/>
  <c r="H32" i="2"/>
  <c r="J32" i="2"/>
  <c r="O32" i="2"/>
  <c r="Q32" i="2"/>
  <c r="S32" i="2"/>
  <c r="V32" i="2"/>
  <c r="X32" i="2"/>
  <c r="Z32" i="2"/>
  <c r="AC32" i="2"/>
  <c r="AE32" i="2"/>
  <c r="AG32" i="2"/>
  <c r="AJ32" i="2"/>
  <c r="AL32" i="2"/>
  <c r="AN32" i="2"/>
  <c r="AQ32" i="2"/>
  <c r="AS32" i="2"/>
  <c r="AU32" i="2"/>
  <c r="E33" i="2"/>
  <c r="G33" i="2"/>
  <c r="I33" i="2"/>
  <c r="N33" i="2"/>
  <c r="P33" i="2"/>
  <c r="R33" i="2"/>
  <c r="U33" i="2"/>
  <c r="W33" i="2"/>
  <c r="Y33" i="2"/>
  <c r="AB33" i="2"/>
  <c r="AD33" i="2"/>
  <c r="AF33" i="2"/>
  <c r="AI33" i="2"/>
  <c r="AK33" i="2"/>
  <c r="AM33" i="2"/>
  <c r="AP33" i="2"/>
  <c r="AR33" i="2"/>
  <c r="AT33" i="2"/>
  <c r="F33" i="2"/>
  <c r="H33" i="2"/>
  <c r="J33" i="2"/>
  <c r="O33" i="2"/>
  <c r="Q33" i="2"/>
  <c r="S33" i="2"/>
  <c r="V33" i="2"/>
  <c r="X33" i="2"/>
  <c r="Z33" i="2"/>
  <c r="AC33" i="2"/>
  <c r="AE33" i="2"/>
  <c r="AG33" i="2"/>
  <c r="AJ33" i="2"/>
  <c r="AL33" i="2"/>
  <c r="AN33" i="2"/>
  <c r="AQ33" i="2"/>
  <c r="AS33" i="2"/>
  <c r="AU33" i="2"/>
  <c r="E34" i="2"/>
  <c r="G34" i="2"/>
  <c r="I34" i="2"/>
  <c r="N34" i="2"/>
  <c r="P34" i="2"/>
  <c r="R34" i="2"/>
  <c r="U34" i="2"/>
  <c r="W34" i="2"/>
  <c r="Y34" i="2"/>
  <c r="AB34" i="2"/>
  <c r="AD34" i="2"/>
  <c r="AF34" i="2"/>
  <c r="AI34" i="2"/>
  <c r="AK34" i="2"/>
  <c r="AM34" i="2"/>
  <c r="AP34" i="2"/>
  <c r="AR34" i="2"/>
  <c r="AT34" i="2"/>
  <c r="F34" i="2"/>
  <c r="H34" i="2"/>
  <c r="J34" i="2"/>
  <c r="O34" i="2"/>
  <c r="Q34" i="2"/>
  <c r="S34" i="2"/>
  <c r="V34" i="2"/>
  <c r="X34" i="2"/>
  <c r="Z34" i="2"/>
  <c r="AC34" i="2"/>
  <c r="AE34" i="2"/>
  <c r="AG34" i="2"/>
  <c r="AJ34" i="2"/>
  <c r="AL34" i="2"/>
  <c r="AN34" i="2"/>
  <c r="AQ34" i="2"/>
  <c r="AS34" i="2"/>
  <c r="AU34" i="2"/>
  <c r="E35" i="2"/>
  <c r="G35" i="2"/>
  <c r="I35" i="2"/>
  <c r="N35" i="2"/>
  <c r="P35" i="2"/>
  <c r="R35" i="2"/>
  <c r="U35" i="2"/>
  <c r="W35" i="2"/>
  <c r="Y35" i="2"/>
  <c r="AB35" i="2"/>
  <c r="AD35" i="2"/>
  <c r="AF35" i="2"/>
  <c r="AI35" i="2"/>
  <c r="AK35" i="2"/>
  <c r="AM35" i="2"/>
  <c r="AP35" i="2"/>
  <c r="AR35" i="2"/>
  <c r="AT35" i="2"/>
  <c r="F35" i="2"/>
  <c r="H35" i="2"/>
  <c r="J35" i="2"/>
  <c r="O35" i="2"/>
  <c r="Q35" i="2"/>
  <c r="S35" i="2"/>
  <c r="V35" i="2"/>
  <c r="X35" i="2"/>
  <c r="Z35" i="2"/>
  <c r="AC35" i="2"/>
  <c r="AE35" i="2"/>
  <c r="AG35" i="2"/>
  <c r="AJ35" i="2"/>
  <c r="AL35" i="2"/>
  <c r="AN35" i="2"/>
  <c r="AQ35" i="2"/>
  <c r="AS35" i="2"/>
  <c r="AU35" i="2"/>
  <c r="E36" i="2"/>
  <c r="G36" i="2"/>
  <c r="I36" i="2"/>
  <c r="N36" i="2"/>
  <c r="P36" i="2"/>
  <c r="R36" i="2"/>
  <c r="U36" i="2"/>
  <c r="W36" i="2"/>
  <c r="Y36" i="2"/>
  <c r="AB36" i="2"/>
  <c r="AD36" i="2"/>
  <c r="AF36" i="2"/>
  <c r="AI36" i="2"/>
  <c r="AK36" i="2"/>
  <c r="AM36" i="2"/>
  <c r="AP36" i="2"/>
  <c r="AR36" i="2"/>
  <c r="AT36" i="2"/>
  <c r="F36" i="2"/>
  <c r="H36" i="2"/>
  <c r="J36" i="2"/>
  <c r="O36" i="2"/>
  <c r="Q36" i="2"/>
  <c r="S36" i="2"/>
  <c r="V36" i="2"/>
  <c r="X36" i="2"/>
  <c r="Z36" i="2"/>
  <c r="AC36" i="2"/>
  <c r="AE36" i="2"/>
  <c r="AG36" i="2"/>
  <c r="AJ36" i="2"/>
  <c r="AL36" i="2"/>
  <c r="AN36" i="2"/>
  <c r="AQ36" i="2"/>
  <c r="AS36" i="2"/>
  <c r="AU36" i="2"/>
  <c r="E37" i="2"/>
  <c r="G37" i="2"/>
  <c r="I37" i="2"/>
  <c r="N37" i="2"/>
  <c r="P37" i="2"/>
  <c r="R37" i="2"/>
  <c r="U37" i="2"/>
  <c r="W37" i="2"/>
  <c r="Y37" i="2"/>
  <c r="AB37" i="2"/>
  <c r="AD37" i="2"/>
  <c r="AF37" i="2"/>
  <c r="AI37" i="2"/>
  <c r="AK37" i="2"/>
  <c r="AM37" i="2"/>
  <c r="AP37" i="2"/>
  <c r="AR37" i="2"/>
  <c r="AT37" i="2"/>
  <c r="F37" i="2"/>
  <c r="H37" i="2"/>
  <c r="J37" i="2"/>
  <c r="O37" i="2"/>
  <c r="Q37" i="2"/>
  <c r="S37" i="2"/>
  <c r="V37" i="2"/>
  <c r="X37" i="2"/>
  <c r="Z37" i="2"/>
  <c r="AC37" i="2"/>
  <c r="AE37" i="2"/>
  <c r="AG37" i="2"/>
  <c r="AJ37" i="2"/>
  <c r="AL37" i="2"/>
  <c r="AN37" i="2"/>
  <c r="AQ37" i="2"/>
  <c r="AS37" i="2"/>
  <c r="AU37" i="2"/>
  <c r="E38" i="2"/>
  <c r="G38" i="2"/>
  <c r="I38" i="2"/>
  <c r="N38" i="2"/>
  <c r="P38" i="2"/>
  <c r="R38" i="2"/>
  <c r="U38" i="2"/>
  <c r="W38" i="2"/>
  <c r="Y38" i="2"/>
  <c r="AB38" i="2"/>
  <c r="AD38" i="2"/>
  <c r="AF38" i="2"/>
  <c r="AI38" i="2"/>
  <c r="AK38" i="2"/>
  <c r="AM38" i="2"/>
  <c r="AP38" i="2"/>
  <c r="AR38" i="2"/>
  <c r="AT38" i="2"/>
  <c r="F38" i="2"/>
  <c r="H38" i="2"/>
  <c r="J38" i="2"/>
  <c r="O38" i="2"/>
  <c r="Q38" i="2"/>
  <c r="S38" i="2"/>
  <c r="V38" i="2"/>
  <c r="X38" i="2"/>
  <c r="Z38" i="2"/>
  <c r="AC38" i="2"/>
  <c r="AE38" i="2"/>
  <c r="AG38" i="2"/>
  <c r="AJ38" i="2"/>
  <c r="AL38" i="2"/>
  <c r="AN38" i="2"/>
  <c r="AQ38" i="2"/>
  <c r="AS38" i="2"/>
  <c r="AU38" i="2"/>
  <c r="E39" i="2"/>
  <c r="G39" i="2"/>
  <c r="I39" i="2"/>
  <c r="N39" i="2"/>
  <c r="P39" i="2"/>
  <c r="R39" i="2"/>
  <c r="U39" i="2"/>
  <c r="W39" i="2"/>
  <c r="Y39" i="2"/>
  <c r="AB39" i="2"/>
  <c r="AD39" i="2"/>
  <c r="AF39" i="2"/>
  <c r="AI39" i="2"/>
  <c r="AK39" i="2"/>
  <c r="AM39" i="2"/>
  <c r="AP39" i="2"/>
  <c r="AR39" i="2"/>
  <c r="AT39" i="2"/>
  <c r="F39" i="2"/>
  <c r="H39" i="2"/>
  <c r="J39" i="2"/>
  <c r="O39" i="2"/>
  <c r="Q39" i="2"/>
  <c r="S39" i="2"/>
  <c r="V39" i="2"/>
  <c r="X39" i="2"/>
  <c r="Z39" i="2"/>
  <c r="AC39" i="2"/>
  <c r="AE39" i="2"/>
  <c r="AG39" i="2"/>
  <c r="AJ39" i="2"/>
  <c r="AL39" i="2"/>
  <c r="AN39" i="2"/>
  <c r="AQ39" i="2"/>
  <c r="AS39" i="2"/>
  <c r="AU39" i="2"/>
  <c r="E40" i="2"/>
  <c r="G40" i="2"/>
  <c r="I40" i="2"/>
  <c r="N40" i="2"/>
  <c r="P40" i="2"/>
  <c r="R40" i="2"/>
  <c r="U40" i="2"/>
  <c r="W40" i="2"/>
  <c r="Y40" i="2"/>
  <c r="AB40" i="2"/>
  <c r="AD40" i="2"/>
  <c r="AF40" i="2"/>
  <c r="AI40" i="2"/>
  <c r="AK40" i="2"/>
  <c r="AM40" i="2"/>
  <c r="AP40" i="2"/>
  <c r="AR40" i="2"/>
  <c r="AT40" i="2"/>
  <c r="F40" i="2"/>
  <c r="H40" i="2"/>
  <c r="J40" i="2"/>
  <c r="O40" i="2"/>
  <c r="Q40" i="2"/>
  <c r="S40" i="2"/>
  <c r="V40" i="2"/>
  <c r="X40" i="2"/>
  <c r="Z40" i="2"/>
  <c r="AC40" i="2"/>
  <c r="AE40" i="2"/>
  <c r="AG40" i="2"/>
  <c r="AJ40" i="2"/>
  <c r="AL40" i="2"/>
  <c r="AN40" i="2"/>
  <c r="AQ40" i="2"/>
  <c r="AS40" i="2"/>
  <c r="AU40" i="2"/>
  <c r="E41" i="2"/>
  <c r="G41" i="2"/>
  <c r="I41" i="2"/>
  <c r="N41" i="2"/>
  <c r="P41" i="2"/>
  <c r="R41" i="2"/>
  <c r="U41" i="2"/>
  <c r="W41" i="2"/>
  <c r="Y41" i="2"/>
  <c r="AB41" i="2"/>
  <c r="AD41" i="2"/>
  <c r="AF41" i="2"/>
  <c r="AI41" i="2"/>
  <c r="AK41" i="2"/>
  <c r="AM41" i="2"/>
  <c r="AP41" i="2"/>
  <c r="AR41" i="2"/>
  <c r="AT41" i="2"/>
  <c r="F41" i="2"/>
  <c r="H41" i="2"/>
  <c r="J41" i="2"/>
  <c r="O41" i="2"/>
  <c r="Q41" i="2"/>
  <c r="S41" i="2"/>
  <c r="V41" i="2"/>
  <c r="X41" i="2"/>
  <c r="Z41" i="2"/>
  <c r="AC41" i="2"/>
  <c r="AE41" i="2"/>
  <c r="AG41" i="2"/>
  <c r="AJ41" i="2"/>
  <c r="AL41" i="2"/>
  <c r="AN41" i="2"/>
  <c r="AQ41" i="2"/>
  <c r="AS41" i="2"/>
  <c r="AU41" i="2"/>
  <c r="E42" i="2"/>
  <c r="G42" i="2"/>
  <c r="I42" i="2"/>
  <c r="N42" i="2"/>
  <c r="P42" i="2"/>
  <c r="R42" i="2"/>
  <c r="U42" i="2"/>
  <c r="W42" i="2"/>
  <c r="Y42" i="2"/>
  <c r="AB42" i="2"/>
  <c r="AD42" i="2"/>
  <c r="AF42" i="2"/>
  <c r="AI42" i="2"/>
  <c r="AK42" i="2"/>
  <c r="AM42" i="2"/>
  <c r="AP42" i="2"/>
  <c r="AR42" i="2"/>
  <c r="AT42" i="2"/>
  <c r="F42" i="2"/>
  <c r="H42" i="2"/>
  <c r="J42" i="2"/>
  <c r="O42" i="2"/>
  <c r="Q42" i="2"/>
  <c r="S42" i="2"/>
  <c r="V42" i="2"/>
  <c r="X42" i="2"/>
  <c r="Z42" i="2"/>
  <c r="AC42" i="2"/>
  <c r="AE42" i="2"/>
  <c r="AG42" i="2"/>
  <c r="AJ42" i="2"/>
  <c r="AL42" i="2"/>
  <c r="AN42" i="2"/>
  <c r="AQ42" i="2"/>
  <c r="AS42" i="2"/>
  <c r="AU42" i="2"/>
  <c r="E43" i="2"/>
  <c r="G43" i="2"/>
  <c r="I43" i="2"/>
  <c r="N43" i="2"/>
  <c r="P43" i="2"/>
  <c r="R43" i="2"/>
  <c r="U43" i="2"/>
  <c r="W43" i="2"/>
  <c r="Y43" i="2"/>
  <c r="AB43" i="2"/>
  <c r="AD43" i="2"/>
  <c r="AF43" i="2"/>
  <c r="AI43" i="2"/>
  <c r="AK43" i="2"/>
  <c r="AM43" i="2"/>
  <c r="AP43" i="2"/>
  <c r="AR43" i="2"/>
  <c r="AT43" i="2"/>
  <c r="F43" i="2"/>
  <c r="H43" i="2"/>
  <c r="J43" i="2"/>
  <c r="O43" i="2"/>
  <c r="Q43" i="2"/>
  <c r="S43" i="2"/>
  <c r="V43" i="2"/>
  <c r="X43" i="2"/>
  <c r="Z43" i="2"/>
  <c r="AC43" i="2"/>
  <c r="AE43" i="2"/>
  <c r="AG43" i="2"/>
  <c r="AJ43" i="2"/>
  <c r="AL43" i="2"/>
  <c r="AN43" i="2"/>
  <c r="AQ43" i="2"/>
  <c r="AS43" i="2"/>
  <c r="AU43" i="2"/>
  <c r="E44" i="2"/>
  <c r="G44" i="2"/>
  <c r="I44" i="2"/>
  <c r="N44" i="2"/>
  <c r="P44" i="2"/>
  <c r="R44" i="2"/>
  <c r="U44" i="2"/>
  <c r="W44" i="2"/>
  <c r="Y44" i="2"/>
  <c r="AB44" i="2"/>
  <c r="AD44" i="2"/>
  <c r="AF44" i="2"/>
  <c r="AI44" i="2"/>
  <c r="AK44" i="2"/>
  <c r="AM44" i="2"/>
  <c r="AP44" i="2"/>
  <c r="AR44" i="2"/>
  <c r="AT44" i="2"/>
  <c r="F44" i="2"/>
  <c r="H44" i="2"/>
  <c r="J44" i="2"/>
  <c r="O44" i="2"/>
  <c r="Q44" i="2"/>
  <c r="S44" i="2"/>
  <c r="V44" i="2"/>
  <c r="X44" i="2"/>
  <c r="Z44" i="2"/>
  <c r="AC44" i="2"/>
  <c r="AE44" i="2"/>
  <c r="AG44" i="2"/>
  <c r="AJ44" i="2"/>
  <c r="AL44" i="2"/>
  <c r="AN44" i="2"/>
  <c r="AQ44" i="2"/>
  <c r="AS44" i="2"/>
  <c r="AU44" i="2"/>
  <c r="E45" i="2"/>
  <c r="G45" i="2"/>
  <c r="I45" i="2"/>
  <c r="N45" i="2"/>
  <c r="P45" i="2"/>
  <c r="R45" i="2"/>
  <c r="U45" i="2"/>
  <c r="W45" i="2"/>
  <c r="Y45" i="2"/>
  <c r="AB45" i="2"/>
  <c r="AD45" i="2"/>
  <c r="AF45" i="2"/>
  <c r="AI45" i="2"/>
  <c r="AK45" i="2"/>
  <c r="AM45" i="2"/>
  <c r="AP45" i="2"/>
  <c r="AR45" i="2"/>
  <c r="AT45" i="2"/>
  <c r="F45" i="2"/>
  <c r="H45" i="2"/>
  <c r="J45" i="2"/>
  <c r="O45" i="2"/>
  <c r="Q45" i="2"/>
  <c r="S45" i="2"/>
  <c r="V45" i="2"/>
  <c r="X45" i="2"/>
  <c r="Z45" i="2"/>
  <c r="AC45" i="2"/>
  <c r="AE45" i="2"/>
  <c r="AG45" i="2"/>
  <c r="AJ45" i="2"/>
  <c r="AL45" i="2"/>
  <c r="AN45" i="2"/>
  <c r="AQ45" i="2"/>
  <c r="AS45" i="2"/>
  <c r="AU45" i="2"/>
  <c r="E46" i="2"/>
  <c r="G46" i="2"/>
  <c r="I46" i="2"/>
  <c r="N46" i="2"/>
  <c r="P46" i="2"/>
  <c r="R46" i="2"/>
  <c r="U46" i="2"/>
  <c r="W46" i="2"/>
  <c r="Y46" i="2"/>
  <c r="AB46" i="2"/>
  <c r="AD46" i="2"/>
  <c r="AF46" i="2"/>
  <c r="AI46" i="2"/>
  <c r="AK46" i="2"/>
  <c r="AM46" i="2"/>
  <c r="AP46" i="2"/>
  <c r="AR46" i="2"/>
  <c r="AT46" i="2"/>
  <c r="F46" i="2"/>
  <c r="H46" i="2"/>
  <c r="J46" i="2"/>
  <c r="O46" i="2"/>
  <c r="Q46" i="2"/>
  <c r="S46" i="2"/>
  <c r="V46" i="2"/>
  <c r="X46" i="2"/>
  <c r="Z46" i="2"/>
  <c r="AC46" i="2"/>
  <c r="AE46" i="2"/>
  <c r="AG46" i="2"/>
  <c r="AJ46" i="2"/>
  <c r="AL46" i="2"/>
  <c r="AN46" i="2"/>
  <c r="AQ46" i="2"/>
  <c r="AS46" i="2"/>
  <c r="AU46" i="2"/>
  <c r="E47" i="2"/>
  <c r="G47" i="2"/>
  <c r="I47" i="2"/>
  <c r="N47" i="2"/>
  <c r="P47" i="2"/>
  <c r="R47" i="2"/>
  <c r="U47" i="2"/>
  <c r="W47" i="2"/>
  <c r="Y47" i="2"/>
  <c r="AB47" i="2"/>
  <c r="AD47" i="2"/>
  <c r="AF47" i="2"/>
  <c r="AI47" i="2"/>
  <c r="AK47" i="2"/>
  <c r="AM47" i="2"/>
  <c r="AP47" i="2"/>
  <c r="AR47" i="2"/>
  <c r="AT47" i="2"/>
  <c r="F47" i="2"/>
  <c r="H47" i="2"/>
  <c r="J47" i="2"/>
  <c r="O47" i="2"/>
  <c r="Q47" i="2"/>
  <c r="S47" i="2"/>
  <c r="V47" i="2"/>
  <c r="X47" i="2"/>
  <c r="Z47" i="2"/>
  <c r="AC47" i="2"/>
  <c r="AE47" i="2"/>
  <c r="AG47" i="2"/>
  <c r="AJ47" i="2"/>
  <c r="AL47" i="2"/>
  <c r="AN47" i="2"/>
  <c r="AQ47" i="2"/>
  <c r="AS47" i="2"/>
  <c r="AU47" i="2"/>
  <c r="E48" i="2"/>
  <c r="G48" i="2"/>
  <c r="I48" i="2"/>
  <c r="N48" i="2"/>
  <c r="P48" i="2"/>
  <c r="R48" i="2"/>
  <c r="U48" i="2"/>
  <c r="W48" i="2"/>
  <c r="Y48" i="2"/>
  <c r="AB48" i="2"/>
  <c r="AD48" i="2"/>
  <c r="AF48" i="2"/>
  <c r="AI48" i="2"/>
  <c r="AK48" i="2"/>
  <c r="AM48" i="2"/>
  <c r="AP48" i="2"/>
  <c r="AR48" i="2"/>
  <c r="AT48" i="2"/>
  <c r="F48" i="2"/>
  <c r="H48" i="2"/>
  <c r="J48" i="2"/>
  <c r="O48" i="2"/>
  <c r="Q48" i="2"/>
  <c r="S48" i="2"/>
  <c r="V48" i="2"/>
  <c r="X48" i="2"/>
  <c r="Z48" i="2"/>
  <c r="AC48" i="2"/>
  <c r="AE48" i="2"/>
  <c r="AG48" i="2"/>
  <c r="AJ48" i="2"/>
  <c r="AL48" i="2"/>
  <c r="AN48" i="2"/>
  <c r="AQ48" i="2"/>
  <c r="AS48" i="2"/>
  <c r="AU48" i="2"/>
  <c r="E49" i="2"/>
  <c r="G49" i="2"/>
  <c r="I49" i="2"/>
  <c r="N49" i="2"/>
  <c r="P49" i="2"/>
  <c r="R49" i="2"/>
  <c r="U49" i="2"/>
  <c r="W49" i="2"/>
  <c r="Y49" i="2"/>
  <c r="AB49" i="2"/>
  <c r="AD49" i="2"/>
  <c r="AF49" i="2"/>
  <c r="AI49" i="2"/>
  <c r="AK49" i="2"/>
  <c r="AM49" i="2"/>
  <c r="AP49" i="2"/>
  <c r="AR49" i="2"/>
  <c r="AT49" i="2"/>
  <c r="F49" i="2"/>
  <c r="H49" i="2"/>
  <c r="J49" i="2"/>
  <c r="O49" i="2"/>
  <c r="Q49" i="2"/>
  <c r="S49" i="2"/>
  <c r="V49" i="2"/>
  <c r="X49" i="2"/>
  <c r="Z49" i="2"/>
  <c r="AC49" i="2"/>
  <c r="AE49" i="2"/>
  <c r="AG49" i="2"/>
  <c r="AJ49" i="2"/>
  <c r="AL49" i="2"/>
  <c r="AN49" i="2"/>
  <c r="AQ49" i="2"/>
  <c r="AS49" i="2"/>
  <c r="AU49" i="2"/>
  <c r="E50" i="2"/>
  <c r="G50" i="2"/>
  <c r="I50" i="2"/>
  <c r="N50" i="2"/>
  <c r="P50" i="2"/>
  <c r="R50" i="2"/>
  <c r="U50" i="2"/>
  <c r="W50" i="2"/>
  <c r="Y50" i="2"/>
  <c r="AB50" i="2"/>
  <c r="AD50" i="2"/>
  <c r="AF50" i="2"/>
  <c r="AI50" i="2"/>
  <c r="AK50" i="2"/>
  <c r="AM50" i="2"/>
  <c r="AP50" i="2"/>
  <c r="AR50" i="2"/>
  <c r="AT50" i="2"/>
  <c r="F50" i="2"/>
  <c r="H50" i="2"/>
  <c r="J50" i="2"/>
  <c r="O50" i="2"/>
  <c r="Q50" i="2"/>
  <c r="S50" i="2"/>
  <c r="V50" i="2"/>
  <c r="X50" i="2"/>
  <c r="Z50" i="2"/>
  <c r="AC50" i="2"/>
  <c r="AE50" i="2"/>
  <c r="AG50" i="2"/>
  <c r="AJ50" i="2"/>
  <c r="AL50" i="2"/>
  <c r="AN50" i="2"/>
  <c r="AQ50" i="2"/>
  <c r="AS50" i="2"/>
  <c r="AU50" i="2"/>
  <c r="E51" i="2"/>
  <c r="G51" i="2"/>
  <c r="I51" i="2"/>
  <c r="N51" i="2"/>
  <c r="P51" i="2"/>
  <c r="R51" i="2"/>
  <c r="U51" i="2"/>
  <c r="W51" i="2"/>
  <c r="Y51" i="2"/>
  <c r="AB51" i="2"/>
  <c r="AD51" i="2"/>
  <c r="AF51" i="2"/>
  <c r="AI51" i="2"/>
  <c r="AK51" i="2"/>
  <c r="AM51" i="2"/>
  <c r="AP51" i="2"/>
  <c r="AR51" i="2"/>
  <c r="AT51" i="2"/>
  <c r="F51" i="2"/>
  <c r="H51" i="2"/>
  <c r="J51" i="2"/>
  <c r="O51" i="2"/>
  <c r="Q51" i="2"/>
  <c r="S51" i="2"/>
  <c r="V51" i="2"/>
  <c r="X51" i="2"/>
  <c r="Z51" i="2"/>
  <c r="AC51" i="2"/>
  <c r="AE51" i="2"/>
  <c r="AG51" i="2"/>
  <c r="AJ51" i="2"/>
  <c r="AL51" i="2"/>
  <c r="AN51" i="2"/>
  <c r="AQ51" i="2"/>
  <c r="AS51" i="2"/>
  <c r="AU51" i="2"/>
  <c r="E52" i="2"/>
  <c r="G52" i="2"/>
  <c r="I52" i="2"/>
  <c r="N52" i="2"/>
  <c r="P52" i="2"/>
  <c r="R52" i="2"/>
  <c r="U52" i="2"/>
  <c r="W52" i="2"/>
  <c r="Y52" i="2"/>
  <c r="AB52" i="2"/>
  <c r="AD52" i="2"/>
  <c r="AF52" i="2"/>
  <c r="AI52" i="2"/>
  <c r="AK52" i="2"/>
  <c r="AM52" i="2"/>
  <c r="AP52" i="2"/>
  <c r="AR52" i="2"/>
  <c r="AT52" i="2"/>
  <c r="F52" i="2"/>
  <c r="H52" i="2"/>
  <c r="J52" i="2"/>
  <c r="O52" i="2"/>
  <c r="Q52" i="2"/>
  <c r="S52" i="2"/>
  <c r="V52" i="2"/>
  <c r="X52" i="2"/>
  <c r="Z52" i="2"/>
  <c r="AC52" i="2"/>
  <c r="AE52" i="2"/>
  <c r="AG52" i="2"/>
  <c r="AJ52" i="2"/>
  <c r="AL52" i="2"/>
  <c r="AN52" i="2"/>
  <c r="AQ52" i="2"/>
  <c r="AS52" i="2"/>
  <c r="AU52" i="2"/>
  <c r="E53" i="2"/>
  <c r="G53" i="2"/>
  <c r="I53" i="2"/>
  <c r="N53" i="2"/>
  <c r="P53" i="2"/>
  <c r="R53" i="2"/>
  <c r="U53" i="2"/>
  <c r="W53" i="2"/>
  <c r="Y53" i="2"/>
  <c r="AB53" i="2"/>
  <c r="AD53" i="2"/>
  <c r="AF53" i="2"/>
  <c r="AI53" i="2"/>
  <c r="AK53" i="2"/>
  <c r="AM53" i="2"/>
  <c r="AP53" i="2"/>
  <c r="AR53" i="2"/>
  <c r="AT53" i="2"/>
  <c r="F53" i="2"/>
  <c r="H53" i="2"/>
  <c r="J53" i="2"/>
  <c r="O53" i="2"/>
  <c r="Q53" i="2"/>
  <c r="S53" i="2"/>
  <c r="V53" i="2"/>
  <c r="X53" i="2"/>
  <c r="Z53" i="2"/>
  <c r="AC53" i="2"/>
  <c r="AE53" i="2"/>
  <c r="AG53" i="2"/>
  <c r="AJ53" i="2"/>
  <c r="AL53" i="2"/>
  <c r="AN53" i="2"/>
  <c r="AQ53" i="2"/>
  <c r="AS53" i="2"/>
  <c r="AU53" i="2"/>
  <c r="E54" i="2"/>
  <c r="G54" i="2"/>
  <c r="I54" i="2"/>
  <c r="N54" i="2"/>
  <c r="P54" i="2"/>
  <c r="R54" i="2"/>
  <c r="U54" i="2"/>
  <c r="W54" i="2"/>
  <c r="Y54" i="2"/>
  <c r="AB54" i="2"/>
  <c r="AD54" i="2"/>
  <c r="AF54" i="2"/>
  <c r="AI54" i="2"/>
  <c r="AK54" i="2"/>
  <c r="AM54" i="2"/>
  <c r="AP54" i="2"/>
  <c r="AR54" i="2"/>
  <c r="AT54" i="2"/>
  <c r="F54" i="2"/>
  <c r="H54" i="2"/>
  <c r="J54" i="2"/>
  <c r="O54" i="2"/>
  <c r="Q54" i="2"/>
  <c r="S54" i="2"/>
  <c r="V54" i="2"/>
  <c r="X54" i="2"/>
  <c r="Z54" i="2"/>
  <c r="AC54" i="2"/>
  <c r="AE54" i="2"/>
  <c r="AG54" i="2"/>
  <c r="AJ54" i="2"/>
  <c r="AL54" i="2"/>
  <c r="AN54" i="2"/>
  <c r="AQ54" i="2"/>
  <c r="AS54" i="2"/>
  <c r="AU54" i="2"/>
  <c r="E55" i="2"/>
  <c r="G55" i="2"/>
  <c r="I55" i="2"/>
  <c r="N55" i="2"/>
  <c r="P55" i="2"/>
  <c r="R55" i="2"/>
  <c r="U55" i="2"/>
  <c r="W55" i="2"/>
  <c r="Y55" i="2"/>
  <c r="AB55" i="2"/>
  <c r="AD55" i="2"/>
  <c r="AF55" i="2"/>
  <c r="AI55" i="2"/>
  <c r="AK55" i="2"/>
  <c r="AM55" i="2"/>
  <c r="AP55" i="2"/>
  <c r="AR55" i="2"/>
  <c r="AT55" i="2"/>
  <c r="F55" i="2"/>
  <c r="H55" i="2"/>
  <c r="J55" i="2"/>
  <c r="O55" i="2"/>
  <c r="Q55" i="2"/>
  <c r="S55" i="2"/>
  <c r="V55" i="2"/>
  <c r="X55" i="2"/>
  <c r="Z55" i="2"/>
  <c r="AC55" i="2"/>
  <c r="AE55" i="2"/>
  <c r="AG55" i="2"/>
  <c r="AJ55" i="2"/>
  <c r="AL55" i="2"/>
  <c r="AN55" i="2"/>
  <c r="AQ55" i="2"/>
  <c r="AS55" i="2"/>
  <c r="AU55" i="2"/>
  <c r="E56" i="2"/>
  <c r="G56" i="2"/>
  <c r="I56" i="2"/>
  <c r="N56" i="2"/>
  <c r="P56" i="2"/>
  <c r="R56" i="2"/>
  <c r="U56" i="2"/>
  <c r="W56" i="2"/>
  <c r="Y56" i="2"/>
  <c r="AB56" i="2"/>
  <c r="AD56" i="2"/>
  <c r="AF56" i="2"/>
  <c r="AI56" i="2"/>
  <c r="AK56" i="2"/>
  <c r="AM56" i="2"/>
  <c r="AP56" i="2"/>
  <c r="AR56" i="2"/>
  <c r="AT56" i="2"/>
  <c r="F56" i="2"/>
  <c r="H56" i="2"/>
  <c r="J56" i="2"/>
  <c r="O56" i="2"/>
  <c r="Q56" i="2"/>
  <c r="S56" i="2"/>
  <c r="V56" i="2"/>
  <c r="X56" i="2"/>
  <c r="Z56" i="2"/>
  <c r="AC56" i="2"/>
  <c r="AE56" i="2"/>
  <c r="AG56" i="2"/>
  <c r="AJ56" i="2"/>
  <c r="AL56" i="2"/>
  <c r="AN56" i="2"/>
  <c r="AQ56" i="2"/>
  <c r="AS56" i="2"/>
  <c r="AU56" i="2"/>
  <c r="E57" i="2"/>
  <c r="G57" i="2"/>
  <c r="I57" i="2"/>
  <c r="N57" i="2"/>
  <c r="P57" i="2"/>
  <c r="R57" i="2"/>
  <c r="U57" i="2"/>
  <c r="W57" i="2"/>
  <c r="Y57" i="2"/>
  <c r="AB57" i="2"/>
  <c r="AD57" i="2"/>
  <c r="AF57" i="2"/>
  <c r="AI57" i="2"/>
  <c r="AK57" i="2"/>
  <c r="AM57" i="2"/>
  <c r="AP57" i="2"/>
  <c r="AR57" i="2"/>
  <c r="AT57" i="2"/>
  <c r="F57" i="2"/>
  <c r="H57" i="2"/>
  <c r="J57" i="2"/>
  <c r="O57" i="2"/>
  <c r="Q57" i="2"/>
  <c r="S57" i="2"/>
  <c r="V57" i="2"/>
  <c r="X57" i="2"/>
  <c r="Z57" i="2"/>
  <c r="AC57" i="2"/>
  <c r="AE57" i="2"/>
  <c r="AG57" i="2"/>
  <c r="AJ57" i="2"/>
  <c r="AL57" i="2"/>
  <c r="AN57" i="2"/>
  <c r="AQ57" i="2"/>
  <c r="AS57" i="2"/>
  <c r="AU57" i="2"/>
  <c r="E58" i="2"/>
  <c r="G58" i="2"/>
  <c r="I58" i="2"/>
  <c r="N58" i="2"/>
  <c r="P58" i="2"/>
  <c r="R58" i="2"/>
  <c r="U58" i="2"/>
  <c r="W58" i="2"/>
  <c r="Y58" i="2"/>
  <c r="AB58" i="2"/>
  <c r="AD58" i="2"/>
  <c r="AF58" i="2"/>
  <c r="AI58" i="2"/>
  <c r="AK58" i="2"/>
  <c r="AM58" i="2"/>
  <c r="AP58" i="2"/>
  <c r="AR58" i="2"/>
  <c r="AT58" i="2"/>
  <c r="F58" i="2"/>
  <c r="H58" i="2"/>
  <c r="J58" i="2"/>
  <c r="O58" i="2"/>
  <c r="Q58" i="2"/>
  <c r="S58" i="2"/>
  <c r="V58" i="2"/>
  <c r="X58" i="2"/>
  <c r="Z58" i="2"/>
  <c r="AC58" i="2"/>
  <c r="AE58" i="2"/>
  <c r="AG58" i="2"/>
  <c r="AJ58" i="2"/>
  <c r="AL58" i="2"/>
  <c r="AN58" i="2"/>
  <c r="AQ58" i="2"/>
  <c r="AS58" i="2"/>
  <c r="AU58" i="2"/>
  <c r="E59" i="2"/>
  <c r="G59" i="2"/>
  <c r="I59" i="2"/>
  <c r="N59" i="2"/>
  <c r="P59" i="2"/>
  <c r="R59" i="2"/>
  <c r="U59" i="2"/>
  <c r="W59" i="2"/>
  <c r="Y59" i="2"/>
  <c r="AB59" i="2"/>
  <c r="AD59" i="2"/>
  <c r="AF59" i="2"/>
  <c r="AI59" i="2"/>
  <c r="AK59" i="2"/>
  <c r="AM59" i="2"/>
  <c r="AP59" i="2"/>
  <c r="AR59" i="2"/>
  <c r="AT59" i="2"/>
  <c r="F59" i="2"/>
  <c r="H59" i="2"/>
  <c r="J59" i="2"/>
  <c r="O59" i="2"/>
  <c r="Q59" i="2"/>
  <c r="S59" i="2"/>
  <c r="V59" i="2"/>
  <c r="X59" i="2"/>
  <c r="Z59" i="2"/>
  <c r="AC59" i="2"/>
  <c r="AE59" i="2"/>
  <c r="AG59" i="2"/>
  <c r="AJ59" i="2"/>
  <c r="AL59" i="2"/>
  <c r="AN59" i="2"/>
  <c r="AQ59" i="2"/>
  <c r="AS59" i="2"/>
  <c r="AU59" i="2"/>
  <c r="E60" i="2"/>
  <c r="G60" i="2"/>
  <c r="I60" i="2"/>
  <c r="N60" i="2"/>
  <c r="P60" i="2"/>
  <c r="R60" i="2"/>
  <c r="U60" i="2"/>
  <c r="W60" i="2"/>
  <c r="Y60" i="2"/>
  <c r="AB60" i="2"/>
  <c r="AD60" i="2"/>
  <c r="AF60" i="2"/>
  <c r="AI60" i="2"/>
  <c r="AK60" i="2"/>
  <c r="AM60" i="2"/>
  <c r="AP60" i="2"/>
  <c r="AR60" i="2"/>
  <c r="AT60" i="2"/>
  <c r="F60" i="2"/>
  <c r="H60" i="2"/>
  <c r="J60" i="2"/>
  <c r="O60" i="2"/>
  <c r="Q60" i="2"/>
  <c r="S60" i="2"/>
  <c r="V60" i="2"/>
  <c r="X60" i="2"/>
  <c r="Z60" i="2"/>
  <c r="AC60" i="2"/>
  <c r="AE60" i="2"/>
  <c r="AG60" i="2"/>
  <c r="AJ60" i="2"/>
  <c r="AL60" i="2"/>
  <c r="AN60" i="2"/>
  <c r="AQ60" i="2"/>
  <c r="AS60" i="2"/>
  <c r="AU60" i="2"/>
  <c r="E61" i="2"/>
  <c r="G61" i="2"/>
  <c r="I61" i="2"/>
  <c r="N61" i="2"/>
  <c r="P61" i="2"/>
  <c r="R61" i="2"/>
  <c r="U61" i="2"/>
  <c r="W61" i="2"/>
  <c r="Y61" i="2"/>
  <c r="AB61" i="2"/>
  <c r="AD61" i="2"/>
  <c r="AF61" i="2"/>
  <c r="AI61" i="2"/>
  <c r="AK61" i="2"/>
  <c r="AM61" i="2"/>
  <c r="AP61" i="2"/>
  <c r="AR61" i="2"/>
  <c r="AT61" i="2"/>
  <c r="F61" i="2"/>
  <c r="H61" i="2"/>
  <c r="J61" i="2"/>
  <c r="O61" i="2"/>
  <c r="Q61" i="2"/>
  <c r="S61" i="2"/>
  <c r="V61" i="2"/>
  <c r="X61" i="2"/>
  <c r="Z61" i="2"/>
  <c r="AC61" i="2"/>
  <c r="AE61" i="2"/>
  <c r="AG61" i="2"/>
  <c r="AJ61" i="2"/>
  <c r="AL61" i="2"/>
  <c r="AN61" i="2"/>
  <c r="AQ61" i="2"/>
  <c r="AS61" i="2"/>
  <c r="AU61" i="2"/>
  <c r="E62" i="2"/>
  <c r="G62" i="2"/>
  <c r="I62" i="2"/>
  <c r="N62" i="2"/>
  <c r="P62" i="2"/>
  <c r="R62" i="2"/>
  <c r="U62" i="2"/>
  <c r="W62" i="2"/>
  <c r="Y62" i="2"/>
  <c r="AB62" i="2"/>
  <c r="AD62" i="2"/>
  <c r="AF62" i="2"/>
  <c r="AI62" i="2"/>
  <c r="AK62" i="2"/>
  <c r="AM62" i="2"/>
  <c r="AP62" i="2"/>
  <c r="AR62" i="2"/>
  <c r="AT62" i="2"/>
  <c r="F62" i="2"/>
  <c r="H62" i="2"/>
  <c r="J62" i="2"/>
  <c r="O62" i="2"/>
  <c r="Q62" i="2"/>
  <c r="S62" i="2"/>
  <c r="V62" i="2"/>
  <c r="X62" i="2"/>
  <c r="Z62" i="2"/>
  <c r="AC62" i="2"/>
  <c r="AE62" i="2"/>
  <c r="AG62" i="2"/>
  <c r="AJ62" i="2"/>
  <c r="AL62" i="2"/>
  <c r="AN62" i="2"/>
  <c r="AQ62" i="2"/>
  <c r="AS62" i="2"/>
  <c r="AU62" i="2"/>
  <c r="E63" i="2"/>
  <c r="G63" i="2"/>
  <c r="I63" i="2"/>
  <c r="N63" i="2"/>
  <c r="P63" i="2"/>
  <c r="R63" i="2"/>
  <c r="U63" i="2"/>
  <c r="W63" i="2"/>
  <c r="Y63" i="2"/>
  <c r="AB63" i="2"/>
  <c r="AD63" i="2"/>
  <c r="AF63" i="2"/>
  <c r="AI63" i="2"/>
  <c r="AK63" i="2"/>
  <c r="AM63" i="2"/>
  <c r="AP63" i="2"/>
  <c r="AR63" i="2"/>
  <c r="AT63" i="2"/>
  <c r="F63" i="2"/>
  <c r="H63" i="2"/>
  <c r="J63" i="2"/>
  <c r="O63" i="2"/>
  <c r="Q63" i="2"/>
  <c r="S63" i="2"/>
  <c r="V63" i="2"/>
  <c r="X63" i="2"/>
  <c r="Z63" i="2"/>
  <c r="AC63" i="2"/>
  <c r="AE63" i="2"/>
  <c r="AG63" i="2"/>
  <c r="AJ63" i="2"/>
  <c r="AL63" i="2"/>
  <c r="AN63" i="2"/>
  <c r="AQ63" i="2"/>
  <c r="AS63" i="2"/>
  <c r="AU63" i="2"/>
  <c r="E64" i="2"/>
  <c r="G64" i="2"/>
  <c r="I64" i="2"/>
  <c r="N64" i="2"/>
  <c r="P64" i="2"/>
  <c r="R64" i="2"/>
  <c r="U64" i="2"/>
  <c r="W64" i="2"/>
  <c r="Y64" i="2"/>
  <c r="AB64" i="2"/>
  <c r="AD64" i="2"/>
  <c r="AF64" i="2"/>
  <c r="AI64" i="2"/>
  <c r="AK64" i="2"/>
  <c r="AM64" i="2"/>
  <c r="AP64" i="2"/>
  <c r="AR64" i="2"/>
  <c r="AT64" i="2"/>
  <c r="F64" i="2"/>
  <c r="H64" i="2"/>
  <c r="J64" i="2"/>
  <c r="O64" i="2"/>
  <c r="Q64" i="2"/>
  <c r="S64" i="2"/>
  <c r="V64" i="2"/>
  <c r="X64" i="2"/>
  <c r="Z64" i="2"/>
  <c r="AC64" i="2"/>
  <c r="AE64" i="2"/>
  <c r="AG64" i="2"/>
  <c r="AJ64" i="2"/>
  <c r="AL64" i="2"/>
  <c r="AN64" i="2"/>
  <c r="AQ64" i="2"/>
  <c r="AS64" i="2"/>
  <c r="AU64" i="2"/>
  <c r="E65" i="2"/>
  <c r="G65" i="2"/>
  <c r="I65" i="2"/>
  <c r="N65" i="2"/>
  <c r="P65" i="2"/>
  <c r="R65" i="2"/>
  <c r="U65" i="2"/>
  <c r="W65" i="2"/>
  <c r="Y65" i="2"/>
  <c r="AB65" i="2"/>
  <c r="AD65" i="2"/>
  <c r="AF65" i="2"/>
  <c r="AI65" i="2"/>
  <c r="AK65" i="2"/>
  <c r="AM65" i="2"/>
  <c r="AP65" i="2"/>
  <c r="AR65" i="2"/>
  <c r="AT65" i="2"/>
  <c r="F65" i="2"/>
  <c r="H65" i="2"/>
  <c r="J65" i="2"/>
  <c r="O65" i="2"/>
  <c r="Q65" i="2"/>
  <c r="S65" i="2"/>
  <c r="V65" i="2"/>
  <c r="X65" i="2"/>
  <c r="Z65" i="2"/>
  <c r="AC65" i="2"/>
  <c r="AE65" i="2"/>
  <c r="AG65" i="2"/>
  <c r="AJ65" i="2"/>
  <c r="AL65" i="2"/>
  <c r="AN65" i="2"/>
  <c r="AQ65" i="2"/>
  <c r="AS65" i="2"/>
  <c r="AU65" i="2"/>
  <c r="E66" i="2"/>
  <c r="G66" i="2"/>
  <c r="I66" i="2"/>
  <c r="N66" i="2"/>
  <c r="P66" i="2"/>
  <c r="R66" i="2"/>
  <c r="U66" i="2"/>
  <c r="W66" i="2"/>
  <c r="Y66" i="2"/>
  <c r="AB66" i="2"/>
  <c r="AD66" i="2"/>
  <c r="AF66" i="2"/>
  <c r="AI66" i="2"/>
  <c r="AK66" i="2"/>
  <c r="AM66" i="2"/>
  <c r="AP66" i="2"/>
  <c r="AR66" i="2"/>
  <c r="AT66" i="2"/>
  <c r="F66" i="2"/>
  <c r="H66" i="2"/>
  <c r="J66" i="2"/>
  <c r="O66" i="2"/>
  <c r="Q66" i="2"/>
  <c r="S66" i="2"/>
  <c r="V66" i="2"/>
  <c r="X66" i="2"/>
  <c r="Z66" i="2"/>
  <c r="AC66" i="2"/>
  <c r="AE66" i="2"/>
  <c r="AG66" i="2"/>
  <c r="AJ66" i="2"/>
  <c r="AL66" i="2"/>
  <c r="AN66" i="2"/>
  <c r="AQ66" i="2"/>
  <c r="AS66" i="2"/>
  <c r="AU66" i="2"/>
  <c r="E67" i="2"/>
  <c r="G67" i="2"/>
  <c r="I67" i="2"/>
  <c r="N67" i="2"/>
  <c r="P67" i="2"/>
  <c r="R67" i="2"/>
  <c r="U67" i="2"/>
  <c r="W67" i="2"/>
  <c r="Y67" i="2"/>
  <c r="AB67" i="2"/>
  <c r="AD67" i="2"/>
  <c r="AF67" i="2"/>
  <c r="AI67" i="2"/>
  <c r="AK67" i="2"/>
  <c r="AM67" i="2"/>
  <c r="AP67" i="2"/>
  <c r="AR67" i="2"/>
  <c r="AT67" i="2"/>
  <c r="F67" i="2"/>
  <c r="H67" i="2"/>
  <c r="J67" i="2"/>
  <c r="O67" i="2"/>
  <c r="Q67" i="2"/>
  <c r="S67" i="2"/>
  <c r="V67" i="2"/>
  <c r="X67" i="2"/>
  <c r="Z67" i="2"/>
  <c r="AC67" i="2"/>
  <c r="AE67" i="2"/>
  <c r="AG67" i="2"/>
  <c r="AJ67" i="2"/>
  <c r="AL67" i="2"/>
  <c r="AN67" i="2"/>
  <c r="AQ67" i="2"/>
  <c r="AS67" i="2"/>
  <c r="AU67" i="2"/>
  <c r="E68" i="2"/>
  <c r="G68" i="2"/>
  <c r="I68" i="2"/>
  <c r="N68" i="2"/>
  <c r="P68" i="2"/>
  <c r="R68" i="2"/>
  <c r="U68" i="2"/>
  <c r="W68" i="2"/>
  <c r="Y68" i="2"/>
  <c r="AB68" i="2"/>
  <c r="AD68" i="2"/>
  <c r="AF68" i="2"/>
  <c r="AI68" i="2"/>
  <c r="AK68" i="2"/>
  <c r="AM68" i="2"/>
  <c r="AP68" i="2"/>
  <c r="AR68" i="2"/>
  <c r="AT68" i="2"/>
  <c r="F68" i="2"/>
  <c r="H68" i="2"/>
  <c r="J68" i="2"/>
  <c r="O68" i="2"/>
  <c r="Q68" i="2"/>
  <c r="S68" i="2"/>
  <c r="V68" i="2"/>
  <c r="X68" i="2"/>
  <c r="Z68" i="2"/>
  <c r="AC68" i="2"/>
  <c r="AE68" i="2"/>
  <c r="AG68" i="2"/>
  <c r="AJ68" i="2"/>
  <c r="AL68" i="2"/>
  <c r="AN68" i="2"/>
  <c r="AQ68" i="2"/>
  <c r="AS68" i="2"/>
  <c r="AU68" i="2"/>
  <c r="E69" i="2"/>
  <c r="G69" i="2"/>
  <c r="I69" i="2"/>
  <c r="N69" i="2"/>
  <c r="P69" i="2"/>
  <c r="R69" i="2"/>
  <c r="U69" i="2"/>
  <c r="W69" i="2"/>
  <c r="Y69" i="2"/>
  <c r="AB69" i="2"/>
  <c r="AD69" i="2"/>
  <c r="AF69" i="2"/>
  <c r="AI69" i="2"/>
  <c r="AK69" i="2"/>
  <c r="AM69" i="2"/>
  <c r="AP69" i="2"/>
  <c r="AR69" i="2"/>
  <c r="AT69" i="2"/>
  <c r="F69" i="2"/>
  <c r="H69" i="2"/>
  <c r="J69" i="2"/>
  <c r="O69" i="2"/>
  <c r="Q69" i="2"/>
  <c r="S69" i="2"/>
  <c r="V69" i="2"/>
  <c r="X69" i="2"/>
  <c r="Z69" i="2"/>
  <c r="AC69" i="2"/>
  <c r="AE69" i="2"/>
  <c r="AG69" i="2"/>
  <c r="AJ69" i="2"/>
  <c r="AL69" i="2"/>
  <c r="AN69" i="2"/>
  <c r="AQ69" i="2"/>
  <c r="AS69" i="2"/>
  <c r="AU69" i="2"/>
  <c r="E70" i="2"/>
  <c r="G70" i="2"/>
  <c r="I70" i="2"/>
  <c r="N70" i="2"/>
  <c r="P70" i="2"/>
  <c r="R70" i="2"/>
  <c r="U70" i="2"/>
  <c r="W70" i="2"/>
  <c r="Y70" i="2"/>
  <c r="AB70" i="2"/>
  <c r="AD70" i="2"/>
  <c r="AF70" i="2"/>
  <c r="AI70" i="2"/>
  <c r="AK70" i="2"/>
  <c r="AM70" i="2"/>
  <c r="AP70" i="2"/>
  <c r="AR70" i="2"/>
  <c r="AT70" i="2"/>
  <c r="F70" i="2"/>
  <c r="H70" i="2"/>
  <c r="J70" i="2"/>
  <c r="O70" i="2"/>
  <c r="Q70" i="2"/>
  <c r="S70" i="2"/>
  <c r="V70" i="2"/>
  <c r="X70" i="2"/>
  <c r="Z70" i="2"/>
  <c r="AC70" i="2"/>
  <c r="AE70" i="2"/>
  <c r="AG70" i="2"/>
  <c r="AJ70" i="2"/>
  <c r="AL70" i="2"/>
  <c r="AN70" i="2"/>
  <c r="AQ70" i="2"/>
  <c r="AS70" i="2"/>
  <c r="AU70" i="2"/>
  <c r="E71" i="2"/>
  <c r="G71" i="2"/>
  <c r="I71" i="2"/>
  <c r="N71" i="2"/>
  <c r="P71" i="2"/>
  <c r="R71" i="2"/>
  <c r="U71" i="2"/>
  <c r="W71" i="2"/>
  <c r="Y71" i="2"/>
  <c r="AB71" i="2"/>
  <c r="AD71" i="2"/>
  <c r="AF71" i="2"/>
  <c r="AI71" i="2"/>
  <c r="AK71" i="2"/>
  <c r="AM71" i="2"/>
  <c r="AP71" i="2"/>
  <c r="AR71" i="2"/>
  <c r="AT71" i="2"/>
  <c r="F71" i="2"/>
  <c r="H71" i="2"/>
  <c r="J71" i="2"/>
  <c r="O71" i="2"/>
  <c r="Q71" i="2"/>
  <c r="S71" i="2"/>
  <c r="V71" i="2"/>
  <c r="X71" i="2"/>
  <c r="Z71" i="2"/>
  <c r="AC71" i="2"/>
  <c r="AE71" i="2"/>
  <c r="AG71" i="2"/>
  <c r="AJ71" i="2"/>
  <c r="AL71" i="2"/>
  <c r="AN71" i="2"/>
  <c r="AQ71" i="2"/>
  <c r="AS71" i="2"/>
  <c r="AU71" i="2"/>
  <c r="E72" i="2"/>
  <c r="G72" i="2"/>
  <c r="I72" i="2"/>
  <c r="N72" i="2"/>
  <c r="P72" i="2"/>
  <c r="R72" i="2"/>
  <c r="U72" i="2"/>
  <c r="W72" i="2"/>
  <c r="Y72" i="2"/>
  <c r="AB72" i="2"/>
  <c r="AD72" i="2"/>
  <c r="AF72" i="2"/>
  <c r="AI72" i="2"/>
  <c r="AK72" i="2"/>
  <c r="AM72" i="2"/>
  <c r="AP72" i="2"/>
  <c r="AR72" i="2"/>
  <c r="AT72" i="2"/>
  <c r="F72" i="2"/>
  <c r="H72" i="2"/>
  <c r="J72" i="2"/>
  <c r="O72" i="2"/>
  <c r="Q72" i="2"/>
  <c r="S72" i="2"/>
  <c r="V72" i="2"/>
  <c r="X72" i="2"/>
  <c r="Z72" i="2"/>
  <c r="AC72" i="2"/>
  <c r="AE72" i="2"/>
  <c r="AG72" i="2"/>
  <c r="AJ72" i="2"/>
  <c r="AL72" i="2"/>
  <c r="AN72" i="2"/>
  <c r="AQ72" i="2"/>
  <c r="AS72" i="2"/>
  <c r="AU72" i="2"/>
  <c r="E73" i="2"/>
  <c r="G73" i="2"/>
  <c r="I73" i="2"/>
  <c r="N73" i="2"/>
  <c r="P73" i="2"/>
  <c r="R73" i="2"/>
  <c r="U73" i="2"/>
  <c r="W73" i="2"/>
  <c r="Y73" i="2"/>
  <c r="AB73" i="2"/>
  <c r="AD73" i="2"/>
  <c r="AF73" i="2"/>
  <c r="AI73" i="2"/>
  <c r="AK73" i="2"/>
  <c r="AM73" i="2"/>
  <c r="AP73" i="2"/>
  <c r="AR73" i="2"/>
  <c r="AT73" i="2"/>
  <c r="F73" i="2"/>
  <c r="H73" i="2"/>
  <c r="J73" i="2"/>
  <c r="O73" i="2"/>
  <c r="Q73" i="2"/>
  <c r="S73" i="2"/>
  <c r="V73" i="2"/>
  <c r="X73" i="2"/>
  <c r="Z73" i="2"/>
  <c r="AC73" i="2"/>
  <c r="AE73" i="2"/>
  <c r="AG73" i="2"/>
  <c r="AJ73" i="2"/>
  <c r="AL73" i="2"/>
  <c r="AN73" i="2"/>
  <c r="AQ73" i="2"/>
  <c r="AS73" i="2"/>
  <c r="AU73" i="2"/>
  <c r="E74" i="2"/>
  <c r="G74" i="2"/>
  <c r="I74" i="2"/>
  <c r="N74" i="2"/>
  <c r="P74" i="2"/>
  <c r="R74" i="2"/>
  <c r="U74" i="2"/>
  <c r="W74" i="2"/>
  <c r="Y74" i="2"/>
  <c r="AB74" i="2"/>
  <c r="AD74" i="2"/>
  <c r="AF74" i="2"/>
  <c r="AI74" i="2"/>
  <c r="AK74" i="2"/>
  <c r="AM74" i="2"/>
  <c r="AP74" i="2"/>
  <c r="AR74" i="2"/>
  <c r="AT74" i="2"/>
  <c r="F74" i="2"/>
  <c r="H74" i="2"/>
  <c r="J74" i="2"/>
  <c r="O74" i="2"/>
  <c r="Q74" i="2"/>
  <c r="S74" i="2"/>
  <c r="V74" i="2"/>
  <c r="X74" i="2"/>
  <c r="Z74" i="2"/>
  <c r="AC74" i="2"/>
  <c r="AE74" i="2"/>
  <c r="AG74" i="2"/>
  <c r="AJ74" i="2"/>
  <c r="AL74" i="2"/>
  <c r="AN74" i="2"/>
  <c r="AQ74" i="2"/>
  <c r="AS74" i="2"/>
  <c r="AU74" i="2"/>
  <c r="E75" i="2"/>
  <c r="G75" i="2"/>
  <c r="I75" i="2"/>
  <c r="N75" i="2"/>
  <c r="P75" i="2"/>
  <c r="R75" i="2"/>
  <c r="U75" i="2"/>
  <c r="W75" i="2"/>
  <c r="Y75" i="2"/>
  <c r="AB75" i="2"/>
  <c r="AD75" i="2"/>
  <c r="AF75" i="2"/>
  <c r="AI75" i="2"/>
  <c r="AK75" i="2"/>
  <c r="AM75" i="2"/>
  <c r="AP75" i="2"/>
  <c r="AR75" i="2"/>
  <c r="AT75" i="2"/>
  <c r="F75" i="2"/>
  <c r="H75" i="2"/>
  <c r="J75" i="2"/>
  <c r="O75" i="2"/>
  <c r="Q75" i="2"/>
  <c r="S75" i="2"/>
  <c r="V75" i="2"/>
  <c r="X75" i="2"/>
  <c r="Z75" i="2"/>
  <c r="AC75" i="2"/>
  <c r="AE75" i="2"/>
  <c r="AG75" i="2"/>
  <c r="AJ75" i="2"/>
  <c r="AL75" i="2"/>
  <c r="AN75" i="2"/>
  <c r="AQ75" i="2"/>
  <c r="AS75" i="2"/>
  <c r="AU75" i="2"/>
  <c r="E76" i="2"/>
  <c r="G76" i="2"/>
  <c r="I76" i="2"/>
  <c r="N76" i="2"/>
  <c r="P76" i="2"/>
  <c r="R76" i="2"/>
  <c r="U76" i="2"/>
  <c r="W76" i="2"/>
  <c r="Y76" i="2"/>
  <c r="AB76" i="2"/>
  <c r="AD76" i="2"/>
  <c r="AF76" i="2"/>
  <c r="AI76" i="2"/>
  <c r="AK76" i="2"/>
  <c r="AM76" i="2"/>
  <c r="AP76" i="2"/>
  <c r="AR76" i="2"/>
  <c r="AT76" i="2"/>
  <c r="F76" i="2"/>
  <c r="H76" i="2"/>
  <c r="J76" i="2"/>
  <c r="O76" i="2"/>
  <c r="Q76" i="2"/>
  <c r="S76" i="2"/>
  <c r="V76" i="2"/>
  <c r="X76" i="2"/>
  <c r="Z76" i="2"/>
  <c r="AC76" i="2"/>
  <c r="AE76" i="2"/>
  <c r="AG76" i="2"/>
  <c r="AJ76" i="2"/>
  <c r="AL76" i="2"/>
  <c r="AN76" i="2"/>
  <c r="AQ76" i="2"/>
  <c r="AS76" i="2"/>
  <c r="AU76" i="2"/>
  <c r="E77" i="2"/>
  <c r="G77" i="2"/>
  <c r="I77" i="2"/>
  <c r="N77" i="2"/>
  <c r="P77" i="2"/>
  <c r="R77" i="2"/>
  <c r="U77" i="2"/>
  <c r="W77" i="2"/>
  <c r="Y77" i="2"/>
  <c r="AB77" i="2"/>
  <c r="AD77" i="2"/>
  <c r="AF77" i="2"/>
  <c r="AI77" i="2"/>
  <c r="AK77" i="2"/>
  <c r="AM77" i="2"/>
  <c r="AP77" i="2"/>
  <c r="AR77" i="2"/>
  <c r="AT77" i="2"/>
  <c r="F77" i="2"/>
  <c r="H77" i="2"/>
  <c r="J77" i="2"/>
  <c r="O77" i="2"/>
  <c r="Q77" i="2"/>
  <c r="S77" i="2"/>
  <c r="V77" i="2"/>
  <c r="X77" i="2"/>
  <c r="Z77" i="2"/>
  <c r="AC77" i="2"/>
  <c r="AE77" i="2"/>
  <c r="AG77" i="2"/>
  <c r="AJ77" i="2"/>
  <c r="AL77" i="2"/>
  <c r="AN77" i="2"/>
  <c r="AQ77" i="2"/>
  <c r="AS77" i="2"/>
  <c r="AU77" i="2"/>
  <c r="E78" i="2"/>
  <c r="G78" i="2"/>
  <c r="I78" i="2"/>
  <c r="N78" i="2"/>
  <c r="P78" i="2"/>
  <c r="R78" i="2"/>
  <c r="U78" i="2"/>
  <c r="W78" i="2"/>
  <c r="Y78" i="2"/>
  <c r="AB78" i="2"/>
  <c r="AD78" i="2"/>
  <c r="AF78" i="2"/>
  <c r="AI78" i="2"/>
  <c r="AK78" i="2"/>
  <c r="AM78" i="2"/>
  <c r="AP78" i="2"/>
  <c r="AR78" i="2"/>
  <c r="AT78" i="2"/>
  <c r="F78" i="2"/>
  <c r="H78" i="2"/>
  <c r="J78" i="2"/>
  <c r="O78" i="2"/>
  <c r="Q78" i="2"/>
  <c r="S78" i="2"/>
  <c r="V78" i="2"/>
  <c r="X78" i="2"/>
  <c r="Z78" i="2"/>
  <c r="AC78" i="2"/>
  <c r="AE78" i="2"/>
  <c r="AG78" i="2"/>
  <c r="AJ78" i="2"/>
  <c r="AL78" i="2"/>
  <c r="AN78" i="2"/>
  <c r="AQ78" i="2"/>
  <c r="AS78" i="2"/>
  <c r="AU78" i="2"/>
  <c r="E79" i="2"/>
  <c r="G79" i="2"/>
  <c r="I79" i="2"/>
  <c r="N79" i="2"/>
  <c r="P79" i="2"/>
  <c r="R79" i="2"/>
  <c r="U79" i="2"/>
  <c r="W79" i="2"/>
  <c r="Y79" i="2"/>
  <c r="AB79" i="2"/>
  <c r="AD79" i="2"/>
  <c r="AF79" i="2"/>
  <c r="AI79" i="2"/>
  <c r="AK79" i="2"/>
  <c r="AM79" i="2"/>
  <c r="AP79" i="2"/>
  <c r="AR79" i="2"/>
  <c r="AT79" i="2"/>
  <c r="F79" i="2"/>
  <c r="H79" i="2"/>
  <c r="J79" i="2"/>
  <c r="O79" i="2"/>
  <c r="Q79" i="2"/>
  <c r="S79" i="2"/>
  <c r="V79" i="2"/>
  <c r="X79" i="2"/>
  <c r="Z79" i="2"/>
  <c r="AC79" i="2"/>
  <c r="AE79" i="2"/>
  <c r="AG79" i="2"/>
  <c r="AJ79" i="2"/>
  <c r="AL79" i="2"/>
  <c r="AN79" i="2"/>
  <c r="AQ79" i="2"/>
  <c r="AS79" i="2"/>
  <c r="AU79" i="2"/>
  <c r="E80" i="2"/>
  <c r="G80" i="2"/>
  <c r="I80" i="2"/>
  <c r="N80" i="2"/>
  <c r="P80" i="2"/>
  <c r="R80" i="2"/>
  <c r="U80" i="2"/>
  <c r="W80" i="2"/>
  <c r="Y80" i="2"/>
  <c r="AB80" i="2"/>
  <c r="AD80" i="2"/>
  <c r="AF80" i="2"/>
  <c r="AI80" i="2"/>
  <c r="AK80" i="2"/>
  <c r="AM80" i="2"/>
  <c r="AP80" i="2"/>
  <c r="AR80" i="2"/>
  <c r="AT80" i="2"/>
  <c r="F80" i="2"/>
  <c r="H80" i="2"/>
  <c r="J80" i="2"/>
  <c r="O80" i="2"/>
  <c r="Q80" i="2"/>
  <c r="S80" i="2"/>
  <c r="V80" i="2"/>
  <c r="X80" i="2"/>
  <c r="Z80" i="2"/>
  <c r="AC80" i="2"/>
  <c r="AE80" i="2"/>
  <c r="AG80" i="2"/>
  <c r="AJ80" i="2"/>
  <c r="AL80" i="2"/>
  <c r="AN80" i="2"/>
  <c r="AQ80" i="2"/>
  <c r="AS80" i="2"/>
  <c r="AU80" i="2"/>
  <c r="E81" i="2"/>
  <c r="G81" i="2"/>
  <c r="I81" i="2"/>
  <c r="N81" i="2"/>
  <c r="P81" i="2"/>
  <c r="R81" i="2"/>
  <c r="U81" i="2"/>
  <c r="W81" i="2"/>
  <c r="Y81" i="2"/>
  <c r="AB81" i="2"/>
  <c r="AD81" i="2"/>
  <c r="AF81" i="2"/>
  <c r="AI81" i="2"/>
  <c r="AK81" i="2"/>
  <c r="AM81" i="2"/>
  <c r="AP81" i="2"/>
  <c r="AR81" i="2"/>
  <c r="AT81" i="2"/>
  <c r="F81" i="2"/>
  <c r="H81" i="2"/>
  <c r="J81" i="2"/>
  <c r="O81" i="2"/>
  <c r="Q81" i="2"/>
  <c r="S81" i="2"/>
  <c r="V81" i="2"/>
  <c r="X81" i="2"/>
  <c r="Z81" i="2"/>
  <c r="AC81" i="2"/>
  <c r="AE81" i="2"/>
  <c r="AG81" i="2"/>
  <c r="AJ81" i="2"/>
  <c r="AL81" i="2"/>
  <c r="AN81" i="2"/>
  <c r="AQ81" i="2"/>
  <c r="AS81" i="2"/>
  <c r="AU81" i="2"/>
  <c r="E82" i="2"/>
  <c r="G82" i="2"/>
  <c r="I82" i="2"/>
  <c r="N82" i="2"/>
  <c r="P82" i="2"/>
  <c r="R82" i="2"/>
  <c r="U82" i="2"/>
  <c r="W82" i="2"/>
  <c r="Y82" i="2"/>
  <c r="AB82" i="2"/>
  <c r="AD82" i="2"/>
  <c r="AF82" i="2"/>
  <c r="AI82" i="2"/>
  <c r="AK82" i="2"/>
  <c r="AM82" i="2"/>
  <c r="AP82" i="2"/>
  <c r="AR82" i="2"/>
  <c r="AT82" i="2"/>
  <c r="F82" i="2"/>
  <c r="H82" i="2"/>
  <c r="J82" i="2"/>
  <c r="O82" i="2"/>
  <c r="Q82" i="2"/>
  <c r="S82" i="2"/>
  <c r="V82" i="2"/>
  <c r="X82" i="2"/>
  <c r="Z82" i="2"/>
  <c r="AC82" i="2"/>
  <c r="AE82" i="2"/>
  <c r="AG82" i="2"/>
  <c r="AJ82" i="2"/>
  <c r="AL82" i="2"/>
  <c r="AN82" i="2"/>
  <c r="AQ82" i="2"/>
  <c r="AS82" i="2"/>
  <c r="AU82" i="2"/>
  <c r="E83" i="2"/>
  <c r="G83" i="2"/>
  <c r="I83" i="2"/>
  <c r="N83" i="2"/>
  <c r="P83" i="2"/>
  <c r="R83" i="2"/>
  <c r="U83" i="2"/>
  <c r="W83" i="2"/>
  <c r="Y83" i="2"/>
  <c r="AB83" i="2"/>
  <c r="AD83" i="2"/>
  <c r="AF83" i="2"/>
  <c r="AI83" i="2"/>
  <c r="AK83" i="2"/>
  <c r="AM83" i="2"/>
  <c r="AP83" i="2"/>
  <c r="AR83" i="2"/>
  <c r="AT83" i="2"/>
  <c r="F83" i="2"/>
  <c r="H83" i="2"/>
  <c r="J83" i="2"/>
  <c r="O83" i="2"/>
  <c r="Q83" i="2"/>
  <c r="S83" i="2"/>
  <c r="V83" i="2"/>
  <c r="X83" i="2"/>
  <c r="Z83" i="2"/>
  <c r="AC83" i="2"/>
  <c r="AE83" i="2"/>
  <c r="AG83" i="2"/>
  <c r="AJ83" i="2"/>
  <c r="AL83" i="2"/>
  <c r="AN83" i="2"/>
  <c r="AQ83" i="2"/>
  <c r="AS83" i="2"/>
  <c r="AU83" i="2"/>
  <c r="E84" i="2"/>
  <c r="G84" i="2"/>
  <c r="I84" i="2"/>
  <c r="N84" i="2"/>
  <c r="P84" i="2"/>
  <c r="R84" i="2"/>
  <c r="U84" i="2"/>
  <c r="W84" i="2"/>
  <c r="Y84" i="2"/>
  <c r="AB84" i="2"/>
  <c r="AD84" i="2"/>
  <c r="AF84" i="2"/>
  <c r="AI84" i="2"/>
  <c r="AK84" i="2"/>
  <c r="AM84" i="2"/>
  <c r="AP84" i="2"/>
  <c r="AR84" i="2"/>
  <c r="AT84" i="2"/>
  <c r="F84" i="2"/>
  <c r="H84" i="2"/>
  <c r="J84" i="2"/>
  <c r="O84" i="2"/>
  <c r="Q84" i="2"/>
  <c r="S84" i="2"/>
  <c r="V84" i="2"/>
  <c r="X84" i="2"/>
  <c r="Z84" i="2"/>
  <c r="AC84" i="2"/>
  <c r="AE84" i="2"/>
  <c r="AG84" i="2"/>
  <c r="AJ84" i="2"/>
  <c r="AL84" i="2"/>
  <c r="AN84" i="2"/>
  <c r="AQ84" i="2"/>
  <c r="AS84" i="2"/>
  <c r="AU84" i="2"/>
  <c r="E85" i="2"/>
  <c r="G85" i="2"/>
  <c r="I85" i="2"/>
  <c r="N85" i="2"/>
  <c r="P85" i="2"/>
  <c r="R85" i="2"/>
  <c r="U85" i="2"/>
  <c r="W85" i="2"/>
  <c r="Y85" i="2"/>
  <c r="AB85" i="2"/>
  <c r="AD85" i="2"/>
  <c r="AF85" i="2"/>
  <c r="AI85" i="2"/>
  <c r="AK85" i="2"/>
  <c r="AM85" i="2"/>
  <c r="AP85" i="2"/>
  <c r="AR85" i="2"/>
  <c r="AT85" i="2"/>
  <c r="F85" i="2"/>
  <c r="H85" i="2"/>
  <c r="J85" i="2"/>
  <c r="O85" i="2"/>
  <c r="Q85" i="2"/>
  <c r="S85" i="2"/>
  <c r="V85" i="2"/>
  <c r="X85" i="2"/>
  <c r="Z85" i="2"/>
  <c r="AC85" i="2"/>
  <c r="AE85" i="2"/>
  <c r="AG85" i="2"/>
  <c r="AJ85" i="2"/>
  <c r="AL85" i="2"/>
  <c r="AN85" i="2"/>
  <c r="AQ85" i="2"/>
  <c r="AS85" i="2"/>
  <c r="AU85" i="2"/>
  <c r="E86" i="2"/>
  <c r="G86" i="2"/>
  <c r="I86" i="2"/>
  <c r="N86" i="2"/>
  <c r="P86" i="2"/>
  <c r="R86" i="2"/>
  <c r="U86" i="2"/>
  <c r="W86" i="2"/>
  <c r="Y86" i="2"/>
  <c r="AB86" i="2"/>
  <c r="AD86" i="2"/>
  <c r="AF86" i="2"/>
  <c r="AI86" i="2"/>
  <c r="AK86" i="2"/>
  <c r="AM86" i="2"/>
  <c r="AP86" i="2"/>
  <c r="AR86" i="2"/>
  <c r="AT86" i="2"/>
  <c r="F86" i="2"/>
  <c r="H86" i="2"/>
  <c r="J86" i="2"/>
  <c r="O86" i="2"/>
  <c r="Q86" i="2"/>
  <c r="S86" i="2"/>
  <c r="V86" i="2"/>
  <c r="X86" i="2"/>
  <c r="Z86" i="2"/>
  <c r="AC86" i="2"/>
  <c r="AE86" i="2"/>
  <c r="AG86" i="2"/>
  <c r="AJ86" i="2"/>
  <c r="AL86" i="2"/>
  <c r="AN86" i="2"/>
  <c r="AQ86" i="2"/>
  <c r="AS86" i="2"/>
  <c r="AU86" i="2"/>
  <c r="E87" i="2"/>
  <c r="G87" i="2"/>
  <c r="I87" i="2"/>
  <c r="N87" i="2"/>
  <c r="P87" i="2"/>
  <c r="R87" i="2"/>
  <c r="U87" i="2"/>
  <c r="W87" i="2"/>
  <c r="Y87" i="2"/>
  <c r="AB87" i="2"/>
  <c r="AD87" i="2"/>
  <c r="AF87" i="2"/>
  <c r="AI87" i="2"/>
  <c r="AK87" i="2"/>
  <c r="AM87" i="2"/>
  <c r="AP87" i="2"/>
  <c r="AR87" i="2"/>
  <c r="AT87" i="2"/>
  <c r="F87" i="2"/>
  <c r="H87" i="2"/>
  <c r="J87" i="2"/>
  <c r="O87" i="2"/>
  <c r="Q87" i="2"/>
  <c r="S87" i="2"/>
  <c r="V87" i="2"/>
  <c r="X87" i="2"/>
  <c r="Z87" i="2"/>
  <c r="AC87" i="2"/>
  <c r="AE87" i="2"/>
  <c r="AG87" i="2"/>
  <c r="AJ87" i="2"/>
  <c r="AL87" i="2"/>
  <c r="AN87" i="2"/>
  <c r="AQ87" i="2"/>
  <c r="AS87" i="2"/>
  <c r="AU87" i="2"/>
  <c r="E88" i="2"/>
  <c r="G88" i="2"/>
  <c r="I88" i="2"/>
  <c r="N88" i="2"/>
  <c r="P88" i="2"/>
  <c r="R88" i="2"/>
  <c r="U88" i="2"/>
  <c r="W88" i="2"/>
  <c r="Y88" i="2"/>
  <c r="AB88" i="2"/>
  <c r="AD88" i="2"/>
  <c r="AF88" i="2"/>
  <c r="AI88" i="2"/>
  <c r="AK88" i="2"/>
  <c r="AM88" i="2"/>
  <c r="AP88" i="2"/>
  <c r="AR88" i="2"/>
  <c r="AT88" i="2"/>
  <c r="F88" i="2"/>
  <c r="H88" i="2"/>
  <c r="J88" i="2"/>
  <c r="O88" i="2"/>
  <c r="Q88" i="2"/>
  <c r="S88" i="2"/>
  <c r="V88" i="2"/>
  <c r="X88" i="2"/>
  <c r="Z88" i="2"/>
  <c r="AC88" i="2"/>
  <c r="AE88" i="2"/>
  <c r="AG88" i="2"/>
  <c r="AJ88" i="2"/>
  <c r="AL88" i="2"/>
  <c r="AN88" i="2"/>
  <c r="AQ88" i="2"/>
  <c r="AS88" i="2"/>
  <c r="AU88" i="2"/>
  <c r="E89" i="2"/>
  <c r="G89" i="2"/>
  <c r="I89" i="2"/>
  <c r="N89" i="2"/>
  <c r="P89" i="2"/>
  <c r="R89" i="2"/>
  <c r="U89" i="2"/>
  <c r="W89" i="2"/>
  <c r="Y89" i="2"/>
  <c r="AB89" i="2"/>
  <c r="AD89" i="2"/>
  <c r="AF89" i="2"/>
  <c r="AI89" i="2"/>
  <c r="AK89" i="2"/>
  <c r="AM89" i="2"/>
  <c r="AP89" i="2"/>
  <c r="AR89" i="2"/>
  <c r="AT89" i="2"/>
  <c r="F89" i="2"/>
  <c r="H89" i="2"/>
  <c r="J89" i="2"/>
  <c r="O89" i="2"/>
  <c r="Q89" i="2"/>
  <c r="S89" i="2"/>
  <c r="V89" i="2"/>
  <c r="X89" i="2"/>
  <c r="Z89" i="2"/>
  <c r="AC89" i="2"/>
  <c r="AE89" i="2"/>
  <c r="AG89" i="2"/>
  <c r="AJ89" i="2"/>
  <c r="AL89" i="2"/>
  <c r="AN89" i="2"/>
  <c r="AQ89" i="2"/>
  <c r="AS89" i="2"/>
  <c r="AU89" i="2"/>
  <c r="E90" i="2"/>
  <c r="G90" i="2"/>
  <c r="I90" i="2"/>
  <c r="N90" i="2"/>
  <c r="P90" i="2"/>
  <c r="R90" i="2"/>
  <c r="U90" i="2"/>
  <c r="W90" i="2"/>
  <c r="Y90" i="2"/>
  <c r="AB90" i="2"/>
  <c r="AD90" i="2"/>
  <c r="AF90" i="2"/>
  <c r="AI90" i="2"/>
  <c r="AK90" i="2"/>
  <c r="AM90" i="2"/>
  <c r="AP90" i="2"/>
  <c r="AR90" i="2"/>
  <c r="AT90" i="2"/>
  <c r="F90" i="2"/>
  <c r="H90" i="2"/>
  <c r="J90" i="2"/>
  <c r="O90" i="2"/>
  <c r="Q90" i="2"/>
  <c r="S90" i="2"/>
  <c r="V90" i="2"/>
  <c r="X90" i="2"/>
  <c r="Z90" i="2"/>
  <c r="AC90" i="2"/>
  <c r="AE90" i="2"/>
  <c r="AG90" i="2"/>
  <c r="AJ90" i="2"/>
  <c r="AL90" i="2"/>
  <c r="AN90" i="2"/>
  <c r="AQ90" i="2"/>
  <c r="AS90" i="2"/>
  <c r="AU90" i="2"/>
  <c r="E91" i="2"/>
  <c r="G91" i="2"/>
  <c r="I91" i="2"/>
  <c r="N91" i="2"/>
  <c r="P91" i="2"/>
  <c r="R91" i="2"/>
  <c r="U91" i="2"/>
  <c r="W91" i="2"/>
  <c r="Y91" i="2"/>
  <c r="AB91" i="2"/>
  <c r="AD91" i="2"/>
  <c r="AF91" i="2"/>
  <c r="AI91" i="2"/>
  <c r="AK91" i="2"/>
  <c r="AM91" i="2"/>
  <c r="AP91" i="2"/>
  <c r="AR91" i="2"/>
  <c r="AT91" i="2"/>
  <c r="F91" i="2"/>
  <c r="H91" i="2"/>
  <c r="J91" i="2"/>
  <c r="O91" i="2"/>
  <c r="Q91" i="2"/>
  <c r="S91" i="2"/>
  <c r="V91" i="2"/>
  <c r="X91" i="2"/>
  <c r="Z91" i="2"/>
  <c r="AC91" i="2"/>
  <c r="AE91" i="2"/>
  <c r="AG91" i="2"/>
  <c r="AJ91" i="2"/>
  <c r="AL91" i="2"/>
  <c r="AN91" i="2"/>
  <c r="AQ91" i="2"/>
  <c r="AS91" i="2"/>
  <c r="AU91" i="2"/>
  <c r="E92" i="2"/>
  <c r="G92" i="2"/>
  <c r="I92" i="2"/>
  <c r="N92" i="2"/>
  <c r="P92" i="2"/>
  <c r="R92" i="2"/>
  <c r="U92" i="2"/>
  <c r="W92" i="2"/>
  <c r="Y92" i="2"/>
  <c r="AB92" i="2"/>
  <c r="AD92" i="2"/>
  <c r="AF92" i="2"/>
  <c r="AI92" i="2"/>
  <c r="AK92" i="2"/>
  <c r="AM92" i="2"/>
  <c r="AP92" i="2"/>
  <c r="AR92" i="2"/>
  <c r="AT92" i="2"/>
  <c r="F92" i="2"/>
  <c r="H92" i="2"/>
  <c r="J92" i="2"/>
  <c r="O92" i="2"/>
  <c r="Q92" i="2"/>
  <c r="S92" i="2"/>
  <c r="V92" i="2"/>
  <c r="X92" i="2"/>
  <c r="Z92" i="2"/>
  <c r="AC92" i="2"/>
  <c r="AE92" i="2"/>
  <c r="AG92" i="2"/>
  <c r="AJ92" i="2"/>
  <c r="AL92" i="2"/>
  <c r="AN92" i="2"/>
  <c r="AQ92" i="2"/>
  <c r="AS92" i="2"/>
  <c r="AU92" i="2"/>
  <c r="E93" i="2"/>
  <c r="G93" i="2"/>
  <c r="I93" i="2"/>
  <c r="N93" i="2"/>
  <c r="P93" i="2"/>
  <c r="R93" i="2"/>
  <c r="U93" i="2"/>
  <c r="W93" i="2"/>
  <c r="Y93" i="2"/>
  <c r="AB93" i="2"/>
  <c r="AD93" i="2"/>
  <c r="AF93" i="2"/>
  <c r="AI93" i="2"/>
  <c r="AK93" i="2"/>
  <c r="AM93" i="2"/>
  <c r="AP93" i="2"/>
  <c r="AR93" i="2"/>
  <c r="AT93" i="2"/>
  <c r="F93" i="2"/>
  <c r="H93" i="2"/>
  <c r="J93" i="2"/>
  <c r="O93" i="2"/>
  <c r="Q93" i="2"/>
  <c r="S93" i="2"/>
  <c r="V93" i="2"/>
  <c r="X93" i="2"/>
  <c r="Z93" i="2"/>
  <c r="AC93" i="2"/>
  <c r="AE93" i="2"/>
  <c r="AG93" i="2"/>
  <c r="AJ93" i="2"/>
  <c r="AL93" i="2"/>
  <c r="AN93" i="2"/>
  <c r="AQ93" i="2"/>
  <c r="AS93" i="2"/>
  <c r="AU93" i="2"/>
  <c r="E94" i="2"/>
  <c r="G94" i="2"/>
  <c r="I94" i="2"/>
  <c r="N94" i="2"/>
  <c r="P94" i="2"/>
  <c r="R94" i="2"/>
  <c r="U94" i="2"/>
  <c r="W94" i="2"/>
  <c r="Y94" i="2"/>
  <c r="AB94" i="2"/>
  <c r="AD94" i="2"/>
  <c r="AF94" i="2"/>
  <c r="AI94" i="2"/>
  <c r="AK94" i="2"/>
  <c r="AM94" i="2"/>
  <c r="AP94" i="2"/>
  <c r="AR94" i="2"/>
  <c r="AT94" i="2"/>
  <c r="F94" i="2"/>
  <c r="H94" i="2"/>
  <c r="J94" i="2"/>
  <c r="O94" i="2"/>
  <c r="Q94" i="2"/>
  <c r="S94" i="2"/>
  <c r="V94" i="2"/>
  <c r="X94" i="2"/>
  <c r="Z94" i="2"/>
  <c r="AC94" i="2"/>
  <c r="AE94" i="2"/>
  <c r="AG94" i="2"/>
  <c r="AJ94" i="2"/>
  <c r="AL94" i="2"/>
  <c r="AN94" i="2"/>
  <c r="AQ94" i="2"/>
  <c r="AS94" i="2"/>
  <c r="AU94" i="2"/>
  <c r="E6" i="2"/>
  <c r="G6" i="2"/>
  <c r="I6" i="2"/>
  <c r="N6" i="2"/>
  <c r="P6" i="2"/>
  <c r="R6" i="2"/>
  <c r="U6" i="2"/>
  <c r="W6" i="2"/>
  <c r="Y6" i="2"/>
  <c r="AB6" i="2"/>
  <c r="AD6" i="2"/>
  <c r="AF6" i="2"/>
  <c r="AI6" i="2"/>
  <c r="AK6" i="2"/>
  <c r="AM6" i="2"/>
  <c r="AP6" i="2"/>
  <c r="AR6" i="2"/>
  <c r="AT6" i="2"/>
  <c r="F6" i="2"/>
  <c r="H6" i="2"/>
  <c r="J6" i="2"/>
  <c r="O6" i="2"/>
  <c r="Q6" i="2"/>
  <c r="S6" i="2"/>
  <c r="V6" i="2"/>
  <c r="X6" i="2"/>
  <c r="Z6" i="2"/>
  <c r="AC6" i="2"/>
  <c r="AE6" i="2"/>
  <c r="AG6" i="2"/>
  <c r="AJ6" i="2"/>
  <c r="AL6" i="2"/>
  <c r="AN6" i="2"/>
  <c r="AQ6" i="2"/>
  <c r="AS6" i="2"/>
  <c r="AU6" i="2"/>
  <c r="E7" i="2"/>
  <c r="G7" i="2"/>
  <c r="I7" i="2"/>
  <c r="N7" i="2"/>
  <c r="P7" i="2"/>
  <c r="R7" i="2"/>
  <c r="U7" i="2"/>
  <c r="W7" i="2"/>
  <c r="Y7" i="2"/>
  <c r="AB7" i="2"/>
  <c r="AD7" i="2"/>
  <c r="AF7" i="2"/>
  <c r="AI7" i="2"/>
  <c r="AK7" i="2"/>
  <c r="AM7" i="2"/>
  <c r="AP7" i="2"/>
  <c r="AR7" i="2"/>
  <c r="AT7" i="2"/>
  <c r="F7" i="2"/>
  <c r="H7" i="2"/>
  <c r="J7" i="2"/>
  <c r="O7" i="2"/>
  <c r="Q7" i="2"/>
  <c r="S7" i="2"/>
  <c r="V7" i="2"/>
  <c r="X7" i="2"/>
  <c r="Z7" i="2"/>
  <c r="AC7" i="2"/>
  <c r="AE7" i="2"/>
  <c r="AG7" i="2"/>
  <c r="AJ7" i="2"/>
  <c r="AL7" i="2"/>
  <c r="AN7" i="2"/>
  <c r="AQ7" i="2"/>
  <c r="AS7" i="2"/>
  <c r="AU7" i="2"/>
  <c r="E8" i="2"/>
  <c r="G8" i="2"/>
  <c r="I8" i="2"/>
  <c r="N8" i="2"/>
  <c r="P8" i="2"/>
  <c r="R8" i="2"/>
  <c r="U8" i="2"/>
  <c r="W8" i="2"/>
  <c r="Y8" i="2"/>
  <c r="AB8" i="2"/>
  <c r="AD8" i="2"/>
  <c r="AF8" i="2"/>
  <c r="AI8" i="2"/>
  <c r="AK8" i="2"/>
  <c r="AM8" i="2"/>
  <c r="AP8" i="2"/>
  <c r="AR8" i="2"/>
  <c r="AT8" i="2"/>
  <c r="F8" i="2"/>
  <c r="H8" i="2"/>
  <c r="J8" i="2"/>
  <c r="O8" i="2"/>
  <c r="Q8" i="2"/>
  <c r="S8" i="2"/>
  <c r="V8" i="2"/>
  <c r="X8" i="2"/>
  <c r="Z8" i="2"/>
  <c r="AC8" i="2"/>
  <c r="AE8" i="2"/>
  <c r="AG8" i="2"/>
  <c r="AJ8" i="2"/>
  <c r="AL8" i="2"/>
  <c r="AN8" i="2"/>
  <c r="AQ8" i="2"/>
  <c r="AS8" i="2"/>
  <c r="AU8" i="2"/>
  <c r="E9" i="2"/>
  <c r="G9" i="2"/>
  <c r="I9" i="2"/>
  <c r="N9" i="2"/>
  <c r="P9" i="2"/>
  <c r="R9" i="2"/>
  <c r="U9" i="2"/>
  <c r="W9" i="2"/>
  <c r="Y9" i="2"/>
  <c r="AB9" i="2"/>
  <c r="AD9" i="2"/>
  <c r="AF9" i="2"/>
  <c r="AI9" i="2"/>
  <c r="AK9" i="2"/>
  <c r="AM9" i="2"/>
  <c r="AP9" i="2"/>
  <c r="AR9" i="2"/>
  <c r="AT9" i="2"/>
  <c r="F9" i="2"/>
  <c r="H9" i="2"/>
  <c r="J9" i="2"/>
  <c r="O9" i="2"/>
  <c r="Q9" i="2"/>
  <c r="S9" i="2"/>
  <c r="V9" i="2"/>
  <c r="X9" i="2"/>
  <c r="Z9" i="2"/>
  <c r="AC9" i="2"/>
  <c r="AE9" i="2"/>
  <c r="AG9" i="2"/>
  <c r="AJ9" i="2"/>
  <c r="AL9" i="2"/>
  <c r="AN9" i="2"/>
  <c r="AQ9" i="2"/>
  <c r="AS9" i="2"/>
  <c r="AU9" i="2"/>
  <c r="E10" i="2"/>
  <c r="G10" i="2"/>
  <c r="I10" i="2"/>
  <c r="N10" i="2"/>
  <c r="P10" i="2"/>
  <c r="R10" i="2"/>
  <c r="U10" i="2"/>
  <c r="W10" i="2"/>
  <c r="Y10" i="2"/>
  <c r="AB10" i="2"/>
  <c r="AD10" i="2"/>
  <c r="AF10" i="2"/>
  <c r="AI10" i="2"/>
  <c r="AK10" i="2"/>
  <c r="AM10" i="2"/>
  <c r="AP10" i="2"/>
  <c r="AR10" i="2"/>
  <c r="AT10" i="2"/>
  <c r="F10" i="2"/>
  <c r="H10" i="2"/>
  <c r="J10" i="2"/>
  <c r="O10" i="2"/>
  <c r="Q10" i="2"/>
  <c r="S10" i="2"/>
  <c r="V10" i="2"/>
  <c r="X10" i="2"/>
  <c r="Z10" i="2"/>
  <c r="AC10" i="2"/>
  <c r="AE10" i="2"/>
  <c r="AG10" i="2"/>
  <c r="AJ10" i="2"/>
  <c r="AL10" i="2"/>
  <c r="AN10" i="2"/>
  <c r="AQ10" i="2"/>
  <c r="AS10" i="2"/>
  <c r="AU10" i="2"/>
  <c r="E11" i="2"/>
  <c r="G11" i="2"/>
  <c r="I11" i="2"/>
  <c r="N11" i="2"/>
  <c r="P11" i="2"/>
  <c r="R11" i="2"/>
  <c r="U11" i="2"/>
  <c r="W11" i="2"/>
  <c r="Y11" i="2"/>
  <c r="AB11" i="2"/>
  <c r="AD11" i="2"/>
  <c r="AF11" i="2"/>
  <c r="AI11" i="2"/>
  <c r="AK11" i="2"/>
  <c r="AM11" i="2"/>
  <c r="AP11" i="2"/>
  <c r="AR11" i="2"/>
  <c r="AT11" i="2"/>
  <c r="F11" i="2"/>
  <c r="H11" i="2"/>
  <c r="J11" i="2"/>
  <c r="O11" i="2"/>
  <c r="Q11" i="2"/>
  <c r="S11" i="2"/>
  <c r="V11" i="2"/>
  <c r="X11" i="2"/>
  <c r="Z11" i="2"/>
  <c r="AC11" i="2"/>
  <c r="AE11" i="2"/>
  <c r="AG11" i="2"/>
  <c r="AJ11" i="2"/>
  <c r="AL11" i="2"/>
  <c r="AN11" i="2"/>
  <c r="AQ11" i="2"/>
  <c r="AS11" i="2"/>
  <c r="AU11" i="2"/>
  <c r="E12" i="2"/>
  <c r="G12" i="2"/>
  <c r="I12" i="2"/>
  <c r="N12" i="2"/>
  <c r="P12" i="2"/>
  <c r="R12" i="2"/>
  <c r="U12" i="2"/>
  <c r="W12" i="2"/>
  <c r="Y12" i="2"/>
  <c r="AB12" i="2"/>
  <c r="AD12" i="2"/>
  <c r="AF12" i="2"/>
  <c r="AI12" i="2"/>
  <c r="AK12" i="2"/>
  <c r="AM12" i="2"/>
  <c r="AP12" i="2"/>
  <c r="AR12" i="2"/>
  <c r="AT12" i="2"/>
  <c r="F12" i="2"/>
  <c r="H12" i="2"/>
  <c r="J12" i="2"/>
  <c r="O12" i="2"/>
  <c r="Q12" i="2"/>
  <c r="S12" i="2"/>
  <c r="V12" i="2"/>
  <c r="X12" i="2"/>
  <c r="Z12" i="2"/>
  <c r="AC12" i="2"/>
  <c r="AE12" i="2"/>
  <c r="AG12" i="2"/>
  <c r="AJ12" i="2"/>
  <c r="AL12" i="2"/>
  <c r="AN12" i="2"/>
  <c r="AQ12" i="2"/>
  <c r="AS12" i="2"/>
  <c r="AU12" i="2"/>
  <c r="E13" i="2"/>
  <c r="G13" i="2"/>
  <c r="I13" i="2"/>
  <c r="N13" i="2"/>
  <c r="P13" i="2"/>
  <c r="R13" i="2"/>
  <c r="U13" i="2"/>
  <c r="W13" i="2"/>
  <c r="Y13" i="2"/>
  <c r="AB13" i="2"/>
  <c r="AD13" i="2"/>
  <c r="AF13" i="2"/>
  <c r="AI13" i="2"/>
  <c r="AK13" i="2"/>
  <c r="AM13" i="2"/>
  <c r="AP13" i="2"/>
  <c r="AR13" i="2"/>
  <c r="AT13" i="2"/>
  <c r="F13" i="2"/>
  <c r="H13" i="2"/>
  <c r="J13" i="2"/>
  <c r="O13" i="2"/>
  <c r="Q13" i="2"/>
  <c r="S13" i="2"/>
  <c r="V13" i="2"/>
  <c r="X13" i="2"/>
  <c r="Z13" i="2"/>
  <c r="AC13" i="2"/>
  <c r="AE13" i="2"/>
  <c r="AG13" i="2"/>
  <c r="AJ13" i="2"/>
  <c r="AL13" i="2"/>
  <c r="AN13" i="2"/>
  <c r="AQ13" i="2"/>
  <c r="AS13" i="2"/>
  <c r="AU13" i="2"/>
  <c r="E14" i="2"/>
  <c r="G14" i="2"/>
  <c r="I14" i="2"/>
  <c r="N14" i="2"/>
  <c r="P14" i="2"/>
  <c r="R14" i="2"/>
  <c r="U14" i="2"/>
  <c r="W14" i="2"/>
  <c r="Y14" i="2"/>
  <c r="AB14" i="2"/>
  <c r="AD14" i="2"/>
  <c r="AF14" i="2"/>
  <c r="AI14" i="2"/>
  <c r="AK14" i="2"/>
  <c r="AM14" i="2"/>
  <c r="AP14" i="2"/>
  <c r="AR14" i="2"/>
  <c r="AT14" i="2"/>
  <c r="F14" i="2"/>
  <c r="H14" i="2"/>
  <c r="J14" i="2"/>
  <c r="O14" i="2"/>
  <c r="Q14" i="2"/>
  <c r="S14" i="2"/>
  <c r="V14" i="2"/>
  <c r="X14" i="2"/>
  <c r="Z14" i="2"/>
  <c r="AC14" i="2"/>
  <c r="AE14" i="2"/>
  <c r="AG14" i="2"/>
  <c r="AJ14" i="2"/>
  <c r="AL14" i="2"/>
  <c r="AN14" i="2"/>
  <c r="AQ14" i="2"/>
  <c r="AS14" i="2"/>
  <c r="AU14" i="2"/>
  <c r="E15" i="2"/>
  <c r="G15" i="2"/>
  <c r="I15" i="2"/>
  <c r="N15" i="2"/>
  <c r="P15" i="2"/>
  <c r="R15" i="2"/>
  <c r="U15" i="2"/>
  <c r="W15" i="2"/>
  <c r="Y15" i="2"/>
  <c r="AB15" i="2"/>
  <c r="AD15" i="2"/>
  <c r="AF15" i="2"/>
  <c r="AI15" i="2"/>
  <c r="AK15" i="2"/>
  <c r="AM15" i="2"/>
  <c r="AP15" i="2"/>
  <c r="AR15" i="2"/>
  <c r="AT15" i="2"/>
  <c r="F15" i="2"/>
  <c r="H15" i="2"/>
  <c r="J15" i="2"/>
  <c r="O15" i="2"/>
  <c r="Q15" i="2"/>
  <c r="S15" i="2"/>
  <c r="V15" i="2"/>
  <c r="X15" i="2"/>
  <c r="Z15" i="2"/>
  <c r="AC15" i="2"/>
  <c r="AE15" i="2"/>
  <c r="AG15" i="2"/>
  <c r="AJ15" i="2"/>
  <c r="AL15" i="2"/>
  <c r="AN15" i="2"/>
  <c r="AQ15" i="2"/>
  <c r="AS15" i="2"/>
  <c r="AU15" i="2"/>
  <c r="E16" i="2"/>
  <c r="G16" i="2"/>
  <c r="I16" i="2"/>
  <c r="N16" i="2"/>
  <c r="P16" i="2"/>
  <c r="R16" i="2"/>
  <c r="U16" i="2"/>
  <c r="W16" i="2"/>
  <c r="Y16" i="2"/>
  <c r="AB16" i="2"/>
  <c r="AD16" i="2"/>
  <c r="AF16" i="2"/>
  <c r="AI16" i="2"/>
  <c r="AK16" i="2"/>
  <c r="AM16" i="2"/>
  <c r="AP16" i="2"/>
  <c r="AR16" i="2"/>
  <c r="AT16" i="2"/>
  <c r="F16" i="2"/>
  <c r="H16" i="2"/>
  <c r="J16" i="2"/>
  <c r="O16" i="2"/>
  <c r="Q16" i="2"/>
  <c r="S16" i="2"/>
  <c r="V16" i="2"/>
  <c r="X16" i="2"/>
  <c r="Z16" i="2"/>
  <c r="AC16" i="2"/>
  <c r="AE16" i="2"/>
  <c r="AG16" i="2"/>
  <c r="AJ16" i="2"/>
  <c r="AL16" i="2"/>
  <c r="AN16" i="2"/>
  <c r="AQ16" i="2"/>
  <c r="AS16" i="2"/>
  <c r="AU16" i="2"/>
  <c r="E17" i="2"/>
  <c r="G17" i="2"/>
  <c r="I17" i="2"/>
  <c r="N17" i="2"/>
  <c r="P17" i="2"/>
  <c r="R17" i="2"/>
  <c r="U17" i="2"/>
  <c r="W17" i="2"/>
  <c r="Y17" i="2"/>
  <c r="AB17" i="2"/>
  <c r="AD17" i="2"/>
  <c r="AF17" i="2"/>
  <c r="AI17" i="2"/>
  <c r="AK17" i="2"/>
  <c r="AM17" i="2"/>
  <c r="AP17" i="2"/>
  <c r="AR17" i="2"/>
  <c r="AT17" i="2"/>
  <c r="F17" i="2"/>
  <c r="H17" i="2"/>
  <c r="J17" i="2"/>
  <c r="O17" i="2"/>
  <c r="Q17" i="2"/>
  <c r="S17" i="2"/>
  <c r="V17" i="2"/>
  <c r="X17" i="2"/>
  <c r="Z17" i="2"/>
  <c r="AC17" i="2"/>
  <c r="AE17" i="2"/>
  <c r="AG17" i="2"/>
  <c r="AJ17" i="2"/>
  <c r="AL17" i="2"/>
  <c r="AN17" i="2"/>
  <c r="AQ17" i="2"/>
  <c r="AS17" i="2"/>
  <c r="AU17" i="2"/>
  <c r="E18" i="2"/>
  <c r="G18" i="2"/>
  <c r="I18" i="2"/>
  <c r="N18" i="2"/>
  <c r="P18" i="2"/>
  <c r="R18" i="2"/>
  <c r="U18" i="2"/>
  <c r="W18" i="2"/>
  <c r="Y18" i="2"/>
  <c r="AB18" i="2"/>
  <c r="AD18" i="2"/>
  <c r="AF18" i="2"/>
  <c r="AI18" i="2"/>
  <c r="AK18" i="2"/>
  <c r="AM18" i="2"/>
  <c r="AP18" i="2"/>
  <c r="AR18" i="2"/>
  <c r="AT18" i="2"/>
  <c r="F18" i="2"/>
  <c r="H18" i="2"/>
  <c r="J18" i="2"/>
  <c r="O18" i="2"/>
  <c r="Q18" i="2"/>
  <c r="S18" i="2"/>
  <c r="V18" i="2"/>
  <c r="X18" i="2"/>
  <c r="Z18" i="2"/>
  <c r="AC18" i="2"/>
  <c r="AE18" i="2"/>
  <c r="AG18" i="2"/>
  <c r="AJ18" i="2"/>
  <c r="AL18" i="2"/>
  <c r="AN18" i="2"/>
  <c r="AQ18" i="2"/>
  <c r="AS18" i="2"/>
  <c r="AU18" i="2"/>
  <c r="E19" i="2"/>
  <c r="G19" i="2"/>
  <c r="I19" i="2"/>
  <c r="N19" i="2"/>
  <c r="P19" i="2"/>
  <c r="R19" i="2"/>
  <c r="U19" i="2"/>
  <c r="W19" i="2"/>
  <c r="Y19" i="2"/>
  <c r="AB19" i="2"/>
  <c r="AD19" i="2"/>
  <c r="AF19" i="2"/>
  <c r="AI19" i="2"/>
  <c r="AK19" i="2"/>
  <c r="AM19" i="2"/>
  <c r="AP19" i="2"/>
  <c r="AR19" i="2"/>
  <c r="AT19" i="2"/>
  <c r="F19" i="2"/>
  <c r="H19" i="2"/>
  <c r="J19" i="2"/>
  <c r="O19" i="2"/>
  <c r="Q19" i="2"/>
  <c r="S19" i="2"/>
  <c r="V19" i="2"/>
  <c r="X19" i="2"/>
  <c r="Z19" i="2"/>
  <c r="AC19" i="2"/>
  <c r="AE19" i="2"/>
  <c r="AG19" i="2"/>
  <c r="AJ19" i="2"/>
  <c r="AL19" i="2"/>
  <c r="AN19" i="2"/>
  <c r="AQ19" i="2"/>
  <c r="AS19" i="2"/>
  <c r="AU19" i="2"/>
  <c r="E20" i="2"/>
  <c r="G20" i="2"/>
  <c r="I20" i="2"/>
  <c r="N20" i="2"/>
  <c r="P20" i="2"/>
  <c r="R20" i="2"/>
  <c r="U20" i="2"/>
  <c r="W20" i="2"/>
  <c r="Y20" i="2"/>
  <c r="AB20" i="2"/>
  <c r="AD20" i="2"/>
  <c r="AF20" i="2"/>
  <c r="AI20" i="2"/>
  <c r="AK20" i="2"/>
  <c r="AM20" i="2"/>
  <c r="AP20" i="2"/>
  <c r="AR20" i="2"/>
  <c r="AT20" i="2"/>
  <c r="F20" i="2"/>
  <c r="H20" i="2"/>
  <c r="J20" i="2"/>
  <c r="O20" i="2"/>
  <c r="Q20" i="2"/>
  <c r="S20" i="2"/>
  <c r="V20" i="2"/>
  <c r="X20" i="2"/>
  <c r="Z20" i="2"/>
  <c r="AC20" i="2"/>
  <c r="AE20" i="2"/>
  <c r="AG20" i="2"/>
  <c r="AJ20" i="2"/>
  <c r="AL20" i="2"/>
  <c r="AN20" i="2"/>
  <c r="AQ20" i="2"/>
  <c r="AS20" i="2"/>
  <c r="AU20" i="2"/>
  <c r="E21" i="2"/>
  <c r="G21" i="2"/>
  <c r="I21" i="2"/>
  <c r="N21" i="2"/>
  <c r="P21" i="2"/>
  <c r="R21" i="2"/>
  <c r="U21" i="2"/>
  <c r="W21" i="2"/>
  <c r="Y21" i="2"/>
  <c r="AB21" i="2"/>
  <c r="AD21" i="2"/>
  <c r="AF21" i="2"/>
  <c r="AI21" i="2"/>
  <c r="AK21" i="2"/>
  <c r="AM21" i="2"/>
  <c r="AP21" i="2"/>
  <c r="AR21" i="2"/>
  <c r="AT21" i="2"/>
  <c r="F21" i="2"/>
  <c r="H21" i="2"/>
  <c r="J21" i="2"/>
  <c r="O21" i="2"/>
  <c r="Q21" i="2"/>
  <c r="S21" i="2"/>
  <c r="V21" i="2"/>
  <c r="X21" i="2"/>
  <c r="Z21" i="2"/>
  <c r="AC21" i="2"/>
  <c r="AE21" i="2"/>
  <c r="AG21" i="2"/>
  <c r="AJ21" i="2"/>
  <c r="AL21" i="2"/>
  <c r="AN21" i="2"/>
  <c r="AQ21" i="2"/>
  <c r="AS21" i="2"/>
  <c r="AU21" i="2"/>
  <c r="E22" i="2"/>
  <c r="G22" i="2"/>
  <c r="I22" i="2"/>
  <c r="N22" i="2"/>
  <c r="P22" i="2"/>
  <c r="R22" i="2"/>
  <c r="U22" i="2"/>
  <c r="W22" i="2"/>
  <c r="Y22" i="2"/>
  <c r="AB22" i="2"/>
  <c r="AD22" i="2"/>
  <c r="AF22" i="2"/>
  <c r="AI22" i="2"/>
  <c r="AK22" i="2"/>
  <c r="AM22" i="2"/>
  <c r="AP22" i="2"/>
  <c r="AR22" i="2"/>
  <c r="AT22" i="2"/>
  <c r="F22" i="2"/>
  <c r="H22" i="2"/>
  <c r="J22" i="2"/>
  <c r="O22" i="2"/>
  <c r="Q22" i="2"/>
  <c r="S22" i="2"/>
  <c r="V22" i="2"/>
  <c r="X22" i="2"/>
  <c r="Z22" i="2"/>
  <c r="AC22" i="2"/>
  <c r="AE22" i="2"/>
  <c r="AG22" i="2"/>
  <c r="AJ22" i="2"/>
  <c r="AL22" i="2"/>
  <c r="AN22" i="2"/>
  <c r="AQ22" i="2"/>
  <c r="AS22" i="2"/>
  <c r="AU22" i="2"/>
  <c r="E23" i="2"/>
  <c r="G23" i="2"/>
  <c r="I23" i="2"/>
  <c r="N23" i="2"/>
  <c r="P23" i="2"/>
  <c r="R23" i="2"/>
  <c r="U23" i="2"/>
  <c r="W23" i="2"/>
  <c r="Y23" i="2"/>
  <c r="AB23" i="2"/>
  <c r="AD23" i="2"/>
  <c r="AF23" i="2"/>
  <c r="AI23" i="2"/>
  <c r="AK23" i="2"/>
  <c r="AM23" i="2"/>
  <c r="AP23" i="2"/>
  <c r="AR23" i="2"/>
  <c r="AT23" i="2"/>
  <c r="F23" i="2"/>
  <c r="H23" i="2"/>
  <c r="J23" i="2"/>
  <c r="O23" i="2"/>
  <c r="Q23" i="2"/>
  <c r="S23" i="2"/>
  <c r="V23" i="2"/>
  <c r="X23" i="2"/>
  <c r="Z23" i="2"/>
  <c r="AC23" i="2"/>
  <c r="AE23" i="2"/>
  <c r="AG23" i="2"/>
  <c r="AJ23" i="2"/>
  <c r="AL23" i="2"/>
  <c r="AN23" i="2"/>
  <c r="AQ23" i="2"/>
  <c r="AS23" i="2"/>
  <c r="AU23" i="2"/>
  <c r="E24" i="2"/>
  <c r="G24" i="2"/>
  <c r="I24" i="2"/>
  <c r="N24" i="2"/>
  <c r="P24" i="2"/>
  <c r="R24" i="2"/>
  <c r="U24" i="2"/>
  <c r="W24" i="2"/>
  <c r="Y24" i="2"/>
  <c r="AB24" i="2"/>
  <c r="AD24" i="2"/>
  <c r="AF24" i="2"/>
  <c r="AI24" i="2"/>
  <c r="AK24" i="2"/>
  <c r="AM24" i="2"/>
  <c r="AP24" i="2"/>
  <c r="AR24" i="2"/>
  <c r="AT24" i="2"/>
  <c r="F24" i="2"/>
  <c r="H24" i="2"/>
  <c r="J24" i="2"/>
  <c r="O24" i="2"/>
  <c r="Q24" i="2"/>
  <c r="S24" i="2"/>
  <c r="V24" i="2"/>
  <c r="X24" i="2"/>
  <c r="Z24" i="2"/>
  <c r="AC24" i="2"/>
  <c r="AE24" i="2"/>
  <c r="AG24" i="2"/>
  <c r="AJ24" i="2"/>
  <c r="AL24" i="2"/>
  <c r="AN24" i="2"/>
  <c r="AQ24" i="2"/>
  <c r="AS24" i="2"/>
  <c r="AU24" i="2"/>
  <c r="E25" i="2"/>
  <c r="G25" i="2"/>
  <c r="I25" i="2"/>
  <c r="N25" i="2"/>
  <c r="P25" i="2"/>
  <c r="R25" i="2"/>
  <c r="U25" i="2"/>
  <c r="W25" i="2"/>
  <c r="Y25" i="2"/>
  <c r="AB25" i="2"/>
  <c r="AD25" i="2"/>
  <c r="AF25" i="2"/>
  <c r="AI25" i="2"/>
  <c r="AK25" i="2"/>
  <c r="AM25" i="2"/>
  <c r="AP25" i="2"/>
  <c r="AR25" i="2"/>
  <c r="AT25" i="2"/>
  <c r="F25" i="2"/>
  <c r="H25" i="2"/>
  <c r="J25" i="2"/>
  <c r="O25" i="2"/>
  <c r="Q25" i="2"/>
  <c r="S25" i="2"/>
  <c r="V25" i="2"/>
  <c r="X25" i="2"/>
  <c r="Z25" i="2"/>
  <c r="AC25" i="2"/>
  <c r="AE25" i="2"/>
  <c r="AG25" i="2"/>
  <c r="AJ25" i="2"/>
  <c r="AL25" i="2"/>
  <c r="AN25" i="2"/>
  <c r="AQ25" i="2"/>
  <c r="AS25" i="2"/>
  <c r="AU25" i="2"/>
  <c r="E26" i="2"/>
  <c r="G26" i="2"/>
  <c r="I26" i="2"/>
  <c r="N26" i="2"/>
  <c r="P26" i="2"/>
  <c r="R26" i="2"/>
  <c r="U26" i="2"/>
  <c r="W26" i="2"/>
  <c r="Y26" i="2"/>
  <c r="AB26" i="2"/>
  <c r="AD26" i="2"/>
  <c r="AF26" i="2"/>
  <c r="AI26" i="2"/>
  <c r="AK26" i="2"/>
  <c r="AM26" i="2"/>
  <c r="AP26" i="2"/>
  <c r="AR26" i="2"/>
  <c r="AT26" i="2"/>
  <c r="F26" i="2"/>
  <c r="H26" i="2"/>
  <c r="J26" i="2"/>
  <c r="O26" i="2"/>
  <c r="Q26" i="2"/>
  <c r="S26" i="2"/>
  <c r="V26" i="2"/>
  <c r="X26" i="2"/>
  <c r="Z26" i="2"/>
  <c r="AC26" i="2"/>
  <c r="AE26" i="2"/>
  <c r="AG26" i="2"/>
  <c r="AJ26" i="2"/>
  <c r="AL26" i="2"/>
  <c r="AN26" i="2"/>
  <c r="AQ26" i="2"/>
  <c r="AS26" i="2"/>
  <c r="AU26" i="2"/>
  <c r="F5" i="2"/>
  <c r="H5" i="2"/>
  <c r="J5" i="2"/>
  <c r="O5" i="2"/>
  <c r="Q5" i="2"/>
  <c r="S5" i="2"/>
  <c r="V5" i="2"/>
  <c r="X5" i="2"/>
  <c r="Z5" i="2"/>
  <c r="AC5" i="2"/>
  <c r="AE5" i="2"/>
  <c r="AG5" i="2"/>
  <c r="AJ5" i="2"/>
  <c r="AL5" i="2"/>
  <c r="AN5" i="2"/>
  <c r="AQ5" i="2"/>
  <c r="AS5" i="2"/>
  <c r="AU5" i="2"/>
  <c r="E5" i="2"/>
  <c r="G5" i="2"/>
  <c r="I5" i="2"/>
  <c r="N5" i="2"/>
  <c r="P5" i="2"/>
  <c r="R5" i="2"/>
  <c r="U5" i="2"/>
  <c r="W5" i="2"/>
  <c r="Y5" i="2"/>
  <c r="AB5" i="2"/>
  <c r="AD5" i="2"/>
  <c r="AF5" i="2"/>
  <c r="AI5" i="2"/>
  <c r="AK5" i="2"/>
  <c r="AM5" i="2"/>
  <c r="AP5" i="2"/>
  <c r="AR5" i="2"/>
  <c r="AT5" i="2"/>
  <c r="E54" i="3"/>
  <c r="F54" i="3"/>
  <c r="L54" i="6"/>
  <c r="F54" i="6"/>
  <c r="E16" i="3"/>
  <c r="H16" i="3"/>
  <c r="H16" i="6"/>
  <c r="F16" i="3"/>
  <c r="L16" i="6"/>
  <c r="F16" i="6"/>
  <c r="E263" i="3"/>
  <c r="K143" i="6"/>
  <c r="E143" i="6"/>
  <c r="F263" i="3"/>
  <c r="L263" i="6"/>
  <c r="F263" i="6"/>
  <c r="E6" i="3"/>
  <c r="K6" i="6"/>
  <c r="E6" i="6"/>
  <c r="H6" i="6"/>
  <c r="F6" i="3"/>
  <c r="L6" i="6"/>
  <c r="F6" i="6"/>
  <c r="E7" i="3"/>
  <c r="H7" i="3"/>
  <c r="H7" i="6"/>
  <c r="K113" i="6"/>
  <c r="E113" i="6"/>
  <c r="F7" i="3"/>
  <c r="L7" i="6"/>
  <c r="F7" i="6"/>
  <c r="E8" i="3"/>
  <c r="I8" i="3"/>
  <c r="M8" i="6"/>
  <c r="I8" i="6"/>
  <c r="F8" i="3"/>
  <c r="L8" i="6"/>
  <c r="F8" i="6"/>
  <c r="E9" i="3"/>
  <c r="I9" i="3"/>
  <c r="M9" i="6"/>
  <c r="I9" i="6"/>
  <c r="F9" i="3"/>
  <c r="L9" i="6"/>
  <c r="F9" i="6"/>
  <c r="E10" i="3"/>
  <c r="H10" i="3"/>
  <c r="H10" i="6"/>
  <c r="F10" i="3"/>
  <c r="L10" i="6"/>
  <c r="F10" i="6"/>
  <c r="E12" i="3"/>
  <c r="K12" i="6"/>
  <c r="E12" i="6"/>
  <c r="F12" i="3"/>
  <c r="L12" i="6"/>
  <c r="F12" i="6"/>
  <c r="E13" i="3"/>
  <c r="I13" i="3"/>
  <c r="M13" i="6"/>
  <c r="I13" i="6"/>
  <c r="F13" i="3"/>
  <c r="L13" i="6"/>
  <c r="F13" i="6"/>
  <c r="E14" i="3"/>
  <c r="H14" i="3"/>
  <c r="H14" i="6"/>
  <c r="F14" i="3"/>
  <c r="L14" i="6"/>
  <c r="F14" i="6"/>
  <c r="E15" i="3"/>
  <c r="I15" i="3"/>
  <c r="M15" i="6"/>
  <c r="I15" i="6"/>
  <c r="F15" i="3"/>
  <c r="L15" i="6"/>
  <c r="F15" i="6"/>
  <c r="E24" i="3"/>
  <c r="F24" i="3"/>
  <c r="L24" i="6"/>
  <c r="F24" i="6"/>
  <c r="E25" i="3"/>
  <c r="H25" i="3"/>
  <c r="H25" i="6"/>
  <c r="F25" i="3"/>
  <c r="L25" i="6"/>
  <c r="F25" i="6"/>
  <c r="E26" i="3"/>
  <c r="F26" i="3"/>
  <c r="L26" i="6"/>
  <c r="F26" i="6"/>
  <c r="E27" i="3"/>
  <c r="I27" i="3"/>
  <c r="M27" i="6"/>
  <c r="I27" i="6"/>
  <c r="F27" i="3"/>
  <c r="L27" i="6"/>
  <c r="F27" i="6"/>
  <c r="E28" i="3"/>
  <c r="I28" i="3"/>
  <c r="M28" i="6"/>
  <c r="I28" i="6"/>
  <c r="K387" i="6"/>
  <c r="E387" i="6"/>
  <c r="F28" i="3"/>
  <c r="L28" i="6"/>
  <c r="F28" i="6"/>
  <c r="E30" i="3"/>
  <c r="K30" i="6"/>
  <c r="E30" i="6"/>
  <c r="F30" i="3"/>
  <c r="L30" i="6"/>
  <c r="F30" i="6"/>
  <c r="E31" i="3"/>
  <c r="I31" i="3"/>
  <c r="M31" i="6"/>
  <c r="I31" i="6"/>
  <c r="F31" i="3"/>
  <c r="L31" i="6"/>
  <c r="F31" i="6"/>
  <c r="E32" i="3"/>
  <c r="I32" i="3"/>
  <c r="M32" i="6"/>
  <c r="I32" i="6"/>
  <c r="K475" i="6"/>
  <c r="E475" i="6"/>
  <c r="F32" i="3"/>
  <c r="L32" i="6"/>
  <c r="F32" i="6"/>
  <c r="E33" i="3"/>
  <c r="I33" i="3"/>
  <c r="M33" i="6"/>
  <c r="I33" i="6"/>
  <c r="F33" i="3"/>
  <c r="L33" i="6"/>
  <c r="F33" i="6"/>
  <c r="E34" i="3"/>
  <c r="K34" i="6"/>
  <c r="E34" i="6"/>
  <c r="H34" i="6"/>
  <c r="F34" i="3"/>
  <c r="L34" i="6"/>
  <c r="F34" i="6"/>
  <c r="E36" i="3"/>
  <c r="K36" i="6"/>
  <c r="E36" i="6"/>
  <c r="F36" i="3"/>
  <c r="L36" i="6"/>
  <c r="F36" i="6"/>
  <c r="E37" i="3"/>
  <c r="I37" i="3"/>
  <c r="M37" i="6"/>
  <c r="I37" i="6"/>
  <c r="F37" i="3"/>
  <c r="L37" i="6"/>
  <c r="F37" i="6"/>
  <c r="E38" i="3"/>
  <c r="H38" i="3"/>
  <c r="H38" i="6"/>
  <c r="F38" i="3"/>
  <c r="L38" i="6"/>
  <c r="F38" i="6"/>
  <c r="E39" i="3"/>
  <c r="K39" i="6"/>
  <c r="E39" i="6"/>
  <c r="K566" i="6"/>
  <c r="E566" i="6"/>
  <c r="F39" i="3"/>
  <c r="L39" i="6"/>
  <c r="F39" i="6"/>
  <c r="E40" i="3"/>
  <c r="I40" i="3"/>
  <c r="M40" i="6"/>
  <c r="I40" i="6"/>
  <c r="H40" i="6"/>
  <c r="F40" i="3"/>
  <c r="L40" i="6"/>
  <c r="F40" i="6"/>
  <c r="E42" i="3"/>
  <c r="K42" i="6"/>
  <c r="E42" i="6"/>
  <c r="H42" i="6"/>
  <c r="F42" i="3"/>
  <c r="L42" i="6"/>
  <c r="F42" i="6"/>
  <c r="E43" i="3"/>
  <c r="K43" i="6"/>
  <c r="E43" i="6"/>
  <c r="F43" i="3"/>
  <c r="L43" i="6"/>
  <c r="F43" i="6"/>
  <c r="E44" i="3"/>
  <c r="F44" i="3"/>
  <c r="L44" i="6"/>
  <c r="F44" i="6"/>
  <c r="E45" i="3"/>
  <c r="H45" i="6"/>
  <c r="F45" i="3"/>
  <c r="L45" i="6"/>
  <c r="F45" i="6"/>
  <c r="E46" i="3"/>
  <c r="F46" i="3"/>
  <c r="L46" i="6"/>
  <c r="F46" i="6"/>
  <c r="E48" i="3"/>
  <c r="I48" i="3"/>
  <c r="M48" i="6"/>
  <c r="I48" i="6"/>
  <c r="F48" i="3"/>
  <c r="L48" i="6"/>
  <c r="F48" i="6"/>
  <c r="E49" i="3"/>
  <c r="H49" i="3"/>
  <c r="H49" i="6"/>
  <c r="F49" i="3"/>
  <c r="L49" i="6"/>
  <c r="F49" i="6"/>
  <c r="E50" i="3"/>
  <c r="F50" i="3"/>
  <c r="L50" i="6"/>
  <c r="F50" i="6"/>
  <c r="E51" i="3"/>
  <c r="K51" i="6"/>
  <c r="E51" i="6"/>
  <c r="H51" i="6"/>
  <c r="F51" i="3"/>
  <c r="L51" i="6"/>
  <c r="F51" i="6"/>
  <c r="E52" i="3"/>
  <c r="H52" i="3"/>
  <c r="H52" i="6"/>
  <c r="F52" i="3"/>
  <c r="L52" i="6"/>
  <c r="F52" i="6"/>
  <c r="E55" i="3"/>
  <c r="K55" i="6"/>
  <c r="E55" i="6"/>
  <c r="F55" i="3"/>
  <c r="L55" i="6"/>
  <c r="F55" i="6"/>
  <c r="E56" i="3"/>
  <c r="I56" i="3"/>
  <c r="M56" i="6"/>
  <c r="I56" i="6"/>
  <c r="H56" i="6"/>
  <c r="F56" i="3"/>
  <c r="L56" i="6"/>
  <c r="F56" i="6"/>
  <c r="E57" i="3"/>
  <c r="K57" i="6"/>
  <c r="E57" i="6"/>
  <c r="H57" i="6"/>
  <c r="F57" i="3"/>
  <c r="L57" i="6"/>
  <c r="F57" i="6"/>
  <c r="E58" i="3"/>
  <c r="I58" i="3"/>
  <c r="M58" i="6"/>
  <c r="I58" i="6"/>
  <c r="F58" i="3"/>
  <c r="L58" i="6"/>
  <c r="F58" i="6"/>
  <c r="E60" i="3"/>
  <c r="I60" i="3"/>
  <c r="M60" i="6"/>
  <c r="I60" i="6"/>
  <c r="F60" i="3"/>
  <c r="L60" i="6"/>
  <c r="F60" i="6"/>
  <c r="E61" i="3"/>
  <c r="I61" i="3"/>
  <c r="M61" i="6"/>
  <c r="I61" i="6"/>
  <c r="F61" i="3"/>
  <c r="L61" i="6"/>
  <c r="F61" i="6"/>
  <c r="E62" i="3"/>
  <c r="F62" i="3"/>
  <c r="L62" i="6"/>
  <c r="F62" i="6"/>
  <c r="E63" i="3"/>
  <c r="I63" i="3"/>
  <c r="M63" i="6"/>
  <c r="I63" i="6"/>
  <c r="F63" i="3"/>
  <c r="L63" i="6"/>
  <c r="F63" i="6"/>
  <c r="E64" i="3"/>
  <c r="I64" i="3"/>
  <c r="M64" i="6"/>
  <c r="I64" i="6"/>
  <c r="F64" i="3"/>
  <c r="L64" i="6"/>
  <c r="F64" i="6"/>
  <c r="E66" i="3"/>
  <c r="I66" i="3"/>
  <c r="M66" i="6"/>
  <c r="I66" i="6"/>
  <c r="K388" i="6"/>
  <c r="E388" i="6"/>
  <c r="F66" i="3"/>
  <c r="L66" i="6"/>
  <c r="F66" i="6"/>
  <c r="E67" i="3"/>
  <c r="H67" i="3"/>
  <c r="H67" i="6"/>
  <c r="F67" i="3"/>
  <c r="L67" i="6"/>
  <c r="F67" i="6"/>
  <c r="E68" i="3"/>
  <c r="K68" i="6"/>
  <c r="E68" i="6"/>
  <c r="K390" i="6"/>
  <c r="E390" i="6"/>
  <c r="H68" i="6"/>
  <c r="F68" i="3"/>
  <c r="L68" i="6"/>
  <c r="F68" i="6"/>
  <c r="E69" i="3"/>
  <c r="I69" i="3"/>
  <c r="M69" i="6"/>
  <c r="I69" i="6"/>
  <c r="H69" i="6"/>
  <c r="F69" i="3"/>
  <c r="L69" i="6"/>
  <c r="F69" i="6"/>
  <c r="E70" i="3"/>
  <c r="K70" i="6"/>
  <c r="E70" i="6"/>
  <c r="H70" i="6"/>
  <c r="F70" i="3"/>
  <c r="L70" i="6"/>
  <c r="F70" i="6"/>
  <c r="E72" i="3"/>
  <c r="K72" i="6"/>
  <c r="E72" i="6"/>
  <c r="F72" i="3"/>
  <c r="L72" i="6"/>
  <c r="F72" i="6"/>
  <c r="E73" i="3"/>
  <c r="I73" i="3"/>
  <c r="M73" i="6"/>
  <c r="I73" i="6"/>
  <c r="F73" i="3"/>
  <c r="L73" i="6"/>
  <c r="F73" i="6"/>
  <c r="E74" i="3"/>
  <c r="I74" i="3"/>
  <c r="M74" i="6"/>
  <c r="I74" i="6"/>
  <c r="F74" i="3"/>
  <c r="L74" i="6"/>
  <c r="F74" i="6"/>
  <c r="E75" i="3"/>
  <c r="K75" i="6"/>
  <c r="E75" i="6"/>
  <c r="F75" i="3"/>
  <c r="L75" i="6"/>
  <c r="F75" i="6"/>
  <c r="E76" i="3"/>
  <c r="I76" i="3"/>
  <c r="M76" i="6"/>
  <c r="I76" i="6"/>
  <c r="K482" i="6"/>
  <c r="E482" i="6"/>
  <c r="F76" i="3"/>
  <c r="L76" i="6"/>
  <c r="F76" i="6"/>
  <c r="E78" i="3"/>
  <c r="I78" i="3"/>
  <c r="M78" i="6"/>
  <c r="I78" i="6"/>
  <c r="F78" i="3"/>
  <c r="L78" i="6"/>
  <c r="F78" i="6"/>
  <c r="E79" i="3"/>
  <c r="I79" i="3"/>
  <c r="M79" i="6"/>
  <c r="I79" i="6"/>
  <c r="F79" i="3"/>
  <c r="L79" i="6"/>
  <c r="F79" i="6"/>
  <c r="E80" i="3"/>
  <c r="I80" i="3"/>
  <c r="M80" i="6"/>
  <c r="I80" i="6"/>
  <c r="F80" i="3"/>
  <c r="L80" i="6"/>
  <c r="F80" i="6"/>
  <c r="E81" i="3"/>
  <c r="K81" i="6"/>
  <c r="E81" i="6"/>
  <c r="H81" i="6"/>
  <c r="F81" i="3"/>
  <c r="L81" i="6"/>
  <c r="F81" i="6"/>
  <c r="E82" i="3"/>
  <c r="F82" i="3"/>
  <c r="L82" i="6"/>
  <c r="F82" i="6"/>
  <c r="E84" i="3"/>
  <c r="H84" i="3"/>
  <c r="H84" i="6"/>
  <c r="F84" i="3"/>
  <c r="L84" i="6"/>
  <c r="F84" i="6"/>
  <c r="E85" i="3"/>
  <c r="H85" i="3"/>
  <c r="H85" i="6"/>
  <c r="F85" i="3"/>
  <c r="L85" i="6"/>
  <c r="F85" i="6"/>
  <c r="E86" i="3"/>
  <c r="F86" i="3"/>
  <c r="L86" i="6"/>
  <c r="F86" i="6"/>
  <c r="E87" i="3"/>
  <c r="K87" i="6"/>
  <c r="E87" i="6"/>
  <c r="F87" i="3"/>
  <c r="L87" i="6"/>
  <c r="F87" i="6"/>
  <c r="E88" i="3"/>
  <c r="I88" i="3"/>
  <c r="M88" i="6"/>
  <c r="I88" i="6"/>
  <c r="F88" i="3"/>
  <c r="L88" i="6"/>
  <c r="F88" i="6"/>
  <c r="E90" i="3"/>
  <c r="I90" i="3"/>
  <c r="M90" i="6"/>
  <c r="I90" i="6"/>
  <c r="F90" i="3"/>
  <c r="L90" i="6"/>
  <c r="F90" i="6"/>
  <c r="E91" i="3"/>
  <c r="I91" i="3"/>
  <c r="M91" i="6"/>
  <c r="I91" i="6"/>
  <c r="F91" i="3"/>
  <c r="L91" i="6"/>
  <c r="F91" i="6"/>
  <c r="E92" i="3"/>
  <c r="F92" i="3"/>
  <c r="L92" i="6"/>
  <c r="F92" i="6"/>
  <c r="E93" i="3"/>
  <c r="K93" i="6"/>
  <c r="E93" i="6"/>
  <c r="K125" i="6"/>
  <c r="E125" i="6"/>
  <c r="F93" i="3"/>
  <c r="L93" i="6"/>
  <c r="F93" i="6"/>
  <c r="E94" i="3"/>
  <c r="H94" i="3"/>
  <c r="H94" i="6"/>
  <c r="F94" i="3"/>
  <c r="L94" i="6"/>
  <c r="F94" i="6"/>
  <c r="E96" i="3"/>
  <c r="K96" i="6"/>
  <c r="E96" i="6"/>
  <c r="F96" i="3"/>
  <c r="L96" i="6"/>
  <c r="F96" i="6"/>
  <c r="E97" i="3"/>
  <c r="K97" i="6"/>
  <c r="E97" i="6"/>
  <c r="F97" i="3"/>
  <c r="L97" i="6"/>
  <c r="F97" i="6"/>
  <c r="E98" i="3"/>
  <c r="F98" i="3"/>
  <c r="L98" i="6"/>
  <c r="F98" i="6"/>
  <c r="E99" i="3"/>
  <c r="K99" i="6"/>
  <c r="E99" i="6"/>
  <c r="F99" i="3"/>
  <c r="L99" i="6"/>
  <c r="F99" i="6"/>
  <c r="E100" i="3"/>
  <c r="K100" i="6"/>
  <c r="E100" i="6"/>
  <c r="F100" i="3"/>
  <c r="L100" i="6"/>
  <c r="F100" i="6"/>
  <c r="E102" i="3"/>
  <c r="K102" i="6"/>
  <c r="E102" i="6"/>
  <c r="F102" i="3"/>
  <c r="L102" i="6"/>
  <c r="F102" i="6"/>
  <c r="E103" i="3"/>
  <c r="I103" i="3"/>
  <c r="M103" i="6"/>
  <c r="I103" i="6"/>
  <c r="F103" i="3"/>
  <c r="L103" i="6"/>
  <c r="F103" i="6"/>
  <c r="E104" i="3"/>
  <c r="H104" i="3"/>
  <c r="H104" i="6"/>
  <c r="F104" i="3"/>
  <c r="L104" i="6"/>
  <c r="F104" i="6"/>
  <c r="E105" i="3"/>
  <c r="F105" i="3"/>
  <c r="L105" i="6"/>
  <c r="F105" i="6"/>
  <c r="E106" i="3"/>
  <c r="H106" i="3"/>
  <c r="H106" i="6"/>
  <c r="F106" i="3"/>
  <c r="L106" i="6"/>
  <c r="F106" i="6"/>
  <c r="E108" i="3"/>
  <c r="K108" i="6"/>
  <c r="E108" i="6"/>
  <c r="F108" i="3"/>
  <c r="L108" i="6"/>
  <c r="F108" i="6"/>
  <c r="E109" i="3"/>
  <c r="H109" i="3"/>
  <c r="H109" i="6"/>
  <c r="F109" i="3"/>
  <c r="L109" i="6"/>
  <c r="F109" i="6"/>
  <c r="E110" i="3"/>
  <c r="H110" i="3"/>
  <c r="H110" i="6"/>
  <c r="F110" i="3"/>
  <c r="L110" i="6"/>
  <c r="F110" i="6"/>
  <c r="E111" i="3"/>
  <c r="F111" i="3"/>
  <c r="L111" i="6"/>
  <c r="F111" i="6"/>
  <c r="E112" i="3"/>
  <c r="H112" i="3"/>
  <c r="H112" i="6"/>
  <c r="F112" i="3"/>
  <c r="L112" i="6"/>
  <c r="F112" i="6"/>
  <c r="E114" i="3"/>
  <c r="I114" i="3"/>
  <c r="M114" i="6"/>
  <c r="I114" i="6"/>
  <c r="F114" i="3"/>
  <c r="L114" i="6"/>
  <c r="F114" i="6"/>
  <c r="E115" i="3"/>
  <c r="F115" i="3"/>
  <c r="L115" i="6"/>
  <c r="E116" i="3"/>
  <c r="I116" i="3"/>
  <c r="M116" i="6"/>
  <c r="I116" i="6"/>
  <c r="F116" i="3"/>
  <c r="L116" i="6"/>
  <c r="F116" i="6"/>
  <c r="E117" i="3"/>
  <c r="H117" i="3"/>
  <c r="H117" i="6"/>
  <c r="F117" i="3"/>
  <c r="L117" i="6"/>
  <c r="F117" i="6"/>
  <c r="E118" i="3"/>
  <c r="F118" i="3"/>
  <c r="L118" i="6"/>
  <c r="F118" i="6"/>
  <c r="E120" i="3"/>
  <c r="H120" i="3"/>
  <c r="H120" i="6"/>
  <c r="F120" i="3"/>
  <c r="L120" i="6"/>
  <c r="F120" i="6"/>
  <c r="E121" i="3"/>
  <c r="I121" i="3"/>
  <c r="M121" i="6"/>
  <c r="I121" i="6"/>
  <c r="F121" i="3"/>
  <c r="L121" i="6"/>
  <c r="F121" i="6"/>
  <c r="E122" i="3"/>
  <c r="K122" i="6"/>
  <c r="E122" i="6"/>
  <c r="F122" i="3"/>
  <c r="L122" i="6"/>
  <c r="F122" i="6"/>
  <c r="E123" i="3"/>
  <c r="K123" i="6"/>
  <c r="E123" i="6"/>
  <c r="F123" i="3"/>
  <c r="L123" i="6"/>
  <c r="F123" i="6"/>
  <c r="E124" i="3"/>
  <c r="I124" i="3"/>
  <c r="M124" i="6"/>
  <c r="I124" i="6"/>
  <c r="F124" i="3"/>
  <c r="E126" i="3"/>
  <c r="F126" i="3"/>
  <c r="L126" i="6"/>
  <c r="F126" i="6"/>
  <c r="E127" i="3"/>
  <c r="I127" i="3"/>
  <c r="M127" i="6"/>
  <c r="I127" i="6"/>
  <c r="F127" i="3"/>
  <c r="L127" i="6"/>
  <c r="F127" i="6"/>
  <c r="E128" i="3"/>
  <c r="I128" i="3"/>
  <c r="M128" i="6"/>
  <c r="I128" i="6"/>
  <c r="F128" i="3"/>
  <c r="L128" i="6"/>
  <c r="F128" i="6"/>
  <c r="E129" i="3"/>
  <c r="K129" i="6"/>
  <c r="E129" i="6"/>
  <c r="F129" i="3"/>
  <c r="L129" i="6"/>
  <c r="F129" i="6"/>
  <c r="E130" i="3"/>
  <c r="K130" i="6"/>
  <c r="E130" i="6"/>
  <c r="F130" i="3"/>
  <c r="L130" i="6"/>
  <c r="F130" i="6"/>
  <c r="F132" i="3"/>
  <c r="L132" i="6"/>
  <c r="F132" i="6"/>
  <c r="E133" i="3"/>
  <c r="H133" i="3"/>
  <c r="H128" i="6"/>
  <c r="F133" i="3"/>
  <c r="L133" i="6"/>
  <c r="F133" i="6"/>
  <c r="E134" i="3"/>
  <c r="F134" i="3"/>
  <c r="E135" i="3"/>
  <c r="F135" i="3"/>
  <c r="L135" i="6"/>
  <c r="F135" i="6"/>
  <c r="E136" i="3"/>
  <c r="K136" i="6"/>
  <c r="E136" i="6"/>
  <c r="K131" i="6"/>
  <c r="E131" i="6"/>
  <c r="F136" i="3"/>
  <c r="L136" i="6"/>
  <c r="F136" i="6"/>
  <c r="E138" i="3"/>
  <c r="K138" i="6"/>
  <c r="E138" i="6"/>
  <c r="F138" i="3"/>
  <c r="L138" i="6"/>
  <c r="E139" i="3"/>
  <c r="K139" i="6"/>
  <c r="E139" i="6"/>
  <c r="K218" i="6"/>
  <c r="E218" i="6"/>
  <c r="F139" i="3"/>
  <c r="L139" i="6"/>
  <c r="F139" i="6"/>
  <c r="E140" i="3"/>
  <c r="K140" i="6"/>
  <c r="E140" i="6"/>
  <c r="K219" i="6"/>
  <c r="E219" i="6"/>
  <c r="H140" i="6"/>
  <c r="F140" i="3"/>
  <c r="L140" i="6"/>
  <c r="F140" i="6"/>
  <c r="E141" i="3"/>
  <c r="K141" i="6"/>
  <c r="E141" i="6"/>
  <c r="F141" i="3"/>
  <c r="L141" i="6"/>
  <c r="F141" i="6"/>
  <c r="E142" i="3"/>
  <c r="H142" i="3"/>
  <c r="H142" i="6"/>
  <c r="F142" i="3"/>
  <c r="L142" i="6"/>
  <c r="F142" i="6"/>
  <c r="E150" i="3"/>
  <c r="H150" i="3"/>
  <c r="H150" i="6"/>
  <c r="F150" i="3"/>
  <c r="L150" i="6"/>
  <c r="F150" i="6"/>
  <c r="E151" i="3"/>
  <c r="I151" i="3"/>
  <c r="M151" i="6"/>
  <c r="I151" i="6"/>
  <c r="F151" i="3"/>
  <c r="L151" i="6"/>
  <c r="F151" i="6"/>
  <c r="E152" i="3"/>
  <c r="I152" i="3"/>
  <c r="M152" i="6"/>
  <c r="I152" i="6"/>
  <c r="F152" i="3"/>
  <c r="L152" i="6"/>
  <c r="F152" i="6"/>
  <c r="E153" i="3"/>
  <c r="H153" i="3"/>
  <c r="H153" i="6"/>
  <c r="F153" i="3"/>
  <c r="L153" i="6"/>
  <c r="F153" i="6"/>
  <c r="E154" i="3"/>
  <c r="H154" i="3"/>
  <c r="H154" i="6"/>
  <c r="F154" i="3"/>
  <c r="L154" i="6"/>
  <c r="F154" i="6"/>
  <c r="E156" i="3"/>
  <c r="K156" i="6"/>
  <c r="E156" i="6"/>
  <c r="F156" i="3"/>
  <c r="L156" i="6"/>
  <c r="F156" i="6"/>
  <c r="E157" i="3"/>
  <c r="H157" i="3"/>
  <c r="H157" i="6"/>
  <c r="F157" i="3"/>
  <c r="L157" i="6"/>
  <c r="F157" i="6"/>
  <c r="E158" i="3"/>
  <c r="K158" i="6"/>
  <c r="E158" i="6"/>
  <c r="F158" i="3"/>
  <c r="E159" i="3"/>
  <c r="F159" i="3"/>
  <c r="L159" i="6"/>
  <c r="F159" i="6"/>
  <c r="E160" i="3"/>
  <c r="I160" i="3"/>
  <c r="M160" i="6"/>
  <c r="I160" i="6"/>
  <c r="F160" i="3"/>
  <c r="L160" i="6"/>
  <c r="F160" i="6"/>
  <c r="E162" i="3"/>
  <c r="I162" i="3"/>
  <c r="M162" i="6"/>
  <c r="I162" i="6"/>
  <c r="F162" i="3"/>
  <c r="E163" i="3"/>
  <c r="H163" i="3"/>
  <c r="H163" i="6"/>
  <c r="F163" i="3"/>
  <c r="L163" i="6"/>
  <c r="F163" i="6"/>
  <c r="E164" i="3"/>
  <c r="K164" i="6"/>
  <c r="E164" i="6"/>
  <c r="F164" i="3"/>
  <c r="L164" i="6"/>
  <c r="E165" i="3"/>
  <c r="I165" i="3"/>
  <c r="M165" i="6"/>
  <c r="I165" i="6"/>
  <c r="F165" i="3"/>
  <c r="L165" i="6"/>
  <c r="F165" i="6"/>
  <c r="E166" i="3"/>
  <c r="K166" i="6"/>
  <c r="E166" i="6"/>
  <c r="F166" i="3"/>
  <c r="L166" i="6"/>
  <c r="F166" i="6"/>
  <c r="E168" i="3"/>
  <c r="I168" i="3"/>
  <c r="M168" i="6"/>
  <c r="I168" i="6"/>
  <c r="F168" i="3"/>
  <c r="L168" i="6"/>
  <c r="F168" i="6"/>
  <c r="E169" i="3"/>
  <c r="H169" i="3"/>
  <c r="H169" i="6"/>
  <c r="F169" i="3"/>
  <c r="L169" i="6"/>
  <c r="F169" i="6"/>
  <c r="E170" i="3"/>
  <c r="I170" i="3"/>
  <c r="M170" i="6"/>
  <c r="I170" i="6"/>
  <c r="F170" i="3"/>
  <c r="L170" i="6"/>
  <c r="F170" i="6"/>
  <c r="E171" i="3"/>
  <c r="H171" i="3"/>
  <c r="H171" i="6"/>
  <c r="F171" i="3"/>
  <c r="L171" i="6"/>
  <c r="F171" i="6"/>
  <c r="E172" i="3"/>
  <c r="I172" i="3"/>
  <c r="M172" i="6"/>
  <c r="I172" i="6"/>
  <c r="F172" i="3"/>
  <c r="L172" i="6"/>
  <c r="F172" i="6"/>
  <c r="E176" i="3"/>
  <c r="I176" i="3"/>
  <c r="F176" i="3"/>
  <c r="L176" i="6"/>
  <c r="F176" i="6"/>
  <c r="E177" i="3"/>
  <c r="I177" i="3"/>
  <c r="M177" i="6"/>
  <c r="I177" i="6"/>
  <c r="F177" i="3"/>
  <c r="L177" i="6"/>
  <c r="F177" i="6"/>
  <c r="E178" i="3"/>
  <c r="F178" i="3"/>
  <c r="L178" i="6"/>
  <c r="F178" i="6"/>
  <c r="E179" i="3"/>
  <c r="F179" i="3"/>
  <c r="L179" i="6"/>
  <c r="F179" i="6"/>
  <c r="E180" i="3"/>
  <c r="I180" i="3"/>
  <c r="M180" i="6"/>
  <c r="I180" i="6"/>
  <c r="F180" i="3"/>
  <c r="L180" i="6"/>
  <c r="F180" i="6"/>
  <c r="E182" i="3"/>
  <c r="F182" i="3"/>
  <c r="L182" i="6"/>
  <c r="F182" i="6"/>
  <c r="E183" i="3"/>
  <c r="H183" i="3"/>
  <c r="H183" i="6"/>
  <c r="F183" i="3"/>
  <c r="L183" i="6"/>
  <c r="F183" i="6"/>
  <c r="E184" i="3"/>
  <c r="H184" i="3"/>
  <c r="H184" i="6"/>
  <c r="F184" i="3"/>
  <c r="L184" i="6"/>
  <c r="F184" i="6"/>
  <c r="E185" i="3"/>
  <c r="H185" i="3"/>
  <c r="H185" i="6"/>
  <c r="F185" i="3"/>
  <c r="L185" i="6"/>
  <c r="F185" i="6"/>
  <c r="E186" i="3"/>
  <c r="I186" i="3"/>
  <c r="M186" i="6"/>
  <c r="I186" i="6"/>
  <c r="F186" i="3"/>
  <c r="L186" i="6"/>
  <c r="F186" i="6"/>
  <c r="E188" i="3"/>
  <c r="H188" i="3"/>
  <c r="H188" i="6"/>
  <c r="F188" i="3"/>
  <c r="L188" i="6"/>
  <c r="F188" i="6"/>
  <c r="E189" i="3"/>
  <c r="H189" i="3"/>
  <c r="H189" i="6"/>
  <c r="F189" i="3"/>
  <c r="L189" i="6"/>
  <c r="F189" i="6"/>
  <c r="E190" i="3"/>
  <c r="H190" i="3"/>
  <c r="H190" i="6"/>
  <c r="H315" i="6"/>
  <c r="F190" i="3"/>
  <c r="L190" i="6"/>
  <c r="F190" i="6"/>
  <c r="E191" i="3"/>
  <c r="H191" i="3"/>
  <c r="H191" i="6"/>
  <c r="F191" i="3"/>
  <c r="E192" i="3"/>
  <c r="H192" i="3"/>
  <c r="H192" i="6"/>
  <c r="F192" i="3"/>
  <c r="L192" i="6"/>
  <c r="F192" i="6"/>
  <c r="E194" i="3"/>
  <c r="F194" i="3"/>
  <c r="L194" i="6"/>
  <c r="F194" i="6"/>
  <c r="E195" i="3"/>
  <c r="H195" i="6"/>
  <c r="F195" i="3"/>
  <c r="L195" i="6"/>
  <c r="F195" i="6"/>
  <c r="E196" i="3"/>
  <c r="I196" i="3"/>
  <c r="M196" i="6"/>
  <c r="I196" i="6"/>
  <c r="F196" i="3"/>
  <c r="L196" i="6"/>
  <c r="F196" i="6"/>
  <c r="E197" i="3"/>
  <c r="I197" i="3"/>
  <c r="M197" i="6"/>
  <c r="I197" i="6"/>
  <c r="F197" i="3"/>
  <c r="L197" i="6"/>
  <c r="F197" i="6"/>
  <c r="E198" i="3"/>
  <c r="K198" i="6"/>
  <c r="E198" i="6"/>
  <c r="F198" i="3"/>
  <c r="L198" i="6"/>
  <c r="F198" i="6"/>
  <c r="E200" i="3"/>
  <c r="I200" i="3"/>
  <c r="M200" i="6"/>
  <c r="I200" i="6"/>
  <c r="F200" i="3"/>
  <c r="L200" i="6"/>
  <c r="F200" i="6"/>
  <c r="E201" i="3"/>
  <c r="I201" i="3"/>
  <c r="M201" i="6"/>
  <c r="I201" i="6"/>
  <c r="F201" i="3"/>
  <c r="L201" i="6"/>
  <c r="F201" i="6"/>
  <c r="E202" i="3"/>
  <c r="F202" i="3"/>
  <c r="L202" i="6"/>
  <c r="F202" i="6"/>
  <c r="E203" i="3"/>
  <c r="K203" i="6"/>
  <c r="E203" i="6"/>
  <c r="F203" i="3"/>
  <c r="L203" i="6"/>
  <c r="F203" i="6"/>
  <c r="E204" i="3"/>
  <c r="I204" i="3"/>
  <c r="M204" i="6"/>
  <c r="I204" i="6"/>
  <c r="F204" i="3"/>
  <c r="L204" i="6"/>
  <c r="F204" i="6"/>
  <c r="E206" i="3"/>
  <c r="F206" i="3"/>
  <c r="L206" i="6"/>
  <c r="F206" i="6"/>
  <c r="E207" i="3"/>
  <c r="K207" i="6"/>
  <c r="E207" i="6"/>
  <c r="K584" i="6"/>
  <c r="E584" i="6"/>
  <c r="F207" i="3"/>
  <c r="L207" i="6"/>
  <c r="F207" i="6"/>
  <c r="E208" i="3"/>
  <c r="H208" i="3"/>
  <c r="H208" i="6"/>
  <c r="F208" i="3"/>
  <c r="L208" i="6"/>
  <c r="F208" i="6"/>
  <c r="E209" i="3"/>
  <c r="K209" i="6"/>
  <c r="E209" i="6"/>
  <c r="F209" i="3"/>
  <c r="L209" i="6"/>
  <c r="F209" i="6"/>
  <c r="E210" i="3"/>
  <c r="K210" i="6"/>
  <c r="E210" i="6"/>
  <c r="F210" i="3"/>
  <c r="L210" i="6"/>
  <c r="F210" i="6"/>
  <c r="E212" i="3"/>
  <c r="H212" i="3"/>
  <c r="H212" i="6"/>
  <c r="F212" i="3"/>
  <c r="L212" i="6"/>
  <c r="F212" i="6"/>
  <c r="E213" i="3"/>
  <c r="F213" i="3"/>
  <c r="L213" i="6"/>
  <c r="F213" i="6"/>
  <c r="E214" i="3"/>
  <c r="H214" i="3"/>
  <c r="H214" i="6"/>
  <c r="F214" i="3"/>
  <c r="L214" i="6"/>
  <c r="F214" i="6"/>
  <c r="E215" i="3"/>
  <c r="I215" i="3"/>
  <c r="M215" i="6"/>
  <c r="I215" i="6"/>
  <c r="K676" i="6"/>
  <c r="E676" i="6"/>
  <c r="F215" i="3"/>
  <c r="L215" i="6"/>
  <c r="F215" i="6"/>
  <c r="E216" i="3"/>
  <c r="K216" i="6"/>
  <c r="E216" i="6"/>
  <c r="F216" i="3"/>
  <c r="L216" i="6"/>
  <c r="F216" i="6"/>
  <c r="E220" i="3"/>
  <c r="K220" i="6"/>
  <c r="E220" i="6"/>
  <c r="K137" i="6"/>
  <c r="E137" i="6"/>
  <c r="F220" i="3"/>
  <c r="L220" i="6"/>
  <c r="F220" i="6"/>
  <c r="E221" i="3"/>
  <c r="H221" i="3"/>
  <c r="H221" i="6"/>
  <c r="F221" i="3"/>
  <c r="L221" i="6"/>
  <c r="F221" i="6"/>
  <c r="E222" i="3"/>
  <c r="H222" i="3"/>
  <c r="H222" i="6"/>
  <c r="F222" i="3"/>
  <c r="L222" i="6"/>
  <c r="F222" i="6"/>
  <c r="E223" i="3"/>
  <c r="K223" i="6"/>
  <c r="E223" i="6"/>
  <c r="H223" i="6"/>
  <c r="F223" i="3"/>
  <c r="L223" i="6"/>
  <c r="F223" i="6"/>
  <c r="E224" i="3"/>
  <c r="I224" i="3"/>
  <c r="M224" i="6"/>
  <c r="I224" i="6"/>
  <c r="F224" i="3"/>
  <c r="L224" i="6"/>
  <c r="F224" i="6"/>
  <c r="E226" i="3"/>
  <c r="H226" i="3"/>
  <c r="H226" i="6"/>
  <c r="F226" i="3"/>
  <c r="L226" i="6"/>
  <c r="F226" i="6"/>
  <c r="E227" i="3"/>
  <c r="H227" i="3"/>
  <c r="H227" i="6"/>
  <c r="F227" i="3"/>
  <c r="L227" i="6"/>
  <c r="F227" i="6"/>
  <c r="E228" i="3"/>
  <c r="H228" i="3"/>
  <c r="H228" i="6"/>
  <c r="F228" i="3"/>
  <c r="F229" i="3"/>
  <c r="E230" i="3"/>
  <c r="H230" i="3"/>
  <c r="H230" i="6"/>
  <c r="F230" i="3"/>
  <c r="L230" i="6"/>
  <c r="F230" i="6"/>
  <c r="E232" i="3"/>
  <c r="H232" i="3"/>
  <c r="H232" i="6"/>
  <c r="F232" i="3"/>
  <c r="L232" i="6"/>
  <c r="F232" i="6"/>
  <c r="F233" i="3"/>
  <c r="L233" i="6"/>
  <c r="F233" i="6"/>
  <c r="F234" i="3"/>
  <c r="L234" i="6"/>
  <c r="F234" i="6"/>
  <c r="E235" i="3"/>
  <c r="I235" i="3"/>
  <c r="M235" i="6"/>
  <c r="I235" i="6"/>
  <c r="F235" i="3"/>
  <c r="L235" i="6"/>
  <c r="F235" i="6"/>
  <c r="E236" i="3"/>
  <c r="I236" i="3"/>
  <c r="M236" i="6"/>
  <c r="I236" i="6"/>
  <c r="F236" i="3"/>
  <c r="L236" i="6"/>
  <c r="F236" i="6"/>
  <c r="E238" i="3"/>
  <c r="K238" i="6"/>
  <c r="E238" i="6"/>
  <c r="F238" i="3"/>
  <c r="L238" i="6"/>
  <c r="F238" i="6"/>
  <c r="E239" i="3"/>
  <c r="I239" i="3"/>
  <c r="M239" i="6"/>
  <c r="I239" i="6"/>
  <c r="F239" i="3"/>
  <c r="L239" i="6"/>
  <c r="F239" i="6"/>
  <c r="E240" i="3"/>
  <c r="F240" i="3"/>
  <c r="L240" i="6"/>
  <c r="F240" i="6"/>
  <c r="E241" i="3"/>
  <c r="F241" i="3"/>
  <c r="L241" i="6"/>
  <c r="F241" i="6"/>
  <c r="E242" i="3"/>
  <c r="I242" i="3"/>
  <c r="M242" i="6"/>
  <c r="I242" i="6"/>
  <c r="F242" i="3"/>
  <c r="L242" i="6"/>
  <c r="F242" i="6"/>
  <c r="E244" i="3"/>
  <c r="I244" i="3"/>
  <c r="M244" i="6"/>
  <c r="I244" i="6"/>
  <c r="F244" i="3"/>
  <c r="L244" i="6"/>
  <c r="F244" i="6"/>
  <c r="E245" i="3"/>
  <c r="H245" i="3"/>
  <c r="H245" i="6"/>
  <c r="F245" i="3"/>
  <c r="L245" i="6"/>
  <c r="F245" i="6"/>
  <c r="F246" i="3"/>
  <c r="L246" i="6"/>
  <c r="F246" i="6"/>
  <c r="E247" i="3"/>
  <c r="I247" i="3"/>
  <c r="M247" i="6"/>
  <c r="I247" i="6"/>
  <c r="F247" i="3"/>
  <c r="L247" i="6"/>
  <c r="F247" i="6"/>
  <c r="E248" i="3"/>
  <c r="K248" i="6"/>
  <c r="E248" i="6"/>
  <c r="F248" i="3"/>
  <c r="L248" i="6"/>
  <c r="F248" i="6"/>
  <c r="E250" i="3"/>
  <c r="K250" i="6"/>
  <c r="E250" i="6"/>
  <c r="F250" i="3"/>
  <c r="L250" i="6"/>
  <c r="F250" i="6"/>
  <c r="E251" i="3"/>
  <c r="H251" i="3"/>
  <c r="F251" i="3"/>
  <c r="L251" i="6"/>
  <c r="F251" i="6"/>
  <c r="F252" i="3"/>
  <c r="L252" i="6"/>
  <c r="F252" i="6"/>
  <c r="E253" i="3"/>
  <c r="K253" i="6"/>
  <c r="E253" i="6"/>
  <c r="F253" i="3"/>
  <c r="L253" i="6"/>
  <c r="F253" i="6"/>
  <c r="E254" i="3"/>
  <c r="H254" i="3"/>
  <c r="H254" i="6"/>
  <c r="F254" i="3"/>
  <c r="L254" i="6"/>
  <c r="F254" i="6"/>
  <c r="E256" i="3"/>
  <c r="I256" i="3"/>
  <c r="M256" i="6"/>
  <c r="I256" i="6"/>
  <c r="F256" i="3"/>
  <c r="L256" i="6"/>
  <c r="F256" i="6"/>
  <c r="E257" i="3"/>
  <c r="H257" i="3"/>
  <c r="H257" i="6"/>
  <c r="F257" i="3"/>
  <c r="L257" i="6"/>
  <c r="F257" i="6"/>
  <c r="E258" i="3"/>
  <c r="I258" i="3"/>
  <c r="M258" i="6"/>
  <c r="I258" i="6"/>
  <c r="F258" i="3"/>
  <c r="L258" i="6"/>
  <c r="F258" i="6"/>
  <c r="E259" i="3"/>
  <c r="K259" i="6"/>
  <c r="E259" i="6"/>
  <c r="F259" i="3"/>
  <c r="E260" i="3"/>
  <c r="H682" i="6"/>
  <c r="F260" i="3"/>
  <c r="L260" i="6"/>
  <c r="F260" i="6"/>
  <c r="E262" i="3"/>
  <c r="K262" i="6"/>
  <c r="E262" i="6"/>
  <c r="F262" i="3"/>
  <c r="L262" i="6"/>
  <c r="F262" i="6"/>
  <c r="E264" i="3"/>
  <c r="K264" i="6"/>
  <c r="E264" i="6"/>
  <c r="F264" i="3"/>
  <c r="E265" i="3"/>
  <c r="K265" i="6"/>
  <c r="E265" i="6"/>
  <c r="F265" i="3"/>
  <c r="L265" i="6"/>
  <c r="F265" i="6"/>
  <c r="E266" i="3"/>
  <c r="K266" i="6"/>
  <c r="E266" i="6"/>
  <c r="F266" i="3"/>
  <c r="E268" i="3"/>
  <c r="K268" i="6"/>
  <c r="E268" i="6"/>
  <c r="F268" i="3"/>
  <c r="L268" i="6"/>
  <c r="F268" i="6"/>
  <c r="E269" i="3"/>
  <c r="K269" i="6"/>
  <c r="E269" i="6"/>
  <c r="F269" i="3"/>
  <c r="L269" i="6"/>
  <c r="F269" i="6"/>
  <c r="E270" i="3"/>
  <c r="K270" i="6"/>
  <c r="E270" i="6"/>
  <c r="F270" i="3"/>
  <c r="L270" i="6"/>
  <c r="F270" i="6"/>
  <c r="E271" i="3"/>
  <c r="F271" i="3"/>
  <c r="E272" i="3"/>
  <c r="H272" i="3"/>
  <c r="H272" i="6"/>
  <c r="F272" i="3"/>
  <c r="L272" i="6"/>
  <c r="F272" i="6"/>
  <c r="E274" i="3"/>
  <c r="K274" i="6"/>
  <c r="E274" i="6"/>
  <c r="F274" i="3"/>
  <c r="L274" i="6"/>
  <c r="F274" i="6"/>
  <c r="E275" i="3"/>
  <c r="F275" i="3"/>
  <c r="L275" i="6"/>
  <c r="F275" i="6"/>
  <c r="E276" i="3"/>
  <c r="H276" i="3"/>
  <c r="H276" i="6"/>
  <c r="F276" i="3"/>
  <c r="L276" i="6"/>
  <c r="F276" i="6"/>
  <c r="E277" i="3"/>
  <c r="H277" i="3"/>
  <c r="H277" i="6"/>
  <c r="F277" i="3"/>
  <c r="L277" i="6"/>
  <c r="F277" i="6"/>
  <c r="E278" i="3"/>
  <c r="F278" i="3"/>
  <c r="L278" i="6"/>
  <c r="F278" i="6"/>
  <c r="E280" i="3"/>
  <c r="K280" i="6"/>
  <c r="E280" i="6"/>
  <c r="F280" i="3"/>
  <c r="L280" i="6"/>
  <c r="F280" i="6"/>
  <c r="E281" i="3"/>
  <c r="H281" i="3"/>
  <c r="H281" i="6"/>
  <c r="K414" i="6"/>
  <c r="E414" i="6"/>
  <c r="F281" i="3"/>
  <c r="L281" i="6"/>
  <c r="F281" i="6"/>
  <c r="E282" i="3"/>
  <c r="I282" i="3"/>
  <c r="M282" i="6"/>
  <c r="F282" i="3"/>
  <c r="L282" i="6"/>
  <c r="F282" i="6"/>
  <c r="E283" i="3"/>
  <c r="H283" i="3"/>
  <c r="H283" i="6"/>
  <c r="F283" i="3"/>
  <c r="L283" i="6"/>
  <c r="F283" i="6"/>
  <c r="E284" i="3"/>
  <c r="I284" i="3"/>
  <c r="M284" i="6"/>
  <c r="I284" i="6"/>
  <c r="F284" i="3"/>
  <c r="L284" i="6"/>
  <c r="F284" i="6"/>
  <c r="E286" i="3"/>
  <c r="H286" i="3"/>
  <c r="H286" i="6"/>
  <c r="F286" i="3"/>
  <c r="L286" i="6"/>
  <c r="F286" i="6"/>
  <c r="E287" i="3"/>
  <c r="K287" i="6"/>
  <c r="E287" i="6"/>
  <c r="F287" i="3"/>
  <c r="L287" i="6"/>
  <c r="F287" i="6"/>
  <c r="E288" i="3"/>
  <c r="K288" i="6"/>
  <c r="E288" i="6"/>
  <c r="F288" i="3"/>
  <c r="L288" i="6"/>
  <c r="F288" i="6"/>
  <c r="E289" i="3"/>
  <c r="F289" i="3"/>
  <c r="L289" i="6"/>
  <c r="F289" i="6"/>
  <c r="E290" i="3"/>
  <c r="K290" i="6"/>
  <c r="E290" i="6"/>
  <c r="F290" i="3"/>
  <c r="L290" i="6"/>
  <c r="F290" i="6"/>
  <c r="E334" i="3"/>
  <c r="K334" i="6"/>
  <c r="E334" i="6"/>
  <c r="F334" i="3"/>
  <c r="L334" i="6"/>
  <c r="F334" i="6"/>
  <c r="E335" i="3"/>
  <c r="F335" i="3"/>
  <c r="L335" i="6"/>
  <c r="F335" i="6"/>
  <c r="E336" i="3"/>
  <c r="H336" i="3"/>
  <c r="H336" i="6"/>
  <c r="F336" i="3"/>
  <c r="L336" i="6"/>
  <c r="F336" i="6"/>
  <c r="E337" i="3"/>
  <c r="K337" i="6"/>
  <c r="E337" i="6"/>
  <c r="F337" i="3"/>
  <c r="L337" i="6"/>
  <c r="F337" i="6"/>
  <c r="E338" i="3"/>
  <c r="I338" i="3"/>
  <c r="M338" i="6"/>
  <c r="I338" i="6"/>
  <c r="F338" i="3"/>
  <c r="L338" i="6"/>
  <c r="F338" i="6"/>
  <c r="E298" i="3"/>
  <c r="K298" i="6"/>
  <c r="E298" i="6"/>
  <c r="F298" i="3"/>
  <c r="L298" i="6"/>
  <c r="F298" i="6"/>
  <c r="E299" i="3"/>
  <c r="H299" i="3"/>
  <c r="H299" i="6"/>
  <c r="F299" i="3"/>
  <c r="L299" i="6"/>
  <c r="F299" i="6"/>
  <c r="E300" i="3"/>
  <c r="K300" i="6"/>
  <c r="E300" i="6"/>
  <c r="F300" i="3"/>
  <c r="L300" i="6"/>
  <c r="F300" i="6"/>
  <c r="E301" i="3"/>
  <c r="K301" i="6"/>
  <c r="E301" i="6"/>
  <c r="F301" i="3"/>
  <c r="L301" i="6"/>
  <c r="F301" i="6"/>
  <c r="E302" i="3"/>
  <c r="K302" i="6"/>
  <c r="E302" i="6"/>
  <c r="F302" i="3"/>
  <c r="L302" i="6"/>
  <c r="F302" i="6"/>
  <c r="E304" i="3"/>
  <c r="K304" i="6"/>
  <c r="E304" i="6"/>
  <c r="F304" i="3"/>
  <c r="L304" i="6"/>
  <c r="F304" i="6"/>
  <c r="E305" i="3"/>
  <c r="K305" i="6"/>
  <c r="E305" i="6"/>
  <c r="F305" i="3"/>
  <c r="L305" i="6"/>
  <c r="F305" i="6"/>
  <c r="E306" i="3"/>
  <c r="K306" i="6"/>
  <c r="E306" i="6"/>
  <c r="F306" i="3"/>
  <c r="L306" i="6"/>
  <c r="F306" i="6"/>
  <c r="E307" i="3"/>
  <c r="I307" i="3"/>
  <c r="M307" i="6"/>
  <c r="I307" i="6"/>
  <c r="F307" i="3"/>
  <c r="L307" i="6"/>
  <c r="F307" i="6"/>
  <c r="E308" i="3"/>
  <c r="I308" i="3"/>
  <c r="M308" i="6"/>
  <c r="I308" i="6"/>
  <c r="F308" i="3"/>
  <c r="L308" i="6"/>
  <c r="F308" i="6"/>
  <c r="E310" i="3"/>
  <c r="F310" i="3"/>
  <c r="L310" i="6"/>
  <c r="F310" i="6"/>
  <c r="E311" i="3"/>
  <c r="K311" i="6"/>
  <c r="E311" i="6"/>
  <c r="F311" i="3"/>
  <c r="L311" i="6"/>
  <c r="F311" i="6"/>
  <c r="E312" i="3"/>
  <c r="I312" i="3"/>
  <c r="M312" i="6"/>
  <c r="I312" i="6"/>
  <c r="F312" i="3"/>
  <c r="L312" i="6"/>
  <c r="F312" i="6"/>
  <c r="E313" i="3"/>
  <c r="I313" i="3"/>
  <c r="M313" i="6"/>
  <c r="I313" i="6"/>
  <c r="F313" i="3"/>
  <c r="L313" i="6"/>
  <c r="F313" i="6"/>
  <c r="E314" i="3"/>
  <c r="I314" i="3"/>
  <c r="M314" i="6"/>
  <c r="I314" i="6"/>
  <c r="F314" i="3"/>
  <c r="L314" i="6"/>
  <c r="F314" i="6"/>
  <c r="E316" i="3"/>
  <c r="I316" i="3"/>
  <c r="M316" i="6"/>
  <c r="I316" i="6"/>
  <c r="F316" i="3"/>
  <c r="L316" i="6"/>
  <c r="F316" i="6"/>
  <c r="F317" i="3"/>
  <c r="L317" i="6"/>
  <c r="F317" i="6"/>
  <c r="E318" i="3"/>
  <c r="H318" i="3"/>
  <c r="H318" i="6"/>
  <c r="F318" i="3"/>
  <c r="L318" i="6"/>
  <c r="F318" i="6"/>
  <c r="E319" i="3"/>
  <c r="K319" i="6"/>
  <c r="E319" i="6"/>
  <c r="F319" i="3"/>
  <c r="L319" i="6"/>
  <c r="F319" i="6"/>
  <c r="E320" i="3"/>
  <c r="H320" i="3"/>
  <c r="H320" i="6"/>
  <c r="F320" i="3"/>
  <c r="L320" i="6"/>
  <c r="F320" i="6"/>
  <c r="E322" i="3"/>
  <c r="H322" i="3"/>
  <c r="H322" i="6"/>
  <c r="F322" i="3"/>
  <c r="L322" i="6"/>
  <c r="F322" i="6"/>
  <c r="E323" i="3"/>
  <c r="H323" i="3"/>
  <c r="H323" i="6"/>
  <c r="F323" i="3"/>
  <c r="L323" i="6"/>
  <c r="F323" i="6"/>
  <c r="E324" i="3"/>
  <c r="F324" i="3"/>
  <c r="L324" i="6"/>
  <c r="F324" i="6"/>
  <c r="E325" i="3"/>
  <c r="I325" i="3"/>
  <c r="M325" i="6"/>
  <c r="I325" i="6"/>
  <c r="F325" i="3"/>
  <c r="L325" i="6"/>
  <c r="F325" i="6"/>
  <c r="E326" i="3"/>
  <c r="K326" i="6"/>
  <c r="E326" i="6"/>
  <c r="F326" i="3"/>
  <c r="L326" i="6"/>
  <c r="F326" i="6"/>
  <c r="E328" i="3"/>
  <c r="I328" i="3"/>
  <c r="M328" i="6"/>
  <c r="I328" i="6"/>
  <c r="F328" i="3"/>
  <c r="L328" i="6"/>
  <c r="F328" i="6"/>
  <c r="F329" i="3"/>
  <c r="L329" i="6"/>
  <c r="F329" i="6"/>
  <c r="E330" i="3"/>
  <c r="K330" i="6"/>
  <c r="E330" i="6"/>
  <c r="F330" i="3"/>
  <c r="L330" i="6"/>
  <c r="F330" i="6"/>
  <c r="E331" i="3"/>
  <c r="I331" i="3"/>
  <c r="M331" i="6"/>
  <c r="I331" i="6"/>
  <c r="F331" i="3"/>
  <c r="L331" i="6"/>
  <c r="F331" i="6"/>
  <c r="E332" i="3"/>
  <c r="K512" i="6"/>
  <c r="E512" i="6"/>
  <c r="F332" i="3"/>
  <c r="L332" i="6"/>
  <c r="F332" i="6"/>
  <c r="E292" i="3"/>
  <c r="I292" i="3"/>
  <c r="M292" i="6"/>
  <c r="I292" i="6"/>
  <c r="H292" i="6"/>
  <c r="F292" i="3"/>
  <c r="L292" i="6"/>
  <c r="F292" i="6"/>
  <c r="F293" i="3"/>
  <c r="L293" i="6"/>
  <c r="F293" i="6"/>
  <c r="E294" i="3"/>
  <c r="H294" i="3"/>
  <c r="H294" i="6"/>
  <c r="F294" i="3"/>
  <c r="L294" i="6"/>
  <c r="F294" i="6"/>
  <c r="E295" i="3"/>
  <c r="K295" i="6"/>
  <c r="E295" i="6"/>
  <c r="F295" i="3"/>
  <c r="E296" i="3"/>
  <c r="K296" i="6"/>
  <c r="E296" i="6"/>
  <c r="F296" i="3"/>
  <c r="L296" i="6"/>
  <c r="F296" i="6"/>
  <c r="E340" i="3"/>
  <c r="K688" i="6"/>
  <c r="E688" i="6"/>
  <c r="F340" i="3"/>
  <c r="L340" i="6"/>
  <c r="F340" i="6"/>
  <c r="E341" i="3"/>
  <c r="I341" i="3"/>
  <c r="M341" i="6"/>
  <c r="I341" i="6"/>
  <c r="F341" i="3"/>
  <c r="L341" i="6"/>
  <c r="F341" i="6"/>
  <c r="E342" i="3"/>
  <c r="H342" i="3"/>
  <c r="H342" i="6"/>
  <c r="F342" i="3"/>
  <c r="L342" i="6"/>
  <c r="F342" i="6"/>
  <c r="E343" i="3"/>
  <c r="K343" i="6"/>
  <c r="E343" i="6"/>
  <c r="F343" i="3"/>
  <c r="L343" i="6"/>
  <c r="F343" i="6"/>
  <c r="E344" i="3"/>
  <c r="H344" i="3"/>
  <c r="H344" i="6"/>
  <c r="F344" i="3"/>
  <c r="L344" i="6"/>
  <c r="F344" i="6"/>
  <c r="E346" i="3"/>
  <c r="I346" i="3"/>
  <c r="M346" i="6"/>
  <c r="I346" i="6"/>
  <c r="F346" i="3"/>
  <c r="L346" i="6"/>
  <c r="F346" i="6"/>
  <c r="E347" i="3"/>
  <c r="I347" i="3"/>
  <c r="M347" i="6"/>
  <c r="I347" i="6"/>
  <c r="F347" i="3"/>
  <c r="L347" i="6"/>
  <c r="F347" i="6"/>
  <c r="E348" i="3"/>
  <c r="K348" i="6"/>
  <c r="E348" i="6"/>
  <c r="F348" i="3"/>
  <c r="L348" i="6"/>
  <c r="F348" i="6"/>
  <c r="E349" i="3"/>
  <c r="I349" i="3"/>
  <c r="M349" i="6"/>
  <c r="I349" i="6"/>
  <c r="K155" i="6"/>
  <c r="E155" i="6"/>
  <c r="F349" i="3"/>
  <c r="L349" i="6"/>
  <c r="F349" i="6"/>
  <c r="E350" i="3"/>
  <c r="H350" i="3"/>
  <c r="H350" i="6"/>
  <c r="F350" i="3"/>
  <c r="L350" i="6"/>
  <c r="F350" i="6"/>
  <c r="E352" i="3"/>
  <c r="H352" i="3"/>
  <c r="H352" i="6"/>
  <c r="F352" i="3"/>
  <c r="L352" i="6"/>
  <c r="F352" i="6"/>
  <c r="E353" i="3"/>
  <c r="I353" i="3"/>
  <c r="M353" i="6"/>
  <c r="I353" i="6"/>
  <c r="F353" i="3"/>
  <c r="L353" i="6"/>
  <c r="F353" i="6"/>
  <c r="E354" i="3"/>
  <c r="K354" i="6"/>
  <c r="E354" i="6"/>
  <c r="F354" i="3"/>
  <c r="L354" i="6"/>
  <c r="F354" i="6"/>
  <c r="E355" i="3"/>
  <c r="F355" i="3"/>
  <c r="L355" i="6"/>
  <c r="F355" i="6"/>
  <c r="E356" i="3"/>
  <c r="I356" i="3"/>
  <c r="M356" i="6"/>
  <c r="I356" i="6"/>
  <c r="F356" i="3"/>
  <c r="L356" i="6"/>
  <c r="F356" i="6"/>
  <c r="E358" i="3"/>
  <c r="K358" i="6"/>
  <c r="E358" i="6"/>
  <c r="F358" i="3"/>
  <c r="L358" i="6"/>
  <c r="F358" i="6"/>
  <c r="E359" i="3"/>
  <c r="K359" i="6"/>
  <c r="E359" i="6"/>
  <c r="F359" i="3"/>
  <c r="L359" i="6"/>
  <c r="F359" i="6"/>
  <c r="E360" i="3"/>
  <c r="K360" i="6"/>
  <c r="E360" i="6"/>
  <c r="F360" i="3"/>
  <c r="L360" i="6"/>
  <c r="F360" i="6"/>
  <c r="E361" i="3"/>
  <c r="I361" i="3"/>
  <c r="M361" i="6"/>
  <c r="I361" i="6"/>
  <c r="F361" i="3"/>
  <c r="L361" i="6"/>
  <c r="F361" i="6"/>
  <c r="E362" i="3"/>
  <c r="F362" i="3"/>
  <c r="L362" i="6"/>
  <c r="F362" i="6"/>
  <c r="E364" i="3"/>
  <c r="K364" i="6"/>
  <c r="E364" i="6"/>
  <c r="F364" i="3"/>
  <c r="L364" i="6"/>
  <c r="F364" i="6"/>
  <c r="E365" i="3"/>
  <c r="F365" i="3"/>
  <c r="L365" i="6"/>
  <c r="F365" i="6"/>
  <c r="E366" i="3"/>
  <c r="I366" i="3"/>
  <c r="M366" i="6"/>
  <c r="I366" i="6"/>
  <c r="F366" i="3"/>
  <c r="L366" i="6"/>
  <c r="F366" i="6"/>
  <c r="E367" i="3"/>
  <c r="I367" i="3"/>
  <c r="M367" i="6"/>
  <c r="I367" i="6"/>
  <c r="K426" i="6"/>
  <c r="E426" i="6"/>
  <c r="F367" i="3"/>
  <c r="L367" i="6"/>
  <c r="F367" i="6"/>
  <c r="E368" i="3"/>
  <c r="H368" i="3"/>
  <c r="H368" i="6"/>
  <c r="F368" i="3"/>
  <c r="L368" i="6"/>
  <c r="F368" i="6"/>
  <c r="E370" i="3"/>
  <c r="I370" i="3"/>
  <c r="M370" i="6"/>
  <c r="I370" i="6"/>
  <c r="F370" i="3"/>
  <c r="L370" i="6"/>
  <c r="F370" i="6"/>
  <c r="E371" i="3"/>
  <c r="K371" i="6"/>
  <c r="E371" i="6"/>
  <c r="F371" i="3"/>
  <c r="L371" i="6"/>
  <c r="F371" i="6"/>
  <c r="E372" i="3"/>
  <c r="I372" i="3"/>
  <c r="M372" i="6"/>
  <c r="I372" i="6"/>
  <c r="F372" i="3"/>
  <c r="L372" i="6"/>
  <c r="F372" i="6"/>
  <c r="E373" i="3"/>
  <c r="I373" i="3"/>
  <c r="M373" i="6"/>
  <c r="I373" i="6"/>
  <c r="F373" i="3"/>
  <c r="L373" i="6"/>
  <c r="F373" i="6"/>
  <c r="E374" i="3"/>
  <c r="F374" i="3"/>
  <c r="L374" i="6"/>
  <c r="F374" i="6"/>
  <c r="E376" i="3"/>
  <c r="F376" i="3"/>
  <c r="L376" i="6"/>
  <c r="F376" i="6"/>
  <c r="E377" i="3"/>
  <c r="K377" i="6"/>
  <c r="E377" i="6"/>
  <c r="F377" i="3"/>
  <c r="L377" i="6"/>
  <c r="F377" i="6"/>
  <c r="E378" i="3"/>
  <c r="F378" i="3"/>
  <c r="L378" i="6"/>
  <c r="F378" i="6"/>
  <c r="E379" i="3"/>
  <c r="H379" i="3"/>
  <c r="H379" i="6"/>
  <c r="F379" i="3"/>
  <c r="E380" i="3"/>
  <c r="F380" i="3"/>
  <c r="L380" i="6"/>
  <c r="F380" i="6"/>
  <c r="E382" i="3"/>
  <c r="I382" i="3"/>
  <c r="M382" i="6"/>
  <c r="I382" i="6"/>
  <c r="F382" i="3"/>
  <c r="E383" i="3"/>
  <c r="K383" i="6"/>
  <c r="E383" i="6"/>
  <c r="F383" i="3"/>
  <c r="L383" i="6"/>
  <c r="F383" i="6"/>
  <c r="E384" i="3"/>
  <c r="H384" i="3"/>
  <c r="H384" i="6"/>
  <c r="F384" i="3"/>
  <c r="L384" i="6"/>
  <c r="F384" i="6"/>
  <c r="E385" i="3"/>
  <c r="F385" i="3"/>
  <c r="L385" i="6"/>
  <c r="F385" i="6"/>
  <c r="E386" i="3"/>
  <c r="F386" i="3"/>
  <c r="L386" i="6"/>
  <c r="F386" i="6"/>
  <c r="E391" i="3"/>
  <c r="H391" i="3"/>
  <c r="H391" i="6"/>
  <c r="F391" i="3"/>
  <c r="L391" i="6"/>
  <c r="F391" i="6"/>
  <c r="E392" i="3"/>
  <c r="I392" i="3"/>
  <c r="M392" i="6"/>
  <c r="I392" i="6"/>
  <c r="F392" i="3"/>
  <c r="L392" i="6"/>
  <c r="F392" i="6"/>
  <c r="E393" i="3"/>
  <c r="K393" i="6"/>
  <c r="E393" i="6"/>
  <c r="H393" i="6"/>
  <c r="F393" i="3"/>
  <c r="L393" i="6"/>
  <c r="F393" i="6"/>
  <c r="E394" i="3"/>
  <c r="H394" i="3"/>
  <c r="F394" i="3"/>
  <c r="L394" i="6"/>
  <c r="F394" i="6"/>
  <c r="E395" i="3"/>
  <c r="K395" i="6"/>
  <c r="E395" i="6"/>
  <c r="F395" i="3"/>
  <c r="L395" i="6"/>
  <c r="F395" i="6"/>
  <c r="E397" i="3"/>
  <c r="K397" i="6"/>
  <c r="E397" i="6"/>
  <c r="F397" i="3"/>
  <c r="L397" i="6"/>
  <c r="F397" i="6"/>
  <c r="E398" i="3"/>
  <c r="K398" i="6"/>
  <c r="E398" i="6"/>
  <c r="F398" i="3"/>
  <c r="L398" i="6"/>
  <c r="F398" i="6"/>
  <c r="E399" i="3"/>
  <c r="I399" i="3"/>
  <c r="M399" i="6"/>
  <c r="I399" i="6"/>
  <c r="K249" i="6"/>
  <c r="E249" i="6"/>
  <c r="F399" i="3"/>
  <c r="L399" i="6"/>
  <c r="F399" i="6"/>
  <c r="E400" i="3"/>
  <c r="K400" i="6"/>
  <c r="E400" i="6"/>
  <c r="F400" i="3"/>
  <c r="L400" i="6"/>
  <c r="F400" i="6"/>
  <c r="E401" i="3"/>
  <c r="K401" i="6"/>
  <c r="E401" i="6"/>
  <c r="F401" i="3"/>
  <c r="L401" i="6"/>
  <c r="F401" i="6"/>
  <c r="E403" i="3"/>
  <c r="F403" i="3"/>
  <c r="E404" i="3"/>
  <c r="I404" i="3"/>
  <c r="M404" i="6"/>
  <c r="I404" i="6"/>
  <c r="F404" i="3"/>
  <c r="L404" i="6"/>
  <c r="F404" i="6"/>
  <c r="E405" i="3"/>
  <c r="H405" i="3"/>
  <c r="H405" i="6"/>
  <c r="F405" i="3"/>
  <c r="L405" i="6"/>
  <c r="F405" i="6"/>
  <c r="E406" i="3"/>
  <c r="F406" i="3"/>
  <c r="L406" i="6"/>
  <c r="F406" i="6"/>
  <c r="E407" i="3"/>
  <c r="H407" i="3"/>
  <c r="H407" i="6"/>
  <c r="F407" i="3"/>
  <c r="L407" i="6"/>
  <c r="F407" i="6"/>
  <c r="E409" i="3"/>
  <c r="I409" i="3"/>
  <c r="M409" i="6"/>
  <c r="I409" i="6"/>
  <c r="F409" i="3"/>
  <c r="L409" i="6"/>
  <c r="F409" i="6"/>
  <c r="E410" i="3"/>
  <c r="F410" i="3"/>
  <c r="L410" i="6"/>
  <c r="F410" i="6"/>
  <c r="E411" i="3"/>
  <c r="K411" i="6"/>
  <c r="E411" i="6"/>
  <c r="F411" i="3"/>
  <c r="L411" i="6"/>
  <c r="F411" i="6"/>
  <c r="E412" i="3"/>
  <c r="I412" i="3"/>
  <c r="M412" i="6"/>
  <c r="I412" i="6"/>
  <c r="F412" i="3"/>
  <c r="L412" i="6"/>
  <c r="F412" i="6"/>
  <c r="E413" i="3"/>
  <c r="F413" i="3"/>
  <c r="L413" i="6"/>
  <c r="F413" i="6"/>
  <c r="E415" i="3"/>
  <c r="H415" i="3"/>
  <c r="H415" i="6"/>
  <c r="K518" i="6"/>
  <c r="E518" i="6"/>
  <c r="F415" i="3"/>
  <c r="L415" i="6"/>
  <c r="F415" i="6"/>
  <c r="E416" i="3"/>
  <c r="I416" i="3"/>
  <c r="M416" i="6"/>
  <c r="I416" i="6"/>
  <c r="F416" i="3"/>
  <c r="L416" i="6"/>
  <c r="F416" i="6"/>
  <c r="E417" i="3"/>
  <c r="K417" i="6"/>
  <c r="E417" i="6"/>
  <c r="H417" i="6"/>
  <c r="F417" i="3"/>
  <c r="L417" i="6"/>
  <c r="F417" i="6"/>
  <c r="E418" i="3"/>
  <c r="K418" i="6"/>
  <c r="E418" i="6"/>
  <c r="F418" i="3"/>
  <c r="L418" i="6"/>
  <c r="F418" i="6"/>
  <c r="E419" i="3"/>
  <c r="I419" i="3"/>
  <c r="M419" i="6"/>
  <c r="I419" i="6"/>
  <c r="F419" i="3"/>
  <c r="L419" i="6"/>
  <c r="F419" i="6"/>
  <c r="E421" i="3"/>
  <c r="H421" i="3"/>
  <c r="H421" i="6"/>
  <c r="F421" i="3"/>
  <c r="L421" i="6"/>
  <c r="F421" i="6"/>
  <c r="E422" i="3"/>
  <c r="H422" i="3"/>
  <c r="H422" i="6"/>
  <c r="F422" i="3"/>
  <c r="L422" i="6"/>
  <c r="F422" i="6"/>
  <c r="E423" i="3"/>
  <c r="F423" i="3"/>
  <c r="L423" i="6"/>
  <c r="F423" i="6"/>
  <c r="E424" i="3"/>
  <c r="K424" i="6"/>
  <c r="E424" i="6"/>
  <c r="F424" i="3"/>
  <c r="L424" i="6"/>
  <c r="F424" i="6"/>
  <c r="E425" i="3"/>
  <c r="H425" i="3"/>
  <c r="H425" i="6"/>
  <c r="F425" i="3"/>
  <c r="L425" i="6"/>
  <c r="F425" i="6"/>
  <c r="E469" i="3"/>
  <c r="H469" i="3"/>
  <c r="H427" i="6"/>
  <c r="F469" i="3"/>
  <c r="L427" i="6"/>
  <c r="F427" i="6"/>
  <c r="E470" i="3"/>
  <c r="F470" i="3"/>
  <c r="L428" i="6"/>
  <c r="F428" i="6"/>
  <c r="E471" i="3"/>
  <c r="H471" i="3"/>
  <c r="H429" i="6"/>
  <c r="F471" i="3"/>
  <c r="L429" i="6"/>
  <c r="F429" i="6"/>
  <c r="E472" i="3"/>
  <c r="K430" i="6"/>
  <c r="E430" i="6"/>
  <c r="F472" i="3"/>
  <c r="L430" i="6"/>
  <c r="F430" i="6"/>
  <c r="E473" i="3"/>
  <c r="H473" i="3"/>
  <c r="H431" i="6"/>
  <c r="K707" i="6"/>
  <c r="E707" i="6"/>
  <c r="F473" i="3"/>
  <c r="L431" i="6"/>
  <c r="F431" i="6"/>
  <c r="E433" i="3"/>
  <c r="F433" i="3"/>
  <c r="L433" i="6"/>
  <c r="F433" i="6"/>
  <c r="E434" i="3"/>
  <c r="I434" i="3"/>
  <c r="M434" i="6"/>
  <c r="I434" i="6"/>
  <c r="F434" i="3"/>
  <c r="L434" i="6"/>
  <c r="F434" i="6"/>
  <c r="E435" i="3"/>
  <c r="F435" i="3"/>
  <c r="L435" i="6"/>
  <c r="F435" i="6"/>
  <c r="E436" i="3"/>
  <c r="F436" i="3"/>
  <c r="L436" i="6"/>
  <c r="F436" i="6"/>
  <c r="E437" i="3"/>
  <c r="F437" i="3"/>
  <c r="L437" i="6"/>
  <c r="F437" i="6"/>
  <c r="E439" i="3"/>
  <c r="F439" i="3"/>
  <c r="L439" i="6"/>
  <c r="F439" i="6"/>
  <c r="E440" i="3"/>
  <c r="I440" i="3"/>
  <c r="M440" i="6"/>
  <c r="I440" i="6"/>
  <c r="F440" i="3"/>
  <c r="L440" i="6"/>
  <c r="F440" i="6"/>
  <c r="E441" i="3"/>
  <c r="I441" i="3"/>
  <c r="M441" i="6"/>
  <c r="I441" i="6"/>
  <c r="F441" i="3"/>
  <c r="L441" i="6"/>
  <c r="F441" i="6"/>
  <c r="E442" i="3"/>
  <c r="I442" i="3"/>
  <c r="M442" i="6"/>
  <c r="I442" i="6"/>
  <c r="F442" i="3"/>
  <c r="L442" i="6"/>
  <c r="F442" i="6"/>
  <c r="E443" i="3"/>
  <c r="I443" i="3"/>
  <c r="M443" i="6"/>
  <c r="I443" i="6"/>
  <c r="F443" i="3"/>
  <c r="L443" i="6"/>
  <c r="F443" i="6"/>
  <c r="E445" i="3"/>
  <c r="F445" i="3"/>
  <c r="L445" i="6"/>
  <c r="F445" i="6"/>
  <c r="E446" i="3"/>
  <c r="K446" i="6"/>
  <c r="E446" i="6"/>
  <c r="F446" i="3"/>
  <c r="L446" i="6"/>
  <c r="F446" i="6"/>
  <c r="E447" i="3"/>
  <c r="I447" i="3"/>
  <c r="M447" i="6"/>
  <c r="I447" i="6"/>
  <c r="F447" i="3"/>
  <c r="L447" i="6"/>
  <c r="F447" i="6"/>
  <c r="E448" i="3"/>
  <c r="F448" i="3"/>
  <c r="L448" i="6"/>
  <c r="F448" i="6"/>
  <c r="E449" i="3"/>
  <c r="I449" i="3"/>
  <c r="M449" i="6"/>
  <c r="I449" i="6"/>
  <c r="F449" i="3"/>
  <c r="L449" i="6"/>
  <c r="F449" i="6"/>
  <c r="E451" i="3"/>
  <c r="F451" i="3"/>
  <c r="L451" i="6"/>
  <c r="F451" i="6"/>
  <c r="E452" i="3"/>
  <c r="I452" i="3"/>
  <c r="M452" i="6"/>
  <c r="I452" i="6"/>
  <c r="F452" i="3"/>
  <c r="L452" i="6"/>
  <c r="F452" i="6"/>
  <c r="E453" i="3"/>
  <c r="K453" i="6"/>
  <c r="E453" i="6"/>
  <c r="F453" i="3"/>
  <c r="L453" i="6"/>
  <c r="F453" i="6"/>
  <c r="E454" i="3"/>
  <c r="H454" i="3"/>
  <c r="H454" i="6"/>
  <c r="F454" i="3"/>
  <c r="L454" i="6"/>
  <c r="F454" i="6"/>
  <c r="E455" i="3"/>
  <c r="H455" i="3"/>
  <c r="H455" i="6"/>
  <c r="F455" i="3"/>
  <c r="L455" i="6"/>
  <c r="F455" i="6"/>
  <c r="E457" i="3"/>
  <c r="K457" i="6"/>
  <c r="E457" i="6"/>
  <c r="F457" i="3"/>
  <c r="L457" i="6"/>
  <c r="F457" i="6"/>
  <c r="E458" i="3"/>
  <c r="K458" i="6"/>
  <c r="E458" i="6"/>
  <c r="F458" i="3"/>
  <c r="E459" i="3"/>
  <c r="K459" i="6"/>
  <c r="E459" i="6"/>
  <c r="F459" i="3"/>
  <c r="L459" i="6"/>
  <c r="F459" i="6"/>
  <c r="E460" i="3"/>
  <c r="I460" i="3"/>
  <c r="M460" i="6"/>
  <c r="I460" i="6"/>
  <c r="F460" i="3"/>
  <c r="L460" i="6"/>
  <c r="F460" i="6"/>
  <c r="E461" i="3"/>
  <c r="I461" i="3"/>
  <c r="M461" i="6"/>
  <c r="I461" i="6"/>
  <c r="F461" i="3"/>
  <c r="L461" i="6"/>
  <c r="F461" i="6"/>
  <c r="E463" i="3"/>
  <c r="H463" i="3"/>
  <c r="H463" i="6"/>
  <c r="F463" i="3"/>
  <c r="L463" i="6"/>
  <c r="F463" i="6"/>
  <c r="E464" i="3"/>
  <c r="H464" i="3"/>
  <c r="H464" i="6"/>
  <c r="F464" i="3"/>
  <c r="L464" i="6"/>
  <c r="F464" i="6"/>
  <c r="E465" i="3"/>
  <c r="H465" i="3"/>
  <c r="H465" i="6"/>
  <c r="F465" i="3"/>
  <c r="L465" i="6"/>
  <c r="F465" i="6"/>
  <c r="E466" i="3"/>
  <c r="F466" i="3"/>
  <c r="L466" i="6"/>
  <c r="F466" i="6"/>
  <c r="E467" i="3"/>
  <c r="I467" i="3"/>
  <c r="F467" i="3"/>
  <c r="L467" i="6"/>
  <c r="F467" i="6"/>
  <c r="E427" i="3"/>
  <c r="H427" i="3"/>
  <c r="H469" i="6"/>
  <c r="F427" i="3"/>
  <c r="L469" i="6"/>
  <c r="F469" i="6"/>
  <c r="E428" i="3"/>
  <c r="H428" i="3"/>
  <c r="H470" i="6"/>
  <c r="F428" i="3"/>
  <c r="L470" i="6"/>
  <c r="F470" i="6"/>
  <c r="E429" i="3"/>
  <c r="H429" i="3"/>
  <c r="H471" i="6"/>
  <c r="F429" i="3"/>
  <c r="L471" i="6"/>
  <c r="F471" i="6"/>
  <c r="E430" i="3"/>
  <c r="I430" i="3"/>
  <c r="M472" i="6"/>
  <c r="I472" i="6"/>
  <c r="K701" i="6"/>
  <c r="E701" i="6"/>
  <c r="F430" i="3"/>
  <c r="L472" i="6"/>
  <c r="F472" i="6"/>
  <c r="E431" i="3"/>
  <c r="H431" i="3"/>
  <c r="F431" i="3"/>
  <c r="L473" i="6"/>
  <c r="F473" i="6"/>
  <c r="E477" i="3"/>
  <c r="I477" i="3"/>
  <c r="M477" i="6"/>
  <c r="I477" i="6"/>
  <c r="F477" i="3"/>
  <c r="L477" i="6"/>
  <c r="F477" i="6"/>
  <c r="E478" i="3"/>
  <c r="I478" i="3"/>
  <c r="M478" i="6"/>
  <c r="I478" i="6"/>
  <c r="F478" i="3"/>
  <c r="E479" i="3"/>
  <c r="H479" i="3"/>
  <c r="H479" i="6"/>
  <c r="F479" i="3"/>
  <c r="L479" i="6"/>
  <c r="F479" i="6"/>
  <c r="E480" i="3"/>
  <c r="H480" i="3"/>
  <c r="H480" i="6"/>
  <c r="F480" i="3"/>
  <c r="L480" i="6"/>
  <c r="F480" i="6"/>
  <c r="E481" i="3"/>
  <c r="K481" i="6"/>
  <c r="E481" i="6"/>
  <c r="F481" i="3"/>
  <c r="L481" i="6"/>
  <c r="F481" i="6"/>
  <c r="E483" i="3"/>
  <c r="I483" i="3"/>
  <c r="M483" i="6"/>
  <c r="I483" i="6"/>
  <c r="F483" i="3"/>
  <c r="L483" i="6"/>
  <c r="F483" i="6"/>
  <c r="E484" i="3"/>
  <c r="K484" i="6"/>
  <c r="E484" i="6"/>
  <c r="F484" i="3"/>
  <c r="L484" i="6"/>
  <c r="F484" i="6"/>
  <c r="E485" i="3"/>
  <c r="K485" i="6"/>
  <c r="E485" i="6"/>
  <c r="F485" i="3"/>
  <c r="L485" i="6"/>
  <c r="F485" i="6"/>
  <c r="E486" i="3"/>
  <c r="F486" i="3"/>
  <c r="L486" i="6"/>
  <c r="F486" i="6"/>
  <c r="E487" i="3"/>
  <c r="H487" i="3"/>
  <c r="H487" i="6"/>
  <c r="F487" i="3"/>
  <c r="L487" i="6"/>
  <c r="F487" i="6"/>
  <c r="E489" i="3"/>
  <c r="K489" i="6"/>
  <c r="E489" i="6"/>
  <c r="H489" i="6"/>
  <c r="F489" i="3"/>
  <c r="L489" i="6"/>
  <c r="F489" i="6"/>
  <c r="E490" i="3"/>
  <c r="K490" i="6"/>
  <c r="F490" i="3"/>
  <c r="L490" i="6"/>
  <c r="F490" i="6"/>
  <c r="E491" i="3"/>
  <c r="I491" i="3"/>
  <c r="F491" i="3"/>
  <c r="L491" i="6"/>
  <c r="F491" i="6"/>
  <c r="E492" i="3"/>
  <c r="K351" i="6"/>
  <c r="E351" i="6"/>
  <c r="F492" i="3"/>
  <c r="L492" i="6"/>
  <c r="F492" i="6"/>
  <c r="E493" i="3"/>
  <c r="K493" i="6"/>
  <c r="E493" i="6"/>
  <c r="F493" i="3"/>
  <c r="L493" i="6"/>
  <c r="F493" i="6"/>
  <c r="E495" i="3"/>
  <c r="I495" i="3"/>
  <c r="M495" i="6"/>
  <c r="I495" i="6"/>
  <c r="F495" i="3"/>
  <c r="L495" i="6"/>
  <c r="F495" i="6"/>
  <c r="E496" i="3"/>
  <c r="H496" i="3"/>
  <c r="H496" i="6"/>
  <c r="F496" i="3"/>
  <c r="L496" i="6"/>
  <c r="F496" i="6"/>
  <c r="E497" i="3"/>
  <c r="H497" i="3"/>
  <c r="H497" i="6"/>
  <c r="F497" i="3"/>
  <c r="L497" i="6"/>
  <c r="F497" i="6"/>
  <c r="E498" i="3"/>
  <c r="I498" i="3"/>
  <c r="M498" i="6"/>
  <c r="I498" i="6"/>
  <c r="F498" i="3"/>
  <c r="L498" i="6"/>
  <c r="F498" i="6"/>
  <c r="E499" i="3"/>
  <c r="H499" i="3"/>
  <c r="H499" i="6"/>
  <c r="F499" i="3"/>
  <c r="L499" i="6"/>
  <c r="F499" i="6"/>
  <c r="E501" i="3"/>
  <c r="H501" i="3"/>
  <c r="H501" i="6"/>
  <c r="F501" i="3"/>
  <c r="L501" i="6"/>
  <c r="F501" i="6"/>
  <c r="E502" i="3"/>
  <c r="H502" i="6"/>
  <c r="F502" i="3"/>
  <c r="L502" i="6"/>
  <c r="F502" i="6"/>
  <c r="E503" i="3"/>
  <c r="K503" i="6"/>
  <c r="E503" i="6"/>
  <c r="F503" i="3"/>
  <c r="L503" i="6"/>
  <c r="F503" i="6"/>
  <c r="E504" i="3"/>
  <c r="F504" i="3"/>
  <c r="L504" i="6"/>
  <c r="F504" i="6"/>
  <c r="E505" i="3"/>
  <c r="K505" i="6"/>
  <c r="E505" i="6"/>
  <c r="F505" i="3"/>
  <c r="L505" i="6"/>
  <c r="F505" i="6"/>
  <c r="E507" i="3"/>
  <c r="K507" i="6"/>
  <c r="E507" i="6"/>
  <c r="F507" i="3"/>
  <c r="L507" i="6"/>
  <c r="F507" i="6"/>
  <c r="E508" i="3"/>
  <c r="H508" i="3"/>
  <c r="H508" i="6"/>
  <c r="F508" i="3"/>
  <c r="L508" i="6"/>
  <c r="F508" i="6"/>
  <c r="E509" i="3"/>
  <c r="K509" i="6"/>
  <c r="E509" i="6"/>
  <c r="F509" i="3"/>
  <c r="L509" i="6"/>
  <c r="F509" i="6"/>
  <c r="E510" i="3"/>
  <c r="F510" i="3"/>
  <c r="L510" i="6"/>
  <c r="F510" i="6"/>
  <c r="E511" i="3"/>
  <c r="I511" i="3"/>
  <c r="M511" i="6"/>
  <c r="I511" i="6"/>
  <c r="F511" i="3"/>
  <c r="L511" i="6"/>
  <c r="F511" i="6"/>
  <c r="E683" i="3"/>
  <c r="I683" i="3"/>
  <c r="M513" i="6"/>
  <c r="I513" i="6"/>
  <c r="F683" i="3"/>
  <c r="L513" i="6"/>
  <c r="F513" i="6"/>
  <c r="E684" i="3"/>
  <c r="H684" i="3"/>
  <c r="H514" i="6"/>
  <c r="F684" i="3"/>
  <c r="L514" i="6"/>
  <c r="F514" i="6"/>
  <c r="E685" i="3"/>
  <c r="I685" i="3"/>
  <c r="M515" i="6"/>
  <c r="I515" i="6"/>
  <c r="F685" i="3"/>
  <c r="E686" i="3"/>
  <c r="K516" i="6"/>
  <c r="E516" i="6"/>
  <c r="F686" i="3"/>
  <c r="L516" i="6"/>
  <c r="F516" i="6"/>
  <c r="E687" i="3"/>
  <c r="H687" i="3"/>
  <c r="H517" i="6"/>
  <c r="F687" i="3"/>
  <c r="L517" i="6"/>
  <c r="F517" i="6"/>
  <c r="E519" i="3"/>
  <c r="F519" i="3"/>
  <c r="L519" i="6"/>
  <c r="F519" i="6"/>
  <c r="E520" i="3"/>
  <c r="H520" i="3"/>
  <c r="H520" i="6"/>
  <c r="F520" i="3"/>
  <c r="L520" i="6"/>
  <c r="F520" i="6"/>
  <c r="E521" i="3"/>
  <c r="K174" i="6"/>
  <c r="E174" i="6"/>
  <c r="F521" i="3"/>
  <c r="E522" i="3"/>
  <c r="I522" i="3"/>
  <c r="M522" i="6"/>
  <c r="I522" i="6"/>
  <c r="F522" i="3"/>
  <c r="L522" i="6"/>
  <c r="F522" i="6"/>
  <c r="E523" i="3"/>
  <c r="H523" i="3"/>
  <c r="H523" i="6"/>
  <c r="F523" i="3"/>
  <c r="L523" i="6"/>
  <c r="F523" i="6"/>
  <c r="E525" i="3"/>
  <c r="K525" i="6"/>
  <c r="E525" i="6"/>
  <c r="F525" i="3"/>
  <c r="L525" i="6"/>
  <c r="F525" i="6"/>
  <c r="E526" i="3"/>
  <c r="F526" i="3"/>
  <c r="L526" i="6"/>
  <c r="F526" i="6"/>
  <c r="E527" i="3"/>
  <c r="F527" i="3"/>
  <c r="L527" i="6"/>
  <c r="F527" i="6"/>
  <c r="E528" i="3"/>
  <c r="I528" i="3"/>
  <c r="M528" i="6"/>
  <c r="I528" i="6"/>
  <c r="F528" i="3"/>
  <c r="L528" i="6"/>
  <c r="F528" i="6"/>
  <c r="E529" i="3"/>
  <c r="K529" i="6"/>
  <c r="E529" i="6"/>
  <c r="F529" i="3"/>
  <c r="L529" i="6"/>
  <c r="F529" i="6"/>
  <c r="E531" i="3"/>
  <c r="F531" i="3"/>
  <c r="L531" i="6"/>
  <c r="F531" i="6"/>
  <c r="E532" i="3"/>
  <c r="K532" i="6"/>
  <c r="E532" i="6"/>
  <c r="F532" i="3"/>
  <c r="L532" i="6"/>
  <c r="F532" i="6"/>
  <c r="E533" i="3"/>
  <c r="K533" i="6"/>
  <c r="E533" i="6"/>
  <c r="F533" i="3"/>
  <c r="L533" i="6"/>
  <c r="F533" i="6"/>
  <c r="E534" i="3"/>
  <c r="H534" i="3"/>
  <c r="H534" i="6"/>
  <c r="F534" i="3"/>
  <c r="L534" i="6"/>
  <c r="F534" i="6"/>
  <c r="E535" i="3"/>
  <c r="H535" i="3"/>
  <c r="H535" i="6"/>
  <c r="F535" i="3"/>
  <c r="L535" i="6"/>
  <c r="F535" i="6"/>
  <c r="E537" i="3"/>
  <c r="H537" i="3"/>
  <c r="H537" i="6"/>
  <c r="F537" i="3"/>
  <c r="L537" i="6"/>
  <c r="F537" i="6"/>
  <c r="E538" i="3"/>
  <c r="H538" i="3"/>
  <c r="H538" i="6"/>
  <c r="K444" i="6"/>
  <c r="E444" i="6"/>
  <c r="F538" i="3"/>
  <c r="L538" i="6"/>
  <c r="F538" i="6"/>
  <c r="E539" i="3"/>
  <c r="H539" i="3"/>
  <c r="H539" i="6"/>
  <c r="F539" i="3"/>
  <c r="L539" i="6"/>
  <c r="F539" i="6"/>
  <c r="E540" i="3"/>
  <c r="H540" i="3"/>
  <c r="H540" i="6"/>
  <c r="F540" i="3"/>
  <c r="L540" i="6"/>
  <c r="F540" i="6"/>
  <c r="E541" i="3"/>
  <c r="F541" i="3"/>
  <c r="L541" i="6"/>
  <c r="F541" i="6"/>
  <c r="E543" i="3"/>
  <c r="K543" i="6"/>
  <c r="E543" i="6"/>
  <c r="F543" i="3"/>
  <c r="L543" i="6"/>
  <c r="F543" i="6"/>
  <c r="E544" i="3"/>
  <c r="H544" i="3"/>
  <c r="H544" i="6"/>
  <c r="F544" i="3"/>
  <c r="L544" i="6"/>
  <c r="F544" i="6"/>
  <c r="E545" i="3"/>
  <c r="K545" i="6"/>
  <c r="E545" i="6"/>
  <c r="F545" i="3"/>
  <c r="L545" i="6"/>
  <c r="F545" i="6"/>
  <c r="E546" i="3"/>
  <c r="H546" i="3"/>
  <c r="H546" i="6"/>
  <c r="F546" i="3"/>
  <c r="L546" i="6"/>
  <c r="F546" i="6"/>
  <c r="E547" i="3"/>
  <c r="F547" i="3"/>
  <c r="L547" i="6"/>
  <c r="F547" i="6"/>
  <c r="E549" i="3"/>
  <c r="K549" i="6"/>
  <c r="E549" i="6"/>
  <c r="F549" i="3"/>
  <c r="L549" i="6"/>
  <c r="F549" i="6"/>
  <c r="E550" i="3"/>
  <c r="H550" i="3"/>
  <c r="H550" i="6"/>
  <c r="F550" i="3"/>
  <c r="L550" i="6"/>
  <c r="F550" i="6"/>
  <c r="E551" i="3"/>
  <c r="K551" i="6"/>
  <c r="E551" i="6"/>
  <c r="F551" i="3"/>
  <c r="L551" i="6"/>
  <c r="F551" i="6"/>
  <c r="E552" i="3"/>
  <c r="K552" i="6"/>
  <c r="E552" i="6"/>
  <c r="F552" i="3"/>
  <c r="L552" i="6"/>
  <c r="F552" i="6"/>
  <c r="E553" i="3"/>
  <c r="K553" i="6"/>
  <c r="E553" i="6"/>
  <c r="F553" i="3"/>
  <c r="L553" i="6"/>
  <c r="F553" i="6"/>
  <c r="E555" i="3"/>
  <c r="H555" i="3"/>
  <c r="H555" i="6"/>
  <c r="K713" i="6"/>
  <c r="E713" i="6"/>
  <c r="F555" i="3"/>
  <c r="L555" i="6"/>
  <c r="F555" i="6"/>
  <c r="E556" i="3"/>
  <c r="H556" i="3"/>
  <c r="H556" i="6"/>
  <c r="F556" i="3"/>
  <c r="L556" i="6"/>
  <c r="F556" i="6"/>
  <c r="E557" i="3"/>
  <c r="I557" i="3"/>
  <c r="M557" i="6"/>
  <c r="I557" i="6"/>
  <c r="F557" i="3"/>
  <c r="L557" i="6"/>
  <c r="F557" i="6"/>
  <c r="E558" i="3"/>
  <c r="H558" i="3"/>
  <c r="H558" i="6"/>
  <c r="F558" i="3"/>
  <c r="L558" i="6"/>
  <c r="F558" i="6"/>
  <c r="E559" i="3"/>
  <c r="K559" i="6"/>
  <c r="E559" i="6"/>
  <c r="F559" i="3"/>
  <c r="L559" i="6"/>
  <c r="F559" i="6"/>
  <c r="E561" i="3"/>
  <c r="I561" i="3"/>
  <c r="M561" i="6"/>
  <c r="I561" i="6"/>
  <c r="F561" i="3"/>
  <c r="L561" i="6"/>
  <c r="F561" i="6"/>
  <c r="E562" i="3"/>
  <c r="F562" i="3"/>
  <c r="L562" i="6"/>
  <c r="F562" i="6"/>
  <c r="E563" i="3"/>
  <c r="K563" i="6"/>
  <c r="E563" i="6"/>
  <c r="F563" i="3"/>
  <c r="L563" i="6"/>
  <c r="F563" i="6"/>
  <c r="E564" i="3"/>
  <c r="I564" i="3"/>
  <c r="M564" i="6"/>
  <c r="I564" i="6"/>
  <c r="F564" i="3"/>
  <c r="L564" i="6"/>
  <c r="F564" i="6"/>
  <c r="E565" i="3"/>
  <c r="K565" i="6"/>
  <c r="E565" i="6"/>
  <c r="F565" i="3"/>
  <c r="L565" i="6"/>
  <c r="F565" i="6"/>
  <c r="E567" i="3"/>
  <c r="I567" i="3"/>
  <c r="M567" i="6"/>
  <c r="I567" i="6"/>
  <c r="F567" i="3"/>
  <c r="L567" i="6"/>
  <c r="F567" i="6"/>
  <c r="E568" i="3"/>
  <c r="H568" i="3"/>
  <c r="H568" i="6"/>
  <c r="F568" i="3"/>
  <c r="L568" i="6"/>
  <c r="F568" i="6"/>
  <c r="E569" i="3"/>
  <c r="F569" i="3"/>
  <c r="L569" i="6"/>
  <c r="F569" i="6"/>
  <c r="E570" i="3"/>
  <c r="H570" i="3"/>
  <c r="H570" i="6"/>
  <c r="F570" i="3"/>
  <c r="L570" i="6"/>
  <c r="F570" i="6"/>
  <c r="E571" i="3"/>
  <c r="H571" i="3"/>
  <c r="H571" i="6"/>
  <c r="F571" i="3"/>
  <c r="L571" i="6"/>
  <c r="F571" i="6"/>
  <c r="E573" i="3"/>
  <c r="K573" i="6"/>
  <c r="E573" i="6"/>
  <c r="F573" i="3"/>
  <c r="L573" i="6"/>
  <c r="F573" i="6"/>
  <c r="E574" i="3"/>
  <c r="K574" i="6"/>
  <c r="E574" i="6"/>
  <c r="F574" i="3"/>
  <c r="L574" i="6"/>
  <c r="F574" i="6"/>
  <c r="E575" i="3"/>
  <c r="K575" i="6"/>
  <c r="E575" i="6"/>
  <c r="F575" i="3"/>
  <c r="L575" i="6"/>
  <c r="F575" i="6"/>
  <c r="E576" i="3"/>
  <c r="K576" i="6"/>
  <c r="E576" i="6"/>
  <c r="F576" i="3"/>
  <c r="L576" i="6"/>
  <c r="F576" i="6"/>
  <c r="E577" i="3"/>
  <c r="H577" i="3"/>
  <c r="H577" i="6"/>
  <c r="F577" i="3"/>
  <c r="L577" i="6"/>
  <c r="F577" i="6"/>
  <c r="E579" i="3"/>
  <c r="I579" i="3"/>
  <c r="M579" i="6"/>
  <c r="I579" i="6"/>
  <c r="F579" i="3"/>
  <c r="L579" i="6"/>
  <c r="F579" i="6"/>
  <c r="E580" i="3"/>
  <c r="I580" i="3"/>
  <c r="M580" i="6"/>
  <c r="I580" i="6"/>
  <c r="F580" i="3"/>
  <c r="L580" i="6"/>
  <c r="F580" i="6"/>
  <c r="E581" i="3"/>
  <c r="K581" i="6"/>
  <c r="E581" i="6"/>
  <c r="F581" i="3"/>
  <c r="L581" i="6"/>
  <c r="F581" i="6"/>
  <c r="E582" i="3"/>
  <c r="K582" i="6"/>
  <c r="E582" i="6"/>
  <c r="F582" i="3"/>
  <c r="L582" i="6"/>
  <c r="F582" i="6"/>
  <c r="E583" i="3"/>
  <c r="H583" i="3"/>
  <c r="H583" i="6"/>
  <c r="F583" i="3"/>
  <c r="L583" i="6"/>
  <c r="F583" i="6"/>
  <c r="E585" i="3"/>
  <c r="K585" i="6"/>
  <c r="E585" i="6"/>
  <c r="F585" i="3"/>
  <c r="L585" i="6"/>
  <c r="F585" i="6"/>
  <c r="E586" i="3"/>
  <c r="I586" i="3"/>
  <c r="M586" i="6"/>
  <c r="I586" i="6"/>
  <c r="F586" i="3"/>
  <c r="L586" i="6"/>
  <c r="F586" i="6"/>
  <c r="E587" i="3"/>
  <c r="I587" i="3"/>
  <c r="M587" i="6"/>
  <c r="I587" i="6"/>
  <c r="H587" i="6"/>
  <c r="F587" i="3"/>
  <c r="L587" i="6"/>
  <c r="F587" i="6"/>
  <c r="E588" i="3"/>
  <c r="F588" i="3"/>
  <c r="L588" i="6"/>
  <c r="F588" i="6"/>
  <c r="E589" i="3"/>
  <c r="K589" i="6"/>
  <c r="E589" i="6"/>
  <c r="F589" i="3"/>
  <c r="L589" i="6"/>
  <c r="F589" i="6"/>
  <c r="E591" i="3"/>
  <c r="H591" i="3"/>
  <c r="H591" i="6"/>
  <c r="F591" i="3"/>
  <c r="L591" i="6"/>
  <c r="F591" i="6"/>
  <c r="E592" i="3"/>
  <c r="H592" i="3"/>
  <c r="H592" i="6"/>
  <c r="F592" i="3"/>
  <c r="L592" i="6"/>
  <c r="F592" i="6"/>
  <c r="E593" i="3"/>
  <c r="K593" i="6"/>
  <c r="E593" i="6"/>
  <c r="H593" i="6"/>
  <c r="F593" i="3"/>
  <c r="L593" i="6"/>
  <c r="F593" i="6"/>
  <c r="E594" i="3"/>
  <c r="H631" i="6"/>
  <c r="F594" i="3"/>
  <c r="L594" i="6"/>
  <c r="F594" i="6"/>
  <c r="E595" i="3"/>
  <c r="K632" i="6"/>
  <c r="E632" i="6"/>
  <c r="F595" i="3"/>
  <c r="L595" i="6"/>
  <c r="F595" i="6"/>
  <c r="E597" i="3"/>
  <c r="I597" i="3"/>
  <c r="M597" i="6"/>
  <c r="I597" i="6"/>
  <c r="F597" i="3"/>
  <c r="L597" i="6"/>
  <c r="F597" i="6"/>
  <c r="E598" i="3"/>
  <c r="K719" i="6"/>
  <c r="E719" i="6"/>
  <c r="F598" i="3"/>
  <c r="L598" i="6"/>
  <c r="F598" i="6"/>
  <c r="E599" i="3"/>
  <c r="I599" i="3"/>
  <c r="M599" i="6"/>
  <c r="I599" i="6"/>
  <c r="F599" i="3"/>
  <c r="L599" i="6"/>
  <c r="F599" i="6"/>
  <c r="E600" i="3"/>
  <c r="F600" i="3"/>
  <c r="L600" i="6"/>
  <c r="F600" i="6"/>
  <c r="E601" i="3"/>
  <c r="K601" i="6"/>
  <c r="E601" i="6"/>
  <c r="F601" i="3"/>
  <c r="L601" i="6"/>
  <c r="F601" i="6"/>
  <c r="E603" i="3"/>
  <c r="I603" i="3"/>
  <c r="M603" i="6"/>
  <c r="I603" i="6"/>
  <c r="H603" i="6"/>
  <c r="F603" i="3"/>
  <c r="L603" i="6"/>
  <c r="F603" i="6"/>
  <c r="E604" i="3"/>
  <c r="H604" i="3"/>
  <c r="H604" i="6"/>
  <c r="F604" i="3"/>
  <c r="L604" i="6"/>
  <c r="F604" i="6"/>
  <c r="E605" i="3"/>
  <c r="I605" i="3"/>
  <c r="F605" i="3"/>
  <c r="L605" i="6"/>
  <c r="F605" i="6"/>
  <c r="E606" i="3"/>
  <c r="I606" i="3"/>
  <c r="M606" i="6"/>
  <c r="I606" i="6"/>
  <c r="F606" i="3"/>
  <c r="L606" i="6"/>
  <c r="F606" i="6"/>
  <c r="E607" i="3"/>
  <c r="I607" i="3"/>
  <c r="M607" i="6"/>
  <c r="I607" i="6"/>
  <c r="F607" i="3"/>
  <c r="L607" i="6"/>
  <c r="F607" i="6"/>
  <c r="E609" i="3"/>
  <c r="I609" i="3"/>
  <c r="M609" i="6"/>
  <c r="I609" i="6"/>
  <c r="F609" i="3"/>
  <c r="L609" i="6"/>
  <c r="F609" i="6"/>
  <c r="E610" i="3"/>
  <c r="K273" i="6"/>
  <c r="E273" i="6"/>
  <c r="F610" i="3"/>
  <c r="L610" i="6"/>
  <c r="F610" i="6"/>
  <c r="E611" i="3"/>
  <c r="I611" i="3"/>
  <c r="M611" i="6"/>
  <c r="I611" i="6"/>
  <c r="F611" i="3"/>
  <c r="L611" i="6"/>
  <c r="F611" i="6"/>
  <c r="E612" i="3"/>
  <c r="F612" i="3"/>
  <c r="L612" i="6"/>
  <c r="F612" i="6"/>
  <c r="E613" i="3"/>
  <c r="I613" i="3"/>
  <c r="M613" i="6"/>
  <c r="I613" i="6"/>
  <c r="F613" i="3"/>
  <c r="L613" i="6"/>
  <c r="F613" i="6"/>
  <c r="E615" i="3"/>
  <c r="I615" i="3"/>
  <c r="M615" i="6"/>
  <c r="I615" i="6"/>
  <c r="F615" i="3"/>
  <c r="L615" i="6"/>
  <c r="F615" i="6"/>
  <c r="E616" i="3"/>
  <c r="H616" i="3"/>
  <c r="H616" i="6"/>
  <c r="F616" i="3"/>
  <c r="L616" i="6"/>
  <c r="F616" i="6"/>
  <c r="E617" i="3"/>
  <c r="H617" i="3"/>
  <c r="H617" i="6"/>
  <c r="F617" i="3"/>
  <c r="L617" i="6"/>
  <c r="F617" i="6"/>
  <c r="E618" i="3"/>
  <c r="H618" i="3"/>
  <c r="H618" i="6"/>
  <c r="F618" i="3"/>
  <c r="L618" i="6"/>
  <c r="F618" i="6"/>
  <c r="E619" i="3"/>
  <c r="K619" i="6"/>
  <c r="E619" i="6"/>
  <c r="F619" i="3"/>
  <c r="L619" i="6"/>
  <c r="F619" i="6"/>
  <c r="E621" i="3"/>
  <c r="K621" i="6"/>
  <c r="E621" i="6"/>
  <c r="F621" i="3"/>
  <c r="L621" i="6"/>
  <c r="F621" i="6"/>
  <c r="E622" i="3"/>
  <c r="H622" i="3"/>
  <c r="H622" i="6"/>
  <c r="F622" i="3"/>
  <c r="L622" i="6"/>
  <c r="F622" i="6"/>
  <c r="E623" i="3"/>
  <c r="I623" i="3"/>
  <c r="M623" i="6"/>
  <c r="I623" i="6"/>
  <c r="F623" i="3"/>
  <c r="L623" i="6"/>
  <c r="F623" i="6"/>
  <c r="E624" i="3"/>
  <c r="I624" i="3"/>
  <c r="M624" i="6"/>
  <c r="I624" i="6"/>
  <c r="K456" i="6"/>
  <c r="E456" i="6"/>
  <c r="F624" i="3"/>
  <c r="L624" i="6"/>
  <c r="F624" i="6"/>
  <c r="E625" i="3"/>
  <c r="K625" i="6"/>
  <c r="E625" i="6"/>
  <c r="F625" i="3"/>
  <c r="L625" i="6"/>
  <c r="F625" i="6"/>
  <c r="E627" i="3"/>
  <c r="H627" i="3"/>
  <c r="H627" i="6"/>
  <c r="F627" i="3"/>
  <c r="L627" i="6"/>
  <c r="F627" i="6"/>
  <c r="E628" i="3"/>
  <c r="K628" i="6"/>
  <c r="E628" i="6"/>
  <c r="F628" i="3"/>
  <c r="L628" i="6"/>
  <c r="F628" i="6"/>
  <c r="E629" i="3"/>
  <c r="H629" i="6"/>
  <c r="F629" i="3"/>
  <c r="L629" i="6"/>
  <c r="F629" i="6"/>
  <c r="E630" i="3"/>
  <c r="K630" i="6"/>
  <c r="E630" i="6"/>
  <c r="F630" i="3"/>
  <c r="L630" i="6"/>
  <c r="F630" i="6"/>
  <c r="E631" i="3"/>
  <c r="K631" i="6"/>
  <c r="E631" i="6"/>
  <c r="F631" i="3"/>
  <c r="L631" i="6"/>
  <c r="F631" i="6"/>
  <c r="E633" i="3"/>
  <c r="H633" i="3"/>
  <c r="H633" i="6"/>
  <c r="F633" i="3"/>
  <c r="L633" i="6"/>
  <c r="F633" i="6"/>
  <c r="E634" i="3"/>
  <c r="H634" i="3"/>
  <c r="H634" i="6"/>
  <c r="F634" i="3"/>
  <c r="L634" i="6"/>
  <c r="F634" i="6"/>
  <c r="E635" i="3"/>
  <c r="K635" i="6"/>
  <c r="E635" i="6"/>
  <c r="F635" i="3"/>
  <c r="L635" i="6"/>
  <c r="F635" i="6"/>
  <c r="E636" i="3"/>
  <c r="K636" i="6"/>
  <c r="E636" i="6"/>
  <c r="H636" i="6"/>
  <c r="F636" i="3"/>
  <c r="L636" i="6"/>
  <c r="F636" i="6"/>
  <c r="E637" i="3"/>
  <c r="I637" i="3"/>
  <c r="M637" i="6"/>
  <c r="I637" i="6"/>
  <c r="H637" i="6"/>
  <c r="F637" i="3"/>
  <c r="L637" i="6"/>
  <c r="F637" i="6"/>
  <c r="E639" i="3"/>
  <c r="F639" i="3"/>
  <c r="L639" i="6"/>
  <c r="F639" i="6"/>
  <c r="E640" i="3"/>
  <c r="I640" i="3"/>
  <c r="M640" i="6"/>
  <c r="I640" i="6"/>
  <c r="F640" i="3"/>
  <c r="L640" i="6"/>
  <c r="F640" i="6"/>
  <c r="E641" i="3"/>
  <c r="I641" i="3"/>
  <c r="M641" i="6"/>
  <c r="I641" i="6"/>
  <c r="F641" i="3"/>
  <c r="L641" i="6"/>
  <c r="F641" i="6"/>
  <c r="E642" i="3"/>
  <c r="H642" i="3"/>
  <c r="H642" i="6"/>
  <c r="F642" i="3"/>
  <c r="L642" i="6"/>
  <c r="F642" i="6"/>
  <c r="E643" i="3"/>
  <c r="H643" i="3"/>
  <c r="H643" i="6"/>
  <c r="F643" i="3"/>
  <c r="L643" i="6"/>
  <c r="F643" i="6"/>
  <c r="E647" i="3"/>
  <c r="F647" i="3"/>
  <c r="L647" i="6"/>
  <c r="F647" i="6"/>
  <c r="E648" i="3"/>
  <c r="K648" i="6"/>
  <c r="E648" i="6"/>
  <c r="F648" i="3"/>
  <c r="L648" i="6"/>
  <c r="F648" i="6"/>
  <c r="E649" i="3"/>
  <c r="I649" i="3"/>
  <c r="M649" i="6"/>
  <c r="I649" i="6"/>
  <c r="F649" i="3"/>
  <c r="L649" i="6"/>
  <c r="F649" i="6"/>
  <c r="E650" i="3"/>
  <c r="K650" i="6"/>
  <c r="E650" i="6"/>
  <c r="K190" i="6"/>
  <c r="E190" i="6"/>
  <c r="F650" i="3"/>
  <c r="L650" i="6"/>
  <c r="F650" i="6"/>
  <c r="E651" i="3"/>
  <c r="I651" i="3"/>
  <c r="M651" i="6"/>
  <c r="I651" i="6"/>
  <c r="F651" i="3"/>
  <c r="L651" i="6"/>
  <c r="F651" i="6"/>
  <c r="E653" i="3"/>
  <c r="K653" i="6"/>
  <c r="E653" i="6"/>
  <c r="F653" i="3"/>
  <c r="L653" i="6"/>
  <c r="F653" i="6"/>
  <c r="E654" i="3"/>
  <c r="I654" i="3"/>
  <c r="M654" i="6"/>
  <c r="I654" i="6"/>
  <c r="F654" i="3"/>
  <c r="L654" i="6"/>
  <c r="F654" i="6"/>
  <c r="E655" i="3"/>
  <c r="K655" i="6"/>
  <c r="E655" i="6"/>
  <c r="K279" i="6"/>
  <c r="E279" i="6"/>
  <c r="F655" i="3"/>
  <c r="L655" i="6"/>
  <c r="F655" i="6"/>
  <c r="E656" i="3"/>
  <c r="H656" i="3"/>
  <c r="H656" i="6"/>
  <c r="F656" i="3"/>
  <c r="L656" i="6"/>
  <c r="F656" i="6"/>
  <c r="E657" i="3"/>
  <c r="H657" i="3"/>
  <c r="H657" i="6"/>
  <c r="F657" i="3"/>
  <c r="L657" i="6"/>
  <c r="F657" i="6"/>
  <c r="E659" i="3"/>
  <c r="I659" i="3"/>
  <c r="M659" i="6"/>
  <c r="I659" i="6"/>
  <c r="F659" i="3"/>
  <c r="L659" i="6"/>
  <c r="F659" i="6"/>
  <c r="E660" i="3"/>
  <c r="I660" i="3"/>
  <c r="M660" i="6"/>
  <c r="I660" i="6"/>
  <c r="K369" i="6"/>
  <c r="E369" i="6"/>
  <c r="F660" i="3"/>
  <c r="L660" i="6"/>
  <c r="F660" i="6"/>
  <c r="E661" i="3"/>
  <c r="K661" i="6"/>
  <c r="E661" i="6"/>
  <c r="F661" i="3"/>
  <c r="L661" i="6"/>
  <c r="F661" i="6"/>
  <c r="E662" i="3"/>
  <c r="K662" i="6"/>
  <c r="E662" i="6"/>
  <c r="F662" i="3"/>
  <c r="L662" i="6"/>
  <c r="F662" i="6"/>
  <c r="E663" i="3"/>
  <c r="F663" i="3"/>
  <c r="L663" i="6"/>
  <c r="F663" i="6"/>
  <c r="E665" i="3"/>
  <c r="I665" i="3"/>
  <c r="M665" i="6"/>
  <c r="I665" i="6"/>
  <c r="F665" i="3"/>
  <c r="L665" i="6"/>
  <c r="F665" i="6"/>
  <c r="E666" i="3"/>
  <c r="I666" i="3"/>
  <c r="M666" i="6"/>
  <c r="I666" i="6"/>
  <c r="F666" i="3"/>
  <c r="L666" i="6"/>
  <c r="F666" i="6"/>
  <c r="E667" i="3"/>
  <c r="K667" i="6"/>
  <c r="E667" i="6"/>
  <c r="F667" i="3"/>
  <c r="L667" i="6"/>
  <c r="F667" i="6"/>
  <c r="E668" i="3"/>
  <c r="H668" i="3"/>
  <c r="H668" i="6"/>
  <c r="F668" i="3"/>
  <c r="L668" i="6"/>
  <c r="F668" i="6"/>
  <c r="E669" i="3"/>
  <c r="K669" i="6"/>
  <c r="E669" i="6"/>
  <c r="F669" i="3"/>
  <c r="L669" i="6"/>
  <c r="F669" i="6"/>
  <c r="E671" i="3"/>
  <c r="K671" i="6"/>
  <c r="E671" i="6"/>
  <c r="K548" i="6"/>
  <c r="E548" i="6"/>
  <c r="H671" i="6"/>
  <c r="F671" i="3"/>
  <c r="L671" i="6"/>
  <c r="F671" i="6"/>
  <c r="E672" i="3"/>
  <c r="F672" i="3"/>
  <c r="L672" i="6"/>
  <c r="F672" i="6"/>
  <c r="E673" i="3"/>
  <c r="I673" i="3"/>
  <c r="M673" i="6"/>
  <c r="I673" i="6"/>
  <c r="F673" i="3"/>
  <c r="L673" i="6"/>
  <c r="F673" i="6"/>
  <c r="E674" i="3"/>
  <c r="K674" i="6"/>
  <c r="E674" i="6"/>
  <c r="F674" i="3"/>
  <c r="L674" i="6"/>
  <c r="F674" i="6"/>
  <c r="E675" i="3"/>
  <c r="I675" i="3"/>
  <c r="M675" i="6"/>
  <c r="I675" i="6"/>
  <c r="F675" i="3"/>
  <c r="L675" i="6"/>
  <c r="F675" i="6"/>
  <c r="E677" i="3"/>
  <c r="K677" i="6"/>
  <c r="E677" i="6"/>
  <c r="F677" i="3"/>
  <c r="L677" i="6"/>
  <c r="F677" i="6"/>
  <c r="E678" i="3"/>
  <c r="K678" i="6"/>
  <c r="E678" i="6"/>
  <c r="F678" i="3"/>
  <c r="L678" i="6"/>
  <c r="F678" i="6"/>
  <c r="E679" i="3"/>
  <c r="F679" i="3"/>
  <c r="L679" i="6"/>
  <c r="F679" i="6"/>
  <c r="E680" i="3"/>
  <c r="H680" i="3"/>
  <c r="H680" i="6"/>
  <c r="F680" i="3"/>
  <c r="L680" i="6"/>
  <c r="F680" i="6"/>
  <c r="E681" i="3"/>
  <c r="I681" i="3"/>
  <c r="M681" i="6"/>
  <c r="I681" i="6"/>
  <c r="F681" i="3"/>
  <c r="L681" i="6"/>
  <c r="F681" i="6"/>
  <c r="E513" i="3"/>
  <c r="F513" i="3"/>
  <c r="L683" i="6"/>
  <c r="F683" i="6"/>
  <c r="E514" i="3"/>
  <c r="K684" i="6"/>
  <c r="E684" i="6"/>
  <c r="F514" i="3"/>
  <c r="L684" i="6"/>
  <c r="F684" i="6"/>
  <c r="E515" i="3"/>
  <c r="I515" i="3"/>
  <c r="M685" i="6"/>
  <c r="I685" i="6"/>
  <c r="F515" i="3"/>
  <c r="L685" i="6"/>
  <c r="F685" i="6"/>
  <c r="E516" i="3"/>
  <c r="K686" i="6"/>
  <c r="E686" i="6"/>
  <c r="F516" i="3"/>
  <c r="L686" i="6"/>
  <c r="F686" i="6"/>
  <c r="E517" i="3"/>
  <c r="K687" i="6"/>
  <c r="E687" i="6"/>
  <c r="F517" i="3"/>
  <c r="L687" i="6"/>
  <c r="F687" i="6"/>
  <c r="E690" i="3"/>
  <c r="I690" i="3"/>
  <c r="M690" i="6"/>
  <c r="I690" i="6"/>
  <c r="F690" i="3"/>
  <c r="L690" i="6"/>
  <c r="F690" i="6"/>
  <c r="E691" i="3"/>
  <c r="F691" i="3"/>
  <c r="L691" i="6"/>
  <c r="F691" i="6"/>
  <c r="E692" i="3"/>
  <c r="H692" i="3"/>
  <c r="H692" i="6"/>
  <c r="F692" i="3"/>
  <c r="L692" i="6"/>
  <c r="F692" i="6"/>
  <c r="E693" i="3"/>
  <c r="K693" i="6"/>
  <c r="E693" i="6"/>
  <c r="H693" i="6"/>
  <c r="F693" i="3"/>
  <c r="L693" i="6"/>
  <c r="F693" i="6"/>
  <c r="E694" i="3"/>
  <c r="I694" i="3"/>
  <c r="M694" i="6"/>
  <c r="I694" i="6"/>
  <c r="F694" i="3"/>
  <c r="L694" i="6"/>
  <c r="F694" i="6"/>
  <c r="E696" i="3"/>
  <c r="K696" i="6"/>
  <c r="E696" i="6"/>
  <c r="F696" i="3"/>
  <c r="L696" i="6"/>
  <c r="F696" i="6"/>
  <c r="E697" i="3"/>
  <c r="I697" i="3"/>
  <c r="M697" i="6"/>
  <c r="I697" i="6"/>
  <c r="F697" i="3"/>
  <c r="L697" i="6"/>
  <c r="F697" i="6"/>
  <c r="E698" i="3"/>
  <c r="H698" i="3"/>
  <c r="H698" i="6"/>
  <c r="F698" i="3"/>
  <c r="L698" i="6"/>
  <c r="F698" i="6"/>
  <c r="E699" i="3"/>
  <c r="K699" i="6"/>
  <c r="E699" i="6"/>
  <c r="F699" i="3"/>
  <c r="L699" i="6"/>
  <c r="F699" i="6"/>
  <c r="E700" i="3"/>
  <c r="K700" i="6"/>
  <c r="E700" i="6"/>
  <c r="F700" i="3"/>
  <c r="L700" i="6"/>
  <c r="F700" i="6"/>
  <c r="E702" i="3"/>
  <c r="H702" i="3"/>
  <c r="H702" i="6"/>
  <c r="F702" i="3"/>
  <c r="L702" i="6"/>
  <c r="F702" i="6"/>
  <c r="E703" i="3"/>
  <c r="H703" i="3"/>
  <c r="H703" i="6"/>
  <c r="F703" i="3"/>
  <c r="L703" i="6"/>
  <c r="F703" i="6"/>
  <c r="E704" i="3"/>
  <c r="I704" i="3"/>
  <c r="M704" i="6"/>
  <c r="I704" i="6"/>
  <c r="K375" i="6"/>
  <c r="E375" i="6"/>
  <c r="F704" i="3"/>
  <c r="L704" i="6"/>
  <c r="F704" i="6"/>
  <c r="E705" i="3"/>
  <c r="K705" i="6"/>
  <c r="E705" i="6"/>
  <c r="F705" i="3"/>
  <c r="L705" i="6"/>
  <c r="F705" i="6"/>
  <c r="E706" i="3"/>
  <c r="H706" i="3"/>
  <c r="H706" i="6"/>
  <c r="F706" i="3"/>
  <c r="L706" i="6"/>
  <c r="F706" i="6"/>
  <c r="E708" i="3"/>
  <c r="K708" i="6"/>
  <c r="E708" i="6"/>
  <c r="F708" i="3"/>
  <c r="L708" i="6"/>
  <c r="F708" i="6"/>
  <c r="E709" i="3"/>
  <c r="F709" i="3"/>
  <c r="L709" i="6"/>
  <c r="F709" i="6"/>
  <c r="E710" i="3"/>
  <c r="K710" i="6"/>
  <c r="E710" i="6"/>
  <c r="H710" i="6"/>
  <c r="F710" i="3"/>
  <c r="L710" i="6"/>
  <c r="F710" i="6"/>
  <c r="E711" i="3"/>
  <c r="K711" i="6"/>
  <c r="E711" i="6"/>
  <c r="F711" i="3"/>
  <c r="L711" i="6"/>
  <c r="F711" i="6"/>
  <c r="E712" i="3"/>
  <c r="F712" i="3"/>
  <c r="L712" i="6"/>
  <c r="F712" i="6"/>
  <c r="E714" i="3"/>
  <c r="F714" i="3"/>
  <c r="L714" i="6"/>
  <c r="F714" i="6"/>
  <c r="E715" i="3"/>
  <c r="F715" i="3"/>
  <c r="L715" i="6"/>
  <c r="F715" i="6"/>
  <c r="E716" i="3"/>
  <c r="K716" i="6"/>
  <c r="E716" i="6"/>
  <c r="F716" i="3"/>
  <c r="L716" i="6"/>
  <c r="F716" i="6"/>
  <c r="E717" i="3"/>
  <c r="F717" i="3"/>
  <c r="L717" i="6"/>
  <c r="F717" i="6"/>
  <c r="E718" i="3"/>
  <c r="H718" i="3"/>
  <c r="H718" i="6"/>
  <c r="F718" i="3"/>
  <c r="L718" i="6"/>
  <c r="F718" i="6"/>
  <c r="E720" i="3"/>
  <c r="K720" i="6"/>
  <c r="E720" i="6"/>
  <c r="F720" i="3"/>
  <c r="L720" i="6"/>
  <c r="F720" i="6"/>
  <c r="E721" i="3"/>
  <c r="I721" i="3"/>
  <c r="M721" i="6"/>
  <c r="I721" i="6"/>
  <c r="F721" i="3"/>
  <c r="L721" i="6"/>
  <c r="F721" i="6"/>
  <c r="E722" i="3"/>
  <c r="K722" i="6"/>
  <c r="E722" i="6"/>
  <c r="F722" i="3"/>
  <c r="L722" i="6"/>
  <c r="F722" i="6"/>
  <c r="E723" i="3"/>
  <c r="I723" i="3"/>
  <c r="M723" i="6"/>
  <c r="I723" i="6"/>
  <c r="F723" i="3"/>
  <c r="L723" i="6"/>
  <c r="F723" i="6"/>
  <c r="E724" i="3"/>
  <c r="K724" i="6"/>
  <c r="E724" i="6"/>
  <c r="F724" i="3"/>
  <c r="L724" i="6"/>
  <c r="F724" i="6"/>
  <c r="E726" i="3"/>
  <c r="I726" i="3"/>
  <c r="M726" i="6"/>
  <c r="I726" i="6"/>
  <c r="F726" i="3"/>
  <c r="L726" i="6"/>
  <c r="F726" i="6"/>
  <c r="E727" i="3"/>
  <c r="H727" i="3"/>
  <c r="H727" i="6"/>
  <c r="F727" i="3"/>
  <c r="L727" i="6"/>
  <c r="F727" i="6"/>
  <c r="E728" i="3"/>
  <c r="F728" i="3"/>
  <c r="L728" i="6"/>
  <c r="F728" i="6"/>
  <c r="E729" i="3"/>
  <c r="H729" i="3"/>
  <c r="H729" i="6"/>
  <c r="F729" i="3"/>
  <c r="L729" i="6"/>
  <c r="F729" i="6"/>
  <c r="E730" i="3"/>
  <c r="H730" i="3"/>
  <c r="H730" i="6"/>
  <c r="F730" i="3"/>
  <c r="L730" i="6"/>
  <c r="F730" i="6"/>
  <c r="E732" i="3"/>
  <c r="H732" i="3"/>
  <c r="H732" i="6"/>
  <c r="F732" i="3"/>
  <c r="L732" i="6"/>
  <c r="F732" i="6"/>
  <c r="E733" i="3"/>
  <c r="K733" i="6"/>
  <c r="E733" i="6"/>
  <c r="F733" i="3"/>
  <c r="L733" i="6"/>
  <c r="F733" i="6"/>
  <c r="E734" i="3"/>
  <c r="K734" i="6"/>
  <c r="E734" i="6"/>
  <c r="K199" i="6"/>
  <c r="E199" i="6"/>
  <c r="F734" i="3"/>
  <c r="L734" i="6"/>
  <c r="F734" i="6"/>
  <c r="E735" i="3"/>
  <c r="K735" i="6"/>
  <c r="E735" i="6"/>
  <c r="F735" i="3"/>
  <c r="L735" i="6"/>
  <c r="F735" i="6"/>
  <c r="E736" i="3"/>
  <c r="K736" i="6"/>
  <c r="E736" i="6"/>
  <c r="F736" i="3"/>
  <c r="L736" i="6"/>
  <c r="F736" i="6"/>
  <c r="E738" i="3"/>
  <c r="H738" i="3"/>
  <c r="H738" i="6"/>
  <c r="F738" i="3"/>
  <c r="L738" i="6"/>
  <c r="F738" i="6"/>
  <c r="E739" i="3"/>
  <c r="F739" i="3"/>
  <c r="L739" i="6"/>
  <c r="F739" i="6"/>
  <c r="E740" i="3"/>
  <c r="H740" i="3"/>
  <c r="H740" i="6"/>
  <c r="F740" i="3"/>
  <c r="L740" i="6"/>
  <c r="F740" i="6"/>
  <c r="E741" i="3"/>
  <c r="I741" i="3"/>
  <c r="M741" i="6"/>
  <c r="I741" i="6"/>
  <c r="F741" i="3"/>
  <c r="L741" i="6"/>
  <c r="F741" i="6"/>
  <c r="E742" i="3"/>
  <c r="I742" i="3"/>
  <c r="M742" i="6"/>
  <c r="I742" i="6"/>
  <c r="K291" i="6"/>
  <c r="E291" i="6"/>
  <c r="F742" i="3"/>
  <c r="L742" i="6"/>
  <c r="F742" i="6"/>
  <c r="E744" i="3"/>
  <c r="K744" i="6"/>
  <c r="E744" i="6"/>
  <c r="F744" i="3"/>
  <c r="L744" i="6"/>
  <c r="F744" i="6"/>
  <c r="E745" i="3"/>
  <c r="I745" i="3"/>
  <c r="M745" i="6"/>
  <c r="I745" i="6"/>
  <c r="F745" i="3"/>
  <c r="L745" i="6"/>
  <c r="F745" i="6"/>
  <c r="E746" i="3"/>
  <c r="K746" i="6"/>
  <c r="E746" i="6"/>
  <c r="F746" i="3"/>
  <c r="L746" i="6"/>
  <c r="F746" i="6"/>
  <c r="E747" i="3"/>
  <c r="K747" i="6"/>
  <c r="E747" i="6"/>
  <c r="K381" i="6"/>
  <c r="E381" i="6"/>
  <c r="F747" i="3"/>
  <c r="L747" i="6"/>
  <c r="F747" i="6"/>
  <c r="E748" i="3"/>
  <c r="H748" i="3"/>
  <c r="H748" i="6"/>
  <c r="F748" i="3"/>
  <c r="L748" i="6"/>
  <c r="F748" i="6"/>
  <c r="E750" i="3"/>
  <c r="K750" i="6"/>
  <c r="E750" i="6"/>
  <c r="F750" i="3"/>
  <c r="L750" i="6"/>
  <c r="F750" i="6"/>
  <c r="L468" i="6"/>
  <c r="F468" i="6"/>
  <c r="E751" i="3"/>
  <c r="H751" i="3"/>
  <c r="H751" i="6"/>
  <c r="F751" i="3"/>
  <c r="L751" i="6"/>
  <c r="F751" i="6"/>
  <c r="E752" i="3"/>
  <c r="F752" i="3"/>
  <c r="L752" i="6"/>
  <c r="F752" i="6"/>
  <c r="E753" i="3"/>
  <c r="I753" i="3"/>
  <c r="M753" i="6"/>
  <c r="I753" i="6"/>
  <c r="F753" i="3"/>
  <c r="L753" i="6"/>
  <c r="F753" i="6"/>
  <c r="E754" i="3"/>
  <c r="K754" i="6"/>
  <c r="E754" i="6"/>
  <c r="F754" i="3"/>
  <c r="L754" i="6"/>
  <c r="F754" i="6"/>
  <c r="E756" i="3"/>
  <c r="I756" i="3"/>
  <c r="M756" i="6"/>
  <c r="I756" i="6"/>
  <c r="H756" i="6"/>
  <c r="F756" i="3"/>
  <c r="L756" i="6"/>
  <c r="F756" i="6"/>
  <c r="E757" i="3"/>
  <c r="K757" i="6"/>
  <c r="E757" i="6"/>
  <c r="H757" i="6"/>
  <c r="F757" i="3"/>
  <c r="L757" i="6"/>
  <c r="F757" i="6"/>
  <c r="E758" i="3"/>
  <c r="K758" i="6"/>
  <c r="E758" i="6"/>
  <c r="F758" i="3"/>
  <c r="L758" i="6"/>
  <c r="F758" i="6"/>
  <c r="E759" i="3"/>
  <c r="I759" i="3"/>
  <c r="M759" i="6"/>
  <c r="I759" i="6"/>
  <c r="F759" i="3"/>
  <c r="L759" i="6"/>
  <c r="F759" i="6"/>
  <c r="E760" i="3"/>
  <c r="K760" i="6"/>
  <c r="E760" i="6"/>
  <c r="F760" i="3"/>
  <c r="L760" i="6"/>
  <c r="F760" i="6"/>
  <c r="E762" i="3"/>
  <c r="I762" i="3"/>
  <c r="M762" i="6"/>
  <c r="I762" i="6"/>
  <c r="F762" i="3"/>
  <c r="L762" i="6"/>
  <c r="F762" i="6"/>
  <c r="E763" i="3"/>
  <c r="K763" i="6"/>
  <c r="E763" i="6"/>
  <c r="F763" i="3"/>
  <c r="L763" i="6"/>
  <c r="F763" i="6"/>
  <c r="E764" i="3"/>
  <c r="K764" i="6"/>
  <c r="E764" i="6"/>
  <c r="F764" i="3"/>
  <c r="L764" i="6"/>
  <c r="F764" i="6"/>
  <c r="E765" i="3"/>
  <c r="H765" i="3"/>
  <c r="H765" i="6"/>
  <c r="F765" i="3"/>
  <c r="L765" i="6"/>
  <c r="F765" i="6"/>
  <c r="E766" i="3"/>
  <c r="I766" i="3"/>
  <c r="M766" i="6"/>
  <c r="I766" i="6"/>
  <c r="F766" i="3"/>
  <c r="L766" i="6"/>
  <c r="F766" i="6"/>
  <c r="E768" i="3"/>
  <c r="H768" i="3"/>
  <c r="H768" i="6"/>
  <c r="F768" i="3"/>
  <c r="L768" i="6"/>
  <c r="F768" i="6"/>
  <c r="E769" i="3"/>
  <c r="K769" i="6"/>
  <c r="E769" i="6"/>
  <c r="F769" i="3"/>
  <c r="L769" i="6"/>
  <c r="F769" i="6"/>
  <c r="E770" i="3"/>
  <c r="I770" i="3"/>
  <c r="M770" i="6"/>
  <c r="I770" i="6"/>
  <c r="F770" i="3"/>
  <c r="L770" i="6"/>
  <c r="F770" i="6"/>
  <c r="E771" i="3"/>
  <c r="K771" i="6"/>
  <c r="E771" i="6"/>
  <c r="F771" i="3"/>
  <c r="L771" i="6"/>
  <c r="F771" i="6"/>
  <c r="E772" i="3"/>
  <c r="H772" i="3"/>
  <c r="H772" i="6"/>
  <c r="F772" i="3"/>
  <c r="L772" i="6"/>
  <c r="F772" i="6"/>
  <c r="K415" i="6"/>
  <c r="E415" i="6"/>
  <c r="I245" i="3"/>
  <c r="M245" i="6"/>
  <c r="I245" i="6"/>
  <c r="K233" i="6"/>
  <c r="E233" i="6"/>
  <c r="K188" i="6"/>
  <c r="E188" i="6"/>
  <c r="I171" i="3"/>
  <c r="M171" i="6"/>
  <c r="I171" i="6"/>
  <c r="K115" i="6"/>
  <c r="E115" i="6"/>
  <c r="K110" i="6"/>
  <c r="E110" i="6"/>
  <c r="I276" i="3"/>
  <c r="M276" i="6"/>
  <c r="I276" i="6"/>
  <c r="I260" i="3"/>
  <c r="M260" i="6"/>
  <c r="I260" i="6"/>
  <c r="M241" i="6"/>
  <c r="I241" i="6"/>
  <c r="I213" i="3"/>
  <c r="M213" i="6"/>
  <c r="I213" i="6"/>
  <c r="I208" i="3"/>
  <c r="M208" i="6"/>
  <c r="I208" i="6"/>
  <c r="I130" i="3"/>
  <c r="M130" i="6"/>
  <c r="I130" i="6"/>
  <c r="M396" i="6"/>
  <c r="I396" i="6"/>
  <c r="I92" i="3"/>
  <c r="M92" i="6"/>
  <c r="I92" i="6"/>
  <c r="I85" i="3"/>
  <c r="M85" i="6"/>
  <c r="I85" i="6"/>
  <c r="K58" i="6"/>
  <c r="E58" i="6"/>
  <c r="K52" i="6"/>
  <c r="E52" i="6"/>
  <c r="K28" i="6"/>
  <c r="E28" i="6"/>
  <c r="I332" i="3"/>
  <c r="M332" i="6"/>
  <c r="I332" i="6"/>
  <c r="K314" i="6"/>
  <c r="E314" i="6"/>
  <c r="H28" i="3"/>
  <c r="H28" i="6"/>
  <c r="K276" i="6"/>
  <c r="E276" i="6"/>
  <c r="M211" i="6"/>
  <c r="I211" i="6"/>
  <c r="H165" i="6"/>
  <c r="H147" i="3"/>
  <c r="H147" i="6"/>
  <c r="H19" i="3"/>
  <c r="H19" i="6"/>
  <c r="I133" i="3"/>
  <c r="M133" i="6"/>
  <c r="I133" i="6"/>
  <c r="I19" i="3"/>
  <c r="M19" i="6"/>
  <c r="I19" i="6"/>
  <c r="I544" i="3"/>
  <c r="M544" i="6"/>
  <c r="I544" i="6"/>
  <c r="H311" i="3"/>
  <c r="H311" i="6"/>
  <c r="K133" i="6"/>
  <c r="E133" i="6"/>
  <c r="I455" i="3"/>
  <c r="M455" i="6"/>
  <c r="I455" i="6"/>
  <c r="L515" i="6"/>
  <c r="F515" i="6"/>
  <c r="H134" i="3"/>
  <c r="H134" i="6"/>
  <c r="K120" i="6"/>
  <c r="E120" i="6"/>
  <c r="K222" i="6"/>
  <c r="E222" i="6"/>
  <c r="I446" i="3"/>
  <c r="M446" i="6"/>
  <c r="I446" i="6"/>
  <c r="L478" i="6"/>
  <c r="F478" i="6"/>
  <c r="L228" i="6"/>
  <c r="F228" i="6"/>
  <c r="F164" i="6"/>
  <c r="L403" i="6"/>
  <c r="F403" i="6"/>
  <c r="M602" i="6"/>
  <c r="I602" i="6"/>
  <c r="H685" i="6"/>
  <c r="K370" i="6"/>
  <c r="E370" i="6"/>
  <c r="K336" i="6"/>
  <c r="E336" i="6"/>
  <c r="M351" i="6"/>
  <c r="I351" i="6"/>
  <c r="M512" i="6"/>
  <c r="I512" i="6"/>
  <c r="K239" i="6"/>
  <c r="E239" i="6"/>
  <c r="H92" i="3"/>
  <c r="H92" i="6"/>
  <c r="K92" i="6"/>
  <c r="E92" i="6"/>
  <c r="H90" i="3"/>
  <c r="H90" i="6"/>
  <c r="K362" i="6"/>
  <c r="E362" i="6"/>
  <c r="K333" i="6"/>
  <c r="E333" i="6"/>
  <c r="I198" i="3"/>
  <c r="M198" i="6"/>
  <c r="I198" i="6"/>
  <c r="K664" i="6"/>
  <c r="E664" i="6"/>
  <c r="L273" i="6"/>
  <c r="F273" i="6"/>
  <c r="H403" i="6"/>
  <c r="K670" i="6"/>
  <c r="E670" i="6"/>
  <c r="K544" i="6"/>
  <c r="E544" i="6"/>
  <c r="K448" i="6"/>
  <c r="E448" i="6"/>
  <c r="K13" i="6"/>
  <c r="E13" i="6"/>
  <c r="K284" i="6"/>
  <c r="E284" i="6"/>
  <c r="H400" i="3"/>
  <c r="H400" i="6"/>
  <c r="H250" i="6"/>
  <c r="K281" i="6"/>
  <c r="E281" i="6"/>
  <c r="M614" i="6"/>
  <c r="I614" i="6"/>
  <c r="H503" i="6"/>
  <c r="M345" i="6"/>
  <c r="I345" i="6"/>
  <c r="M658" i="6"/>
  <c r="I658" i="6"/>
  <c r="L321" i="6"/>
  <c r="F321" i="6"/>
  <c r="L137" i="6"/>
  <c r="F137" i="6"/>
  <c r="L676" i="6"/>
  <c r="F676" i="6"/>
  <c r="M664" i="6"/>
  <c r="I664" i="6"/>
  <c r="H193" i="6"/>
  <c r="M608" i="6"/>
  <c r="I608" i="6"/>
  <c r="M682" i="6"/>
  <c r="I682" i="6"/>
  <c r="M339" i="6"/>
  <c r="I339" i="6"/>
  <c r="K614" i="6"/>
  <c r="E614" i="6"/>
  <c r="L249" i="6"/>
  <c r="F249" i="6"/>
  <c r="L590" i="6"/>
  <c r="F590" i="6"/>
  <c r="H325" i="6"/>
  <c r="H716" i="6"/>
  <c r="H137" i="6"/>
  <c r="M645" i="6"/>
  <c r="I645" i="6"/>
  <c r="M187" i="6"/>
  <c r="I187" i="6"/>
  <c r="M725" i="6"/>
  <c r="I725" i="6"/>
  <c r="M291" i="6"/>
  <c r="I291" i="6"/>
  <c r="M476" i="6"/>
  <c r="I476" i="6"/>
  <c r="M119" i="6"/>
  <c r="I119" i="6"/>
  <c r="M237" i="6"/>
  <c r="I237" i="6"/>
  <c r="M695" i="6"/>
  <c r="I695" i="6"/>
  <c r="M255" i="6"/>
  <c r="I255" i="6"/>
  <c r="M321" i="6"/>
  <c r="I321" i="6"/>
  <c r="L554" i="6"/>
  <c r="F554" i="6"/>
  <c r="L375" i="6"/>
  <c r="F375" i="6"/>
  <c r="L548" i="6"/>
  <c r="F548" i="6"/>
  <c r="K462" i="6"/>
  <c r="E462" i="6"/>
  <c r="L279" i="6"/>
  <c r="F279" i="6"/>
  <c r="K450" i="6"/>
  <c r="E450" i="6"/>
  <c r="L267" i="6"/>
  <c r="F267" i="6"/>
  <c r="K181" i="6"/>
  <c r="E181" i="6"/>
  <c r="L536" i="6"/>
  <c r="F536" i="6"/>
  <c r="L175" i="6"/>
  <c r="F175" i="6"/>
  <c r="L173" i="6"/>
  <c r="F173" i="6"/>
  <c r="M620" i="6"/>
  <c r="I620" i="6"/>
  <c r="K620" i="6"/>
  <c r="E620" i="6"/>
  <c r="K608" i="6"/>
  <c r="E608" i="6"/>
  <c r="H445" i="6"/>
  <c r="H512" i="6"/>
  <c r="M402" i="6"/>
  <c r="I402" i="6"/>
  <c r="L345" i="6"/>
  <c r="F345" i="6"/>
  <c r="K339" i="6"/>
  <c r="E339" i="6"/>
  <c r="L155" i="6"/>
  <c r="F155" i="6"/>
  <c r="L408" i="6"/>
  <c r="F408" i="6"/>
  <c r="M524" i="6"/>
  <c r="I524" i="6"/>
  <c r="M456" i="6"/>
  <c r="I456" i="6"/>
  <c r="M309" i="6"/>
  <c r="I309" i="6"/>
  <c r="H524" i="6"/>
  <c r="H267" i="6"/>
  <c r="H456" i="6"/>
  <c r="M161" i="6"/>
  <c r="I161" i="6"/>
  <c r="H442" i="6"/>
  <c r="H291" i="6"/>
  <c r="M219" i="6"/>
  <c r="I219" i="6"/>
  <c r="M676" i="6"/>
  <c r="I676" i="6"/>
  <c r="M249" i="6"/>
  <c r="I249" i="6"/>
  <c r="M363" i="6"/>
  <c r="I363" i="6"/>
  <c r="M205" i="6"/>
  <c r="I205" i="6"/>
  <c r="M125" i="6"/>
  <c r="I125" i="6"/>
  <c r="K468" i="6"/>
  <c r="E468" i="6"/>
  <c r="L381" i="6"/>
  <c r="F381" i="6"/>
  <c r="L199" i="6"/>
  <c r="F199" i="6"/>
  <c r="L737" i="6"/>
  <c r="F737" i="6"/>
  <c r="K645" i="6"/>
  <c r="E645" i="6"/>
  <c r="K554" i="6"/>
  <c r="E554" i="6"/>
  <c r="L193" i="6"/>
  <c r="F193" i="6"/>
  <c r="L456" i="6"/>
  <c r="F456" i="6"/>
  <c r="L363" i="6"/>
  <c r="F363" i="6"/>
  <c r="K267" i="6"/>
  <c r="E267" i="6"/>
  <c r="K536" i="6"/>
  <c r="E536" i="6"/>
  <c r="K167" i="6"/>
  <c r="E167" i="6"/>
  <c r="L707" i="6"/>
  <c r="F707" i="6"/>
  <c r="H370" i="6"/>
  <c r="L426" i="6"/>
  <c r="F426" i="6"/>
  <c r="K420" i="6"/>
  <c r="E420" i="6"/>
  <c r="L149" i="6"/>
  <c r="F149" i="6"/>
  <c r="L602" i="6"/>
  <c r="F602" i="6"/>
  <c r="L162" i="6"/>
  <c r="F162" i="6"/>
  <c r="L578" i="6"/>
  <c r="F578" i="6"/>
  <c r="K488" i="6"/>
  <c r="E488" i="6"/>
  <c r="F138" i="6"/>
  <c r="L217" i="6"/>
  <c r="F217" i="6"/>
  <c r="M173" i="6"/>
  <c r="I173" i="6"/>
  <c r="M217" i="6"/>
  <c r="I217" i="6"/>
  <c r="M420" i="6"/>
  <c r="I420" i="6"/>
  <c r="M333" i="6"/>
  <c r="I333" i="6"/>
  <c r="M261" i="6"/>
  <c r="I261" i="6"/>
  <c r="L187" i="6"/>
  <c r="F187" i="6"/>
  <c r="K731" i="6"/>
  <c r="E731" i="6"/>
  <c r="K261" i="6"/>
  <c r="E261" i="6"/>
  <c r="H452" i="6"/>
  <c r="H664" i="6"/>
  <c r="M590" i="6"/>
  <c r="I590" i="6"/>
  <c r="M670" i="6"/>
  <c r="I670" i="6"/>
  <c r="M387" i="6"/>
  <c r="I387" i="6"/>
  <c r="M149" i="6"/>
  <c r="I149" i="6"/>
  <c r="M390" i="6"/>
  <c r="I390" i="6"/>
  <c r="H309" i="6"/>
  <c r="H670" i="6"/>
  <c r="H173" i="6"/>
  <c r="M438" i="6"/>
  <c r="I438" i="6"/>
  <c r="H387" i="6"/>
  <c r="H578" i="6"/>
  <c r="M474" i="6"/>
  <c r="I474" i="6"/>
  <c r="M327" i="6"/>
  <c r="I327" i="6"/>
  <c r="M285" i="6"/>
  <c r="I285" i="6"/>
  <c r="L652" i="6"/>
  <c r="F652" i="6"/>
  <c r="L560" i="6"/>
  <c r="F560" i="6"/>
  <c r="K737" i="6"/>
  <c r="E737" i="6"/>
  <c r="L646" i="6"/>
  <c r="F646" i="6"/>
  <c r="L644" i="6"/>
  <c r="F644" i="6"/>
  <c r="K285" i="6"/>
  <c r="E285" i="6"/>
  <c r="K725" i="6"/>
  <c r="E725" i="6"/>
  <c r="H365" i="6"/>
  <c r="H615" i="6"/>
  <c r="K530" i="6"/>
  <c r="E530" i="6"/>
  <c r="L261" i="6"/>
  <c r="F261" i="6"/>
  <c r="H341" i="3"/>
  <c r="H341" i="6"/>
  <c r="K689" i="6"/>
  <c r="E689" i="6"/>
  <c r="H595" i="6"/>
  <c r="L167" i="6"/>
  <c r="F167" i="6"/>
  <c r="L701" i="6"/>
  <c r="F701" i="6"/>
  <c r="L614" i="6"/>
  <c r="F614" i="6"/>
  <c r="K255" i="6"/>
  <c r="E255" i="6"/>
  <c r="K428" i="6"/>
  <c r="E428" i="6"/>
  <c r="L608" i="6"/>
  <c r="F608" i="6"/>
  <c r="L518" i="6"/>
  <c r="F518" i="6"/>
  <c r="L339" i="6"/>
  <c r="F339" i="6"/>
  <c r="K161" i="6"/>
  <c r="E161" i="6"/>
  <c r="K243" i="6"/>
  <c r="E243" i="6"/>
  <c r="L689" i="6"/>
  <c r="F689" i="6"/>
  <c r="K230" i="6"/>
  <c r="E230" i="6"/>
  <c r="K231" i="6"/>
  <c r="E231" i="6"/>
  <c r="L584" i="6"/>
  <c r="F584" i="6"/>
  <c r="H201" i="3"/>
  <c r="H201" i="6"/>
  <c r="K494" i="6"/>
  <c r="E494" i="6"/>
  <c r="L488" i="6"/>
  <c r="F488" i="6"/>
  <c r="L219" i="6"/>
  <c r="F219" i="6"/>
  <c r="M408" i="6"/>
  <c r="I408" i="6"/>
  <c r="K652" i="6"/>
  <c r="E652" i="6"/>
  <c r="K560" i="6"/>
  <c r="E560" i="6"/>
  <c r="L291" i="6"/>
  <c r="F291" i="6"/>
  <c r="K646" i="6"/>
  <c r="E646" i="6"/>
  <c r="K644" i="6"/>
  <c r="E644" i="6"/>
  <c r="H375" i="6"/>
  <c r="L285" i="6"/>
  <c r="F285" i="6"/>
  <c r="K193" i="6"/>
  <c r="E193" i="6"/>
  <c r="L638" i="6"/>
  <c r="F638" i="6"/>
  <c r="K187" i="6"/>
  <c r="E187" i="6"/>
  <c r="K363" i="6"/>
  <c r="E363" i="6"/>
  <c r="L719" i="6"/>
  <c r="F719" i="6"/>
  <c r="L632" i="6"/>
  <c r="F632" i="6"/>
  <c r="L542" i="6"/>
  <c r="F542" i="6"/>
  <c r="L181" i="6"/>
  <c r="F181" i="6"/>
  <c r="L713" i="6"/>
  <c r="F713" i="6"/>
  <c r="L626" i="6"/>
  <c r="F626" i="6"/>
  <c r="L444" i="6"/>
  <c r="F444" i="6"/>
  <c r="L357" i="6"/>
  <c r="F357" i="6"/>
  <c r="K175" i="6"/>
  <c r="E175" i="6"/>
  <c r="K173" i="6"/>
  <c r="E173" i="6"/>
  <c r="L530" i="6"/>
  <c r="F530" i="6"/>
  <c r="L438" i="6"/>
  <c r="F438" i="6"/>
  <c r="L458" i="6"/>
  <c r="F458" i="6"/>
  <c r="L524" i="6"/>
  <c r="F524" i="6"/>
  <c r="K345" i="6"/>
  <c r="E345" i="6"/>
  <c r="L255" i="6"/>
  <c r="F255" i="6"/>
  <c r="L432" i="6"/>
  <c r="F432" i="6"/>
  <c r="L695" i="6"/>
  <c r="F695" i="6"/>
  <c r="L382" i="6"/>
  <c r="F382" i="6"/>
  <c r="L379" i="6"/>
  <c r="F379" i="6"/>
  <c r="L333" i="6"/>
  <c r="F333" i="6"/>
  <c r="L688" i="6"/>
  <c r="F688" i="6"/>
  <c r="L295" i="6"/>
  <c r="F295" i="6"/>
  <c r="L596" i="6"/>
  <c r="F596" i="6"/>
  <c r="L512" i="6"/>
  <c r="F512" i="6"/>
  <c r="K149" i="6"/>
  <c r="E149" i="6"/>
  <c r="K602" i="6"/>
  <c r="E602" i="6"/>
  <c r="L506" i="6"/>
  <c r="F506" i="6"/>
  <c r="L271" i="6"/>
  <c r="F271" i="6"/>
  <c r="L266" i="6"/>
  <c r="F266" i="6"/>
  <c r="L264" i="6"/>
  <c r="F264" i="6"/>
  <c r="L682" i="6"/>
  <c r="F682" i="6"/>
  <c r="L315" i="6"/>
  <c r="F315" i="6"/>
  <c r="K303" i="6"/>
  <c r="E303" i="6"/>
  <c r="K572" i="6"/>
  <c r="E572" i="6"/>
  <c r="H58" i="3"/>
  <c r="H58" i="6"/>
  <c r="K211" i="6"/>
  <c r="E211" i="6"/>
  <c r="K476" i="6"/>
  <c r="E476" i="6"/>
  <c r="K474" i="6"/>
  <c r="E474" i="6"/>
  <c r="L113" i="6"/>
  <c r="F113" i="6"/>
  <c r="L144" i="6"/>
  <c r="F144" i="6"/>
  <c r="L148" i="6"/>
  <c r="F148" i="6"/>
  <c r="M388" i="6"/>
  <c r="I388" i="6"/>
  <c r="M303" i="6"/>
  <c r="I303" i="6"/>
  <c r="M137" i="6"/>
  <c r="I137" i="6"/>
  <c r="M243" i="6"/>
  <c r="I243" i="6"/>
  <c r="M444" i="6"/>
  <c r="I444" i="6"/>
  <c r="M626" i="6"/>
  <c r="I626" i="6"/>
  <c r="M375" i="6"/>
  <c r="I375" i="6"/>
  <c r="M644" i="6"/>
  <c r="I644" i="6"/>
  <c r="M566" i="6"/>
  <c r="I566" i="6"/>
  <c r="M176" i="6"/>
  <c r="I176" i="6"/>
  <c r="M315" i="6"/>
  <c r="I315" i="6"/>
  <c r="K338" i="6"/>
  <c r="E338" i="6"/>
  <c r="M155" i="6"/>
  <c r="I155" i="6"/>
  <c r="H200" i="6"/>
  <c r="L645" i="6"/>
  <c r="F645" i="6"/>
  <c r="K638" i="6"/>
  <c r="E638" i="6"/>
  <c r="L462" i="6"/>
  <c r="F462" i="6"/>
  <c r="L369" i="6"/>
  <c r="F369" i="6"/>
  <c r="L725" i="6"/>
  <c r="F725" i="6"/>
  <c r="K542" i="6"/>
  <c r="E542" i="6"/>
  <c r="L450" i="6"/>
  <c r="F450" i="6"/>
  <c r="K626" i="6"/>
  <c r="E626" i="6"/>
  <c r="K535" i="6"/>
  <c r="E535" i="6"/>
  <c r="K357" i="6"/>
  <c r="E357" i="6"/>
  <c r="L521" i="6"/>
  <c r="F521" i="6"/>
  <c r="L174" i="6"/>
  <c r="F174" i="6"/>
  <c r="L731" i="6"/>
  <c r="F731" i="6"/>
  <c r="L620" i="6"/>
  <c r="F620" i="6"/>
  <c r="K438" i="6"/>
  <c r="E438" i="6"/>
  <c r="L351" i="6"/>
  <c r="F351" i="6"/>
  <c r="K524" i="6"/>
  <c r="E524" i="6"/>
  <c r="K432" i="6"/>
  <c r="E432" i="6"/>
  <c r="H411" i="6"/>
  <c r="L161" i="6"/>
  <c r="F161" i="6"/>
  <c r="K695" i="6"/>
  <c r="E695" i="6"/>
  <c r="L243" i="6"/>
  <c r="F243" i="6"/>
  <c r="K596" i="6"/>
  <c r="E596" i="6"/>
  <c r="L237" i="6"/>
  <c r="F237" i="6"/>
  <c r="H235" i="6"/>
  <c r="L231" i="6"/>
  <c r="F231" i="6"/>
  <c r="L494" i="6"/>
  <c r="F494" i="6"/>
  <c r="L664" i="6"/>
  <c r="F664" i="6"/>
  <c r="L124" i="6"/>
  <c r="F124" i="6"/>
  <c r="L396" i="6"/>
  <c r="F396" i="6"/>
  <c r="K237" i="6"/>
  <c r="E237" i="6"/>
  <c r="M506" i="6"/>
  <c r="I506" i="6"/>
  <c r="K327" i="6"/>
  <c r="E327" i="6"/>
  <c r="L259" i="6"/>
  <c r="F259" i="6"/>
  <c r="L500" i="6"/>
  <c r="F500" i="6"/>
  <c r="K321" i="6"/>
  <c r="E321" i="6"/>
  <c r="K225" i="6"/>
  <c r="E225" i="6"/>
  <c r="L158" i="6"/>
  <c r="F158" i="6"/>
  <c r="K402" i="6"/>
  <c r="E402" i="6"/>
  <c r="L218" i="6"/>
  <c r="F218" i="6"/>
  <c r="L131" i="6"/>
  <c r="F131" i="6"/>
  <c r="L134" i="6"/>
  <c r="F134" i="6"/>
  <c r="F115" i="6"/>
  <c r="L303" i="6"/>
  <c r="F303" i="6"/>
  <c r="L572" i="6"/>
  <c r="F572" i="6"/>
  <c r="L388" i="6"/>
  <c r="F388" i="6"/>
  <c r="L211" i="6"/>
  <c r="F211" i="6"/>
  <c r="K119" i="6"/>
  <c r="E119" i="6"/>
  <c r="L566" i="6"/>
  <c r="F566" i="6"/>
  <c r="L476" i="6"/>
  <c r="F476" i="6"/>
  <c r="L474" i="6"/>
  <c r="F474" i="6"/>
  <c r="L387" i="6"/>
  <c r="F387" i="6"/>
  <c r="K205" i="6"/>
  <c r="E205" i="6"/>
  <c r="H658" i="6"/>
  <c r="K590" i="6"/>
  <c r="E590" i="6"/>
  <c r="K396" i="6"/>
  <c r="E396" i="6"/>
  <c r="H590" i="6"/>
  <c r="H125" i="6"/>
  <c r="L125" i="6"/>
  <c r="F125" i="6"/>
  <c r="L658" i="6"/>
  <c r="F658" i="6"/>
  <c r="L389" i="6"/>
  <c r="F389" i="6"/>
  <c r="L475" i="6"/>
  <c r="F475" i="6"/>
  <c r="L143" i="6"/>
  <c r="F143" i="6"/>
  <c r="K297" i="6"/>
  <c r="E297" i="6"/>
  <c r="K309" i="6"/>
  <c r="E309" i="6"/>
  <c r="K578" i="6"/>
  <c r="E578" i="6"/>
  <c r="K506" i="6"/>
  <c r="E506" i="6"/>
  <c r="L414" i="6"/>
  <c r="F414" i="6"/>
  <c r="L327" i="6"/>
  <c r="F327" i="6"/>
  <c r="K408" i="6"/>
  <c r="E408" i="6"/>
  <c r="L229" i="6"/>
  <c r="F229" i="6"/>
  <c r="L191" i="6"/>
  <c r="F191" i="6"/>
  <c r="L225" i="6"/>
  <c r="F225" i="6"/>
  <c r="L670" i="6"/>
  <c r="F670" i="6"/>
  <c r="M578" i="6"/>
  <c r="I578" i="6"/>
  <c r="L402" i="6"/>
  <c r="F402" i="6"/>
  <c r="H138" i="3"/>
  <c r="H138" i="6"/>
  <c r="K217" i="6"/>
  <c r="E217" i="6"/>
  <c r="H133" i="6"/>
  <c r="H130" i="6"/>
  <c r="H396" i="6"/>
  <c r="L482" i="6"/>
  <c r="F482" i="6"/>
  <c r="L390" i="6"/>
  <c r="F390" i="6"/>
  <c r="K67" i="6"/>
  <c r="E67" i="6"/>
  <c r="K389" i="6"/>
  <c r="E389" i="6"/>
  <c r="L119" i="6"/>
  <c r="F119" i="6"/>
  <c r="L205" i="6"/>
  <c r="F205" i="6"/>
  <c r="L297" i="6"/>
  <c r="F297" i="6"/>
  <c r="L309" i="6"/>
  <c r="F309" i="6"/>
  <c r="M500" i="6"/>
  <c r="I500" i="6"/>
  <c r="K682" i="6"/>
  <c r="E682" i="6"/>
  <c r="K658" i="6"/>
  <c r="E658" i="6"/>
  <c r="K500" i="6"/>
  <c r="E500" i="6"/>
  <c r="L420" i="6"/>
  <c r="F420" i="6"/>
  <c r="K315" i="6"/>
  <c r="E315" i="6"/>
  <c r="K416" i="6"/>
  <c r="E416" i="6"/>
  <c r="I405" i="3"/>
  <c r="M405" i="6"/>
  <c r="I405" i="6"/>
  <c r="K405" i="6"/>
  <c r="E405" i="6"/>
  <c r="K85" i="6"/>
  <c r="E85" i="6"/>
  <c r="K171" i="6"/>
  <c r="E171" i="6"/>
  <c r="I230" i="3"/>
  <c r="M230" i="6"/>
  <c r="I230" i="6"/>
  <c r="H588" i="3"/>
  <c r="H588" i="6"/>
  <c r="I354" i="3"/>
  <c r="M354" i="6"/>
  <c r="I354" i="6"/>
  <c r="I120" i="3"/>
  <c r="M120" i="6"/>
  <c r="I120" i="6"/>
  <c r="H74" i="3"/>
  <c r="H74" i="6"/>
  <c r="K74" i="6"/>
  <c r="E74" i="6"/>
  <c r="K82" i="6"/>
  <c r="E82" i="6"/>
  <c r="K240" i="6"/>
  <c r="E240" i="6"/>
  <c r="I336" i="3"/>
  <c r="M336" i="6"/>
  <c r="I336" i="6"/>
  <c r="K251" i="6"/>
  <c r="E251" i="6"/>
  <c r="H605" i="3"/>
  <c r="H605" i="6"/>
  <c r="M605" i="6"/>
  <c r="I605" i="6"/>
  <c r="H124" i="3"/>
  <c r="H124" i="6"/>
  <c r="K124" i="6"/>
  <c r="E124" i="6"/>
  <c r="H96" i="3"/>
  <c r="H96" i="6"/>
  <c r="I96" i="3"/>
  <c r="M96" i="6"/>
  <c r="I96" i="6"/>
  <c r="K22" i="6"/>
  <c r="E22" i="6"/>
  <c r="I41" i="9"/>
  <c r="I54" i="9"/>
  <c r="I57" i="9"/>
  <c r="I61" i="9"/>
  <c r="I95" i="9"/>
  <c r="I102" i="9"/>
  <c r="I114" i="9"/>
  <c r="I129" i="9"/>
  <c r="I130" i="9"/>
  <c r="I133" i="9"/>
  <c r="I180" i="9"/>
  <c r="H195" i="9"/>
  <c r="H200" i="9"/>
  <c r="I329" i="9"/>
  <c r="I334" i="9"/>
  <c r="H357" i="9"/>
  <c r="I446" i="9"/>
  <c r="H450" i="9"/>
  <c r="H455" i="9"/>
  <c r="H478" i="9"/>
  <c r="H530" i="9"/>
  <c r="H541" i="9"/>
  <c r="I541" i="9"/>
  <c r="H578" i="9"/>
  <c r="H597" i="9"/>
  <c r="I597" i="9"/>
  <c r="I615" i="9"/>
  <c r="H615" i="9"/>
  <c r="H649" i="9"/>
  <c r="I667" i="9"/>
  <c r="H667" i="9"/>
  <c r="I669" i="9"/>
  <c r="H669" i="9"/>
  <c r="H675" i="9"/>
  <c r="I675" i="9"/>
  <c r="H708" i="9"/>
  <c r="I708" i="9"/>
  <c r="H669" i="3"/>
  <c r="H669" i="6"/>
  <c r="H345" i="9"/>
  <c r="I345" i="9"/>
  <c r="I418" i="9"/>
  <c r="H592" i="9"/>
  <c r="I592" i="9"/>
  <c r="H610" i="9"/>
  <c r="H699" i="9"/>
  <c r="I104" i="9"/>
  <c r="I111" i="9"/>
  <c r="H193" i="9"/>
  <c r="H198" i="9"/>
  <c r="H203" i="9"/>
  <c r="H240" i="9"/>
  <c r="I240" i="9"/>
  <c r="I301" i="9"/>
  <c r="I332" i="9"/>
  <c r="I337" i="9"/>
  <c r="I347" i="9"/>
  <c r="I351" i="9"/>
  <c r="I411" i="9"/>
  <c r="H415" i="9"/>
  <c r="H424" i="9"/>
  <c r="H428" i="9"/>
  <c r="I453" i="9"/>
  <c r="H483" i="9"/>
  <c r="H568" i="9"/>
  <c r="H587" i="9"/>
  <c r="I587" i="9"/>
  <c r="I605" i="9"/>
  <c r="H605" i="9"/>
  <c r="H668" i="9"/>
  <c r="H360" i="9"/>
  <c r="I360" i="9"/>
  <c r="I436" i="9"/>
  <c r="H436" i="9"/>
  <c r="H554" i="9"/>
  <c r="I583" i="9"/>
  <c r="H620" i="9"/>
  <c r="I620" i="9"/>
  <c r="H653" i="9"/>
  <c r="I653" i="9"/>
  <c r="H686" i="9"/>
  <c r="I686" i="9"/>
  <c r="H559" i="9"/>
  <c r="H672" i="9"/>
  <c r="I672" i="9"/>
  <c r="H713" i="9"/>
  <c r="I713" i="9"/>
  <c r="H854" i="9"/>
  <c r="I854" i="9"/>
  <c r="H856" i="9"/>
  <c r="H859" i="9"/>
  <c r="I859" i="9"/>
  <c r="H861" i="9"/>
  <c r="H863" i="9"/>
  <c r="I863" i="9"/>
  <c r="H555" i="9"/>
  <c r="I555" i="9"/>
  <c r="I710" i="9"/>
  <c r="H552" i="9"/>
  <c r="H679" i="9"/>
  <c r="I679" i="9"/>
  <c r="H800" i="9"/>
  <c r="H853" i="9"/>
  <c r="I853" i="9"/>
  <c r="H855" i="9"/>
  <c r="I855" i="9"/>
  <c r="H858" i="9"/>
  <c r="I858" i="9"/>
  <c r="H860" i="9"/>
  <c r="I860" i="9"/>
  <c r="H862" i="9"/>
  <c r="I862" i="9"/>
  <c r="I139" i="3"/>
  <c r="M139" i="6"/>
  <c r="I139" i="6"/>
  <c r="I49" i="3"/>
  <c r="M49" i="6"/>
  <c r="I49" i="6"/>
  <c r="H12" i="3"/>
  <c r="H12" i="6"/>
  <c r="I12" i="3"/>
  <c r="M12" i="6"/>
  <c r="I12" i="6"/>
  <c r="I70" i="3"/>
  <c r="M70" i="6"/>
  <c r="I70" i="6"/>
  <c r="H88" i="3"/>
  <c r="H88" i="6"/>
  <c r="H308" i="3"/>
  <c r="H308" i="6"/>
  <c r="I335" i="3"/>
  <c r="M335" i="6"/>
  <c r="I335" i="6"/>
  <c r="H76" i="3"/>
  <c r="H76" i="6"/>
  <c r="I317" i="3"/>
  <c r="M317" i="6"/>
  <c r="I317" i="6"/>
  <c r="H533" i="3"/>
  <c r="H533" i="6"/>
  <c r="I533" i="3"/>
  <c r="M533" i="6"/>
  <c r="I533" i="6"/>
  <c r="I7" i="3"/>
  <c r="M7" i="6"/>
  <c r="I7" i="6"/>
  <c r="K201" i="6"/>
  <c r="E201" i="6"/>
  <c r="K49" i="6"/>
  <c r="E49" i="6"/>
  <c r="I52" i="3"/>
  <c r="M52" i="6"/>
  <c r="I52" i="6"/>
  <c r="H678" i="3"/>
  <c r="H678" i="6"/>
  <c r="K546" i="6"/>
  <c r="E546" i="6"/>
  <c r="K538" i="6"/>
  <c r="E538" i="6"/>
  <c r="I535" i="3"/>
  <c r="M535" i="6"/>
  <c r="I535" i="6"/>
  <c r="I380" i="3"/>
  <c r="M380" i="6"/>
  <c r="I380" i="6"/>
  <c r="H32" i="3"/>
  <c r="H32" i="6"/>
  <c r="I517" i="3"/>
  <c r="M687" i="6"/>
  <c r="I687" i="6"/>
  <c r="H517" i="3"/>
  <c r="H687" i="6"/>
  <c r="K665" i="6"/>
  <c r="E665" i="6"/>
  <c r="K528" i="6"/>
  <c r="E528" i="6"/>
  <c r="M491" i="6"/>
  <c r="I491" i="6"/>
  <c r="H115" i="3"/>
  <c r="H115" i="6"/>
  <c r="I115" i="3"/>
  <c r="M115" i="6"/>
  <c r="I115" i="6"/>
  <c r="K472" i="6"/>
  <c r="E472" i="6"/>
  <c r="H356" i="3"/>
  <c r="H356" i="6"/>
  <c r="I360" i="3"/>
  <c r="M360" i="6"/>
  <c r="I360" i="6"/>
  <c r="I234" i="3"/>
  <c r="M234" i="6"/>
  <c r="I234" i="6"/>
  <c r="I20" i="3"/>
  <c r="M20" i="6"/>
  <c r="I20" i="6"/>
  <c r="I428" i="3"/>
  <c r="M470" i="6"/>
  <c r="I470" i="6"/>
  <c r="I257" i="3"/>
  <c r="M257" i="6"/>
  <c r="I257" i="6"/>
  <c r="K257" i="6"/>
  <c r="E257" i="6"/>
  <c r="K293" i="6"/>
  <c r="E293" i="6"/>
  <c r="I310" i="9"/>
  <c r="H310" i="9"/>
  <c r="I320" i="9"/>
  <c r="H320" i="9"/>
  <c r="I325" i="9"/>
  <c r="H325" i="9"/>
  <c r="I562" i="9"/>
  <c r="H562" i="9"/>
  <c r="I707" i="9"/>
  <c r="I803" i="9"/>
  <c r="H803" i="9"/>
  <c r="I810" i="9"/>
  <c r="H810" i="9"/>
  <c r="I820" i="9"/>
  <c r="H820" i="9"/>
  <c r="I825" i="9"/>
  <c r="H825" i="9"/>
  <c r="I834" i="9"/>
  <c r="H834" i="9"/>
  <c r="I839" i="9"/>
  <c r="H839" i="9"/>
  <c r="I203" i="3"/>
  <c r="M203" i="6"/>
  <c r="I203" i="6"/>
  <c r="M453" i="6"/>
  <c r="I453" i="6"/>
  <c r="H101" i="9"/>
  <c r="I101" i="9"/>
  <c r="H122" i="9"/>
  <c r="I308" i="9"/>
  <c r="H308" i="9"/>
  <c r="I315" i="9"/>
  <c r="H315" i="9"/>
  <c r="I327" i="9"/>
  <c r="H327" i="9"/>
  <c r="I542" i="9"/>
  <c r="H553" i="9"/>
  <c r="I553" i="9"/>
  <c r="H673" i="9"/>
  <c r="I673" i="9"/>
  <c r="I806" i="9"/>
  <c r="H806" i="9"/>
  <c r="I813" i="9"/>
  <c r="H813" i="9"/>
  <c r="I818" i="9"/>
  <c r="H818" i="9"/>
  <c r="I827" i="9"/>
  <c r="H827" i="9"/>
  <c r="I832" i="9"/>
  <c r="H832" i="9"/>
  <c r="I841" i="9"/>
  <c r="H841" i="9"/>
  <c r="H179" i="9"/>
  <c r="H244" i="9"/>
  <c r="I313" i="9"/>
  <c r="H313" i="9"/>
  <c r="I318" i="9"/>
  <c r="H318" i="9"/>
  <c r="I322" i="9"/>
  <c r="H322" i="9"/>
  <c r="H358" i="9"/>
  <c r="I358" i="9"/>
  <c r="I565" i="9"/>
  <c r="H565" i="9"/>
  <c r="H801" i="9"/>
  <c r="I801" i="9"/>
  <c r="I808" i="9"/>
  <c r="H808" i="9"/>
  <c r="I815" i="9"/>
  <c r="H815" i="9"/>
  <c r="I822" i="9"/>
  <c r="H822" i="9"/>
  <c r="I829" i="9"/>
  <c r="H829" i="9"/>
  <c r="I837" i="9"/>
  <c r="H837" i="9"/>
  <c r="I844" i="9"/>
  <c r="H844" i="9"/>
  <c r="I473" i="3"/>
  <c r="M431" i="6"/>
  <c r="I431" i="6"/>
  <c r="K391" i="6"/>
  <c r="E391" i="6"/>
  <c r="H347" i="3"/>
  <c r="H347" i="6"/>
  <c r="K347" i="6"/>
  <c r="E347" i="6"/>
  <c r="K460" i="6"/>
  <c r="E460" i="6"/>
  <c r="I415" i="3"/>
  <c r="M415" i="6"/>
  <c r="I415" i="6"/>
  <c r="H304" i="3"/>
  <c r="H304" i="6"/>
  <c r="H289" i="3"/>
  <c r="H289" i="6"/>
  <c r="I263" i="3"/>
  <c r="M263" i="6"/>
  <c r="I263" i="6"/>
  <c r="I383" i="3"/>
  <c r="M383" i="6"/>
  <c r="I383" i="6"/>
  <c r="K246" i="6"/>
  <c r="E246" i="6"/>
  <c r="H63" i="9"/>
  <c r="H96" i="9"/>
  <c r="H115" i="9"/>
  <c r="H174" i="9"/>
  <c r="I174" i="9"/>
  <c r="I302" i="9"/>
  <c r="H353" i="9"/>
  <c r="I416" i="9"/>
  <c r="I427" i="9"/>
  <c r="H427" i="9"/>
  <c r="H494" i="9"/>
  <c r="I494" i="9"/>
  <c r="H505" i="9"/>
  <c r="H46" i="9"/>
  <c r="I46" i="9"/>
  <c r="I48" i="9"/>
  <c r="H48" i="9"/>
  <c r="I51" i="9"/>
  <c r="H51" i="9"/>
  <c r="I110" i="9"/>
  <c r="I142" i="9"/>
  <c r="H348" i="9"/>
  <c r="I476" i="9"/>
  <c r="H476" i="9"/>
  <c r="I178" i="3"/>
  <c r="M178" i="6"/>
  <c r="I178" i="6"/>
  <c r="K368" i="6"/>
  <c r="E368" i="6"/>
  <c r="I86" i="9"/>
  <c r="H105" i="9"/>
  <c r="H138" i="9"/>
  <c r="I138" i="9"/>
  <c r="H344" i="9"/>
  <c r="I344" i="9"/>
  <c r="H469" i="9"/>
  <c r="I469" i="9"/>
  <c r="I9" i="9"/>
  <c r="I16" i="9"/>
  <c r="I263" i="9"/>
  <c r="H263" i="9"/>
  <c r="I268" i="9"/>
  <c r="H268" i="9"/>
  <c r="I272" i="9"/>
  <c r="H272" i="9"/>
  <c r="I368" i="9"/>
  <c r="H368" i="9"/>
  <c r="I370" i="9"/>
  <c r="H370" i="9"/>
  <c r="I372" i="9"/>
  <c r="H372" i="9"/>
  <c r="H422" i="9"/>
  <c r="H464" i="9"/>
  <c r="I464" i="9"/>
  <c r="I509" i="9"/>
  <c r="H509" i="9"/>
  <c r="H514" i="9"/>
  <c r="H548" i="9"/>
  <c r="I548" i="9"/>
  <c r="H687" i="9"/>
  <c r="I687" i="9"/>
  <c r="H690" i="9"/>
  <c r="I692" i="9"/>
  <c r="H692" i="9"/>
  <c r="I796" i="9"/>
  <c r="I50" i="9"/>
  <c r="H50" i="9"/>
  <c r="I123" i="9"/>
  <c r="H123" i="9"/>
  <c r="I126" i="9"/>
  <c r="H126" i="9"/>
  <c r="I234" i="9"/>
  <c r="I239" i="9"/>
  <c r="I243" i="9"/>
  <c r="H243" i="9"/>
  <c r="H245" i="9"/>
  <c r="I303" i="9"/>
  <c r="I307" i="9"/>
  <c r="I309" i="9"/>
  <c r="I312" i="9"/>
  <c r="H312" i="9"/>
  <c r="I316" i="9"/>
  <c r="H316" i="9"/>
  <c r="I319" i="9"/>
  <c r="H321" i="9"/>
  <c r="I324" i="9"/>
  <c r="I326" i="9"/>
  <c r="I417" i="9"/>
  <c r="I459" i="9"/>
  <c r="H543" i="9"/>
  <c r="I543" i="9"/>
  <c r="H621" i="9"/>
  <c r="H623" i="9"/>
  <c r="H683" i="9"/>
  <c r="H757" i="9"/>
  <c r="I757" i="9"/>
  <c r="I759" i="9"/>
  <c r="H759" i="9"/>
  <c r="I762" i="9"/>
  <c r="H762" i="9"/>
  <c r="I764" i="9"/>
  <c r="H764" i="9"/>
  <c r="I766" i="9"/>
  <c r="H766" i="9"/>
  <c r="I769" i="9"/>
  <c r="H769" i="9"/>
  <c r="K146" i="6"/>
  <c r="E146" i="6"/>
  <c r="I8" i="9"/>
  <c r="H10" i="9"/>
  <c r="I13" i="9"/>
  <c r="H15" i="9"/>
  <c r="I17" i="9"/>
  <c r="H20" i="9"/>
  <c r="I185" i="9"/>
  <c r="H185" i="9"/>
  <c r="I187" i="9"/>
  <c r="H187" i="9"/>
  <c r="I264" i="9"/>
  <c r="H264" i="9"/>
  <c r="I266" i="9"/>
  <c r="I269" i="9"/>
  <c r="H269" i="9"/>
  <c r="I271" i="9"/>
  <c r="I274" i="9"/>
  <c r="H274" i="9"/>
  <c r="I276" i="9"/>
  <c r="I366" i="9"/>
  <c r="H369" i="9"/>
  <c r="I371" i="9"/>
  <c r="I431" i="9"/>
  <c r="H431" i="9"/>
  <c r="H558" i="9"/>
  <c r="I558" i="9"/>
  <c r="H678" i="9"/>
  <c r="I678" i="9"/>
  <c r="H712" i="9"/>
  <c r="I656" i="9"/>
  <c r="H656" i="9"/>
  <c r="I691" i="9"/>
  <c r="H691" i="9"/>
  <c r="H717" i="9"/>
  <c r="I760" i="9"/>
  <c r="I763" i="9"/>
  <c r="H763" i="9"/>
  <c r="I765" i="9"/>
  <c r="I768" i="9"/>
  <c r="H768" i="9"/>
  <c r="I804" i="9"/>
  <c r="H807" i="9"/>
  <c r="I809" i="9"/>
  <c r="H812" i="9"/>
  <c r="I814" i="9"/>
  <c r="H816" i="9"/>
  <c r="I819" i="9"/>
  <c r="H821" i="9"/>
  <c r="I823" i="9"/>
  <c r="H826" i="9"/>
  <c r="I828" i="9"/>
  <c r="H831" i="9"/>
  <c r="I833" i="9"/>
  <c r="H835" i="9"/>
  <c r="I838" i="9"/>
  <c r="H840" i="9"/>
  <c r="I842" i="9"/>
  <c r="I508" i="9"/>
  <c r="H508" i="9"/>
  <c r="I510" i="9"/>
  <c r="H510" i="9"/>
  <c r="I513" i="9"/>
  <c r="H513" i="9"/>
  <c r="I515" i="9"/>
  <c r="H515" i="9"/>
  <c r="I561" i="9"/>
  <c r="H561" i="9"/>
  <c r="I655" i="9"/>
  <c r="H655" i="9"/>
  <c r="H453" i="6"/>
  <c r="H116" i="6"/>
  <c r="H565" i="6"/>
  <c r="H660" i="6"/>
  <c r="H649" i="6"/>
  <c r="H122" i="6"/>
  <c r="H248" i="6"/>
  <c r="H143" i="6"/>
  <c r="M518" i="6"/>
  <c r="I518" i="6"/>
  <c r="M175" i="6"/>
  <c r="I175" i="6"/>
  <c r="H694" i="6"/>
  <c r="H388" i="6"/>
  <c r="M414" i="6"/>
  <c r="I414" i="6"/>
  <c r="M737" i="6"/>
  <c r="I737" i="6"/>
  <c r="M143" i="6"/>
  <c r="I143" i="6"/>
  <c r="H506" i="6"/>
  <c r="H518" i="6"/>
  <c r="M181" i="6"/>
  <c r="I181" i="6"/>
  <c r="H284" i="6"/>
  <c r="H175" i="6"/>
  <c r="H500" i="6"/>
  <c r="H737" i="6"/>
  <c r="M167" i="6"/>
  <c r="I167" i="6"/>
  <c r="M707" i="6"/>
  <c r="I707" i="6"/>
  <c r="H426" i="6"/>
  <c r="H701" i="6"/>
  <c r="H566" i="6"/>
  <c r="H174" i="6"/>
  <c r="H273" i="6"/>
  <c r="H475" i="6"/>
  <c r="H180" i="6"/>
  <c r="M548" i="6"/>
  <c r="I548" i="6"/>
  <c r="M482" i="6"/>
  <c r="I482" i="6"/>
  <c r="M113" i="6"/>
  <c r="I113" i="6"/>
  <c r="M488" i="6"/>
  <c r="I488" i="6"/>
  <c r="H482" i="6"/>
  <c r="H131" i="6"/>
  <c r="M632" i="6"/>
  <c r="I632" i="6"/>
  <c r="M381" i="6"/>
  <c r="I381" i="6"/>
  <c r="M251" i="6"/>
  <c r="I251" i="6"/>
  <c r="M218" i="6"/>
  <c r="I218" i="6"/>
  <c r="H351" i="6"/>
  <c r="H611" i="6"/>
  <c r="H560" i="6"/>
  <c r="M572" i="6"/>
  <c r="I572" i="6"/>
  <c r="H408" i="6"/>
  <c r="H402" i="6"/>
  <c r="H327" i="6"/>
  <c r="H237" i="6"/>
  <c r="H473" i="6"/>
  <c r="H474" i="6"/>
  <c r="H211" i="6"/>
  <c r="H303" i="6"/>
  <c r="H602" i="6"/>
  <c r="H644" i="6"/>
  <c r="M560" i="6"/>
  <c r="I560" i="6"/>
  <c r="H243" i="6"/>
  <c r="H161" i="6"/>
  <c r="H554" i="6"/>
  <c r="H707" i="6"/>
  <c r="M596" i="6"/>
  <c r="I596" i="6"/>
  <c r="H734" i="6"/>
  <c r="H242" i="6"/>
  <c r="M357" i="6"/>
  <c r="I357" i="6"/>
  <c r="H719" i="6"/>
  <c r="H569" i="6"/>
  <c r="H113" i="6"/>
  <c r="H488" i="6"/>
  <c r="M389" i="6"/>
  <c r="I389" i="6"/>
  <c r="H381" i="6"/>
  <c r="M688" i="6"/>
  <c r="I688" i="6"/>
  <c r="H202" i="6"/>
  <c r="H218" i="6"/>
  <c r="H462" i="6"/>
  <c r="M713" i="6"/>
  <c r="I713" i="6"/>
  <c r="H584" i="6"/>
  <c r="H231" i="6"/>
  <c r="H251" i="6"/>
  <c r="H205" i="6"/>
  <c r="M432" i="6"/>
  <c r="I432" i="6"/>
  <c r="H438" i="6"/>
  <c r="M638" i="6"/>
  <c r="I638" i="6"/>
  <c r="H345" i="6"/>
  <c r="H187" i="6"/>
  <c r="M689" i="6"/>
  <c r="I689" i="6"/>
  <c r="M530" i="6"/>
  <c r="I530" i="6"/>
  <c r="H725" i="6"/>
  <c r="H420" i="6"/>
  <c r="H167" i="6"/>
  <c r="H468" i="6"/>
  <c r="H614" i="6"/>
  <c r="M199" i="6"/>
  <c r="I199" i="6"/>
  <c r="H414" i="6"/>
  <c r="M426" i="6"/>
  <c r="I426" i="6"/>
  <c r="H596" i="6"/>
  <c r="M542" i="6"/>
  <c r="I542" i="6"/>
  <c r="M701" i="6"/>
  <c r="I701" i="6"/>
  <c r="M259" i="6"/>
  <c r="I259" i="6"/>
  <c r="M273" i="6"/>
  <c r="I273" i="6"/>
  <c r="M369" i="6"/>
  <c r="I369" i="6"/>
  <c r="M475" i="6"/>
  <c r="I475" i="6"/>
  <c r="H357" i="6"/>
  <c r="M719" i="6"/>
  <c r="I719" i="6"/>
  <c r="H282" i="6"/>
  <c r="M536" i="6"/>
  <c r="I536" i="6"/>
  <c r="H450" i="6"/>
  <c r="H358" i="6"/>
  <c r="H279" i="6"/>
  <c r="H389" i="6"/>
  <c r="H599" i="6"/>
  <c r="H423" i="6"/>
  <c r="H249" i="6"/>
  <c r="H432" i="6"/>
  <c r="H713" i="6"/>
  <c r="H225" i="6"/>
  <c r="M231" i="6"/>
  <c r="I231" i="6"/>
  <c r="M554" i="6"/>
  <c r="I554" i="6"/>
  <c r="M467" i="6"/>
  <c r="I467" i="6"/>
  <c r="H626" i="6"/>
  <c r="H476" i="6"/>
  <c r="H572" i="6"/>
  <c r="H149" i="6"/>
  <c r="H394" i="6"/>
  <c r="M646" i="6"/>
  <c r="I646" i="6"/>
  <c r="H652" i="6"/>
  <c r="I282" i="6"/>
  <c r="H494" i="6"/>
  <c r="H349" i="6"/>
  <c r="M468" i="6"/>
  <c r="I468" i="6"/>
  <c r="H731" i="6"/>
  <c r="H176" i="6"/>
  <c r="H676" i="6"/>
  <c r="H699" i="6"/>
  <c r="H542" i="6"/>
  <c r="H371" i="6"/>
  <c r="H259" i="6"/>
  <c r="M174" i="6"/>
  <c r="I174" i="6"/>
  <c r="H265" i="6"/>
  <c r="H646" i="6"/>
  <c r="H444" i="6"/>
  <c r="M450" i="6"/>
  <c r="I450" i="6"/>
  <c r="M494" i="6"/>
  <c r="I494" i="6"/>
  <c r="M267" i="6"/>
  <c r="I267" i="6"/>
  <c r="M279" i="6"/>
  <c r="I279" i="6"/>
  <c r="M131" i="6"/>
  <c r="I131" i="6"/>
  <c r="H688" i="6"/>
  <c r="M652" i="6"/>
  <c r="I652" i="6"/>
  <c r="H638" i="6"/>
  <c r="M584" i="6"/>
  <c r="I584" i="6"/>
  <c r="M225" i="6"/>
  <c r="I225" i="6"/>
  <c r="H467" i="6"/>
  <c r="H217" i="6"/>
  <c r="M297" i="6"/>
  <c r="I297" i="6"/>
  <c r="H119" i="6"/>
  <c r="H695" i="6"/>
  <c r="M193" i="6"/>
  <c r="I193" i="6"/>
  <c r="H689" i="6"/>
  <c r="M731" i="6"/>
  <c r="I731" i="6"/>
  <c r="H261" i="6"/>
  <c r="H536" i="6"/>
  <c r="H645" i="6"/>
  <c r="H339" i="6"/>
  <c r="H608" i="6"/>
  <c r="M462" i="6"/>
  <c r="I462" i="6"/>
  <c r="H78" i="3"/>
  <c r="H78" i="6"/>
  <c r="I693" i="3"/>
  <c r="M693" i="6"/>
  <c r="I693" i="6"/>
  <c r="K443" i="6"/>
  <c r="E443" i="6"/>
  <c r="K407" i="6"/>
  <c r="E407" i="6"/>
  <c r="H198" i="3"/>
  <c r="H198" i="6"/>
  <c r="I86" i="3"/>
  <c r="M86" i="6"/>
  <c r="I86" i="6"/>
  <c r="K62" i="6"/>
  <c r="E62" i="6"/>
  <c r="I62" i="3"/>
  <c r="M62" i="6"/>
  <c r="I62" i="6"/>
  <c r="H62" i="3"/>
  <c r="H62" i="6"/>
  <c r="I102" i="3"/>
  <c r="M102" i="6"/>
  <c r="I102" i="6"/>
  <c r="I82" i="3"/>
  <c r="M82" i="6"/>
  <c r="I82" i="6"/>
  <c r="H82" i="3"/>
  <c r="H82" i="6"/>
  <c r="H287" i="3"/>
  <c r="H287" i="6"/>
  <c r="I287" i="3"/>
  <c r="M287" i="6"/>
  <c r="I287" i="6"/>
  <c r="I270" i="3"/>
  <c r="M270" i="6"/>
  <c r="I270" i="6"/>
  <c r="H210" i="3"/>
  <c r="H210" i="6"/>
  <c r="I210" i="3"/>
  <c r="M210" i="6"/>
  <c r="I210" i="6"/>
  <c r="K318" i="6"/>
  <c r="E318" i="6"/>
  <c r="H158" i="3"/>
  <c r="H158" i="6"/>
  <c r="H87" i="3"/>
  <c r="H87" i="6"/>
  <c r="I87" i="3"/>
  <c r="M87" i="6"/>
  <c r="I87" i="6"/>
  <c r="K63" i="6"/>
  <c r="E63" i="6"/>
  <c r="H55" i="3"/>
  <c r="H55" i="6"/>
  <c r="I34" i="9"/>
  <c r="I45" i="9"/>
  <c r="I107" i="9"/>
  <c r="I113" i="9"/>
  <c r="I119" i="9"/>
  <c r="H278" i="9"/>
  <c r="I278" i="9"/>
  <c r="H281" i="9"/>
  <c r="H283" i="9"/>
  <c r="I283" i="9"/>
  <c r="H285" i="9"/>
  <c r="H288" i="9"/>
  <c r="I288" i="9"/>
  <c r="H290" i="9"/>
  <c r="H293" i="9"/>
  <c r="I293" i="9"/>
  <c r="I350" i="9"/>
  <c r="H206" i="9"/>
  <c r="I206" i="9"/>
  <c r="H209" i="9"/>
  <c r="I209" i="9"/>
  <c r="H211" i="9"/>
  <c r="I211" i="9"/>
  <c r="H213" i="9"/>
  <c r="I213" i="9"/>
  <c r="H216" i="9"/>
  <c r="I216" i="9"/>
  <c r="H218" i="9"/>
  <c r="I218" i="9"/>
  <c r="H220" i="9"/>
  <c r="I220" i="9"/>
  <c r="H223" i="9"/>
  <c r="I223" i="9"/>
  <c r="H225" i="9"/>
  <c r="I225" i="9"/>
  <c r="H230" i="9"/>
  <c r="I230" i="9"/>
  <c r="H232" i="9"/>
  <c r="I232" i="9"/>
  <c r="H249" i="9"/>
  <c r="I249" i="9"/>
  <c r="H251" i="9"/>
  <c r="H383" i="9"/>
  <c r="I383" i="9"/>
  <c r="H388" i="9"/>
  <c r="I388" i="9"/>
  <c r="H390" i="9"/>
  <c r="I392" i="9"/>
  <c r="H395" i="9"/>
  <c r="H397" i="9"/>
  <c r="H400" i="9"/>
  <c r="H402" i="9"/>
  <c r="I402" i="9"/>
  <c r="H407" i="9"/>
  <c r="I407" i="9"/>
  <c r="H570" i="9"/>
  <c r="I570" i="9"/>
  <c r="H572" i="9"/>
  <c r="I572" i="9"/>
  <c r="H580" i="9"/>
  <c r="I589" i="9"/>
  <c r="H591" i="9"/>
  <c r="H280" i="9"/>
  <c r="I280" i="9"/>
  <c r="H282" i="9"/>
  <c r="H284" i="9"/>
  <c r="I284" i="9"/>
  <c r="H287" i="9"/>
  <c r="H289" i="9"/>
  <c r="I289" i="9"/>
  <c r="H291" i="9"/>
  <c r="H294" i="9"/>
  <c r="I294" i="9"/>
  <c r="I356" i="9"/>
  <c r="H423" i="9"/>
  <c r="I205" i="9"/>
  <c r="H207" i="9"/>
  <c r="H212" i="9"/>
  <c r="I214" i="9"/>
  <c r="H217" i="9"/>
  <c r="H222" i="9"/>
  <c r="I224" i="9"/>
  <c r="H226" i="9"/>
  <c r="H247" i="9"/>
  <c r="I247" i="9"/>
  <c r="H250" i="9"/>
  <c r="H252" i="9"/>
  <c r="I252" i="9"/>
  <c r="I333" i="9"/>
  <c r="I389" i="9"/>
  <c r="H396" i="9"/>
  <c r="I401" i="9"/>
  <c r="I474" i="9"/>
  <c r="H474" i="9"/>
  <c r="I429" i="9"/>
  <c r="H429" i="9"/>
  <c r="H506" i="9"/>
  <c r="I506" i="9"/>
  <c r="H518" i="9"/>
  <c r="I518" i="9"/>
  <c r="H520" i="9"/>
  <c r="I520" i="9"/>
  <c r="H522" i="9"/>
  <c r="I522" i="9"/>
  <c r="H527" i="9"/>
  <c r="I527" i="9"/>
  <c r="H529" i="9"/>
  <c r="I529" i="9"/>
  <c r="H549" i="9"/>
  <c r="I549" i="9"/>
  <c r="I556" i="9"/>
  <c r="I659" i="9"/>
  <c r="H659" i="9"/>
  <c r="H661" i="9"/>
  <c r="I664" i="9"/>
  <c r="H664" i="9"/>
  <c r="H684" i="9"/>
  <c r="I684" i="9"/>
  <c r="I781" i="9"/>
  <c r="H781" i="9"/>
  <c r="I736" i="9"/>
  <c r="H745" i="9"/>
  <c r="I745" i="9"/>
  <c r="I335" i="9"/>
  <c r="I346" i="9"/>
  <c r="I352" i="9"/>
  <c r="H440" i="9"/>
  <c r="I519" i="9"/>
  <c r="H521" i="9"/>
  <c r="I526" i="9"/>
  <c r="H528" i="9"/>
  <c r="H540" i="9"/>
  <c r="I540" i="9"/>
  <c r="H551" i="9"/>
  <c r="I551" i="9"/>
  <c r="I660" i="9"/>
  <c r="H660" i="9"/>
  <c r="I662" i="9"/>
  <c r="H662" i="9"/>
  <c r="I665" i="9"/>
  <c r="H665" i="9"/>
  <c r="H674" i="9"/>
  <c r="I674" i="9"/>
  <c r="H685" i="9"/>
  <c r="I685" i="9"/>
  <c r="H772" i="9"/>
  <c r="I785" i="9"/>
  <c r="H785" i="9"/>
  <c r="H443" i="9"/>
  <c r="I443" i="9"/>
  <c r="I475" i="9"/>
  <c r="I535" i="9"/>
  <c r="H571" i="9"/>
  <c r="I571" i="9"/>
  <c r="H579" i="9"/>
  <c r="I579" i="9"/>
  <c r="H581" i="9"/>
  <c r="I581" i="9"/>
  <c r="H590" i="9"/>
  <c r="I590" i="9"/>
  <c r="H598" i="9"/>
  <c r="I598" i="9"/>
  <c r="I740" i="9"/>
  <c r="I732" i="9"/>
  <c r="I737" i="9"/>
  <c r="I746" i="9"/>
  <c r="I774" i="9"/>
  <c r="H849" i="9"/>
  <c r="H790" i="9"/>
  <c r="H799" i="9"/>
  <c r="H848" i="9"/>
  <c r="K350" i="6"/>
  <c r="E350" i="6"/>
  <c r="H46" i="3"/>
  <c r="H46" i="6"/>
  <c r="K46" i="6"/>
  <c r="E46" i="6"/>
  <c r="I275" i="3"/>
  <c r="M275" i="6"/>
  <c r="I275" i="6"/>
  <c r="E490" i="6"/>
  <c r="H490" i="3"/>
  <c r="H490" i="6"/>
  <c r="I129" i="3"/>
  <c r="M129" i="6"/>
  <c r="I129" i="6"/>
  <c r="H129" i="3"/>
  <c r="H129" i="6"/>
  <c r="I147" i="3"/>
  <c r="M147" i="6"/>
  <c r="I147" i="6"/>
  <c r="K147" i="6"/>
  <c r="E147" i="6"/>
  <c r="I546" i="3"/>
  <c r="M546" i="6"/>
  <c r="I546" i="6"/>
  <c r="K577" i="6"/>
  <c r="E577" i="6"/>
  <c r="K184" i="6"/>
  <c r="E184" i="6"/>
  <c r="I51" i="3"/>
  <c r="M51" i="6"/>
  <c r="I51" i="6"/>
  <c r="I576" i="3"/>
  <c r="M576" i="6"/>
  <c r="I576" i="6"/>
  <c r="H98" i="3"/>
  <c r="H98" i="6"/>
  <c r="K98" i="6"/>
  <c r="E98" i="6"/>
  <c r="I98" i="3"/>
  <c r="M98" i="6"/>
  <c r="I98" i="6"/>
  <c r="I72" i="3"/>
  <c r="M72" i="6"/>
  <c r="I72" i="6"/>
  <c r="I594" i="3"/>
  <c r="M594" i="6"/>
  <c r="I594" i="6"/>
  <c r="H655" i="3"/>
  <c r="H655" i="6"/>
  <c r="I46" i="3"/>
  <c r="M46" i="6"/>
  <c r="I46" i="6"/>
  <c r="I214" i="3"/>
  <c r="M214" i="6"/>
  <c r="I214" i="6"/>
  <c r="H72" i="3"/>
  <c r="H72" i="6"/>
  <c r="I319" i="3"/>
  <c r="M319" i="6"/>
  <c r="I319" i="6"/>
  <c r="I293" i="3"/>
  <c r="M293" i="6"/>
  <c r="I293" i="6"/>
  <c r="H234" i="3"/>
  <c r="H234" i="6"/>
  <c r="H576" i="3"/>
  <c r="H576" i="6"/>
  <c r="I169" i="3"/>
  <c r="M169" i="6"/>
  <c r="I169" i="6"/>
  <c r="I138" i="3"/>
  <c r="M138" i="6"/>
  <c r="I138" i="6"/>
  <c r="I324" i="3"/>
  <c r="M324" i="6"/>
  <c r="I324" i="6"/>
  <c r="H48" i="3"/>
  <c r="H48" i="6"/>
  <c r="H97" i="9"/>
  <c r="I97" i="9"/>
  <c r="H165" i="9"/>
  <c r="I165" i="9"/>
  <c r="H167" i="9"/>
  <c r="I167" i="9"/>
  <c r="H170" i="9"/>
  <c r="I170" i="9"/>
  <c r="H172" i="9"/>
  <c r="I172" i="9"/>
  <c r="H178" i="9"/>
  <c r="I178" i="9"/>
  <c r="I199" i="9"/>
  <c r="I116" i="9"/>
  <c r="H116" i="9"/>
  <c r="H103" i="9"/>
  <c r="I103" i="9"/>
  <c r="H166" i="9"/>
  <c r="I166" i="9"/>
  <c r="H168" i="9"/>
  <c r="H171" i="9"/>
  <c r="I171" i="9"/>
  <c r="I132" i="6"/>
  <c r="I139" i="9"/>
  <c r="H491" i="9"/>
  <c r="I491" i="9"/>
  <c r="I501" i="9"/>
  <c r="H501" i="9"/>
  <c r="I503" i="9"/>
  <c r="H503" i="9"/>
  <c r="I532" i="9"/>
  <c r="H532" i="9"/>
  <c r="I576" i="9"/>
  <c r="H576" i="9"/>
  <c r="I596" i="9"/>
  <c r="H596" i="9"/>
  <c r="H22" i="9"/>
  <c r="I88" i="9"/>
  <c r="I100" i="9"/>
  <c r="I109" i="9"/>
  <c r="I135" i="9"/>
  <c r="H141" i="9"/>
  <c r="I331" i="9"/>
  <c r="H545" i="9"/>
  <c r="I547" i="9"/>
  <c r="H547" i="9"/>
  <c r="H680" i="9"/>
  <c r="I714" i="9"/>
  <c r="H714" i="9"/>
  <c r="I750" i="9"/>
  <c r="H750" i="9"/>
  <c r="I299" i="9"/>
  <c r="I362" i="9"/>
  <c r="H377" i="9"/>
  <c r="H378" i="9"/>
  <c r="H379" i="9"/>
  <c r="H414" i="9"/>
  <c r="I502" i="9"/>
  <c r="H502" i="9"/>
  <c r="I574" i="9"/>
  <c r="H574" i="9"/>
  <c r="I577" i="9"/>
  <c r="H577" i="9"/>
  <c r="I595" i="9"/>
  <c r="H595" i="9"/>
  <c r="I755" i="9"/>
  <c r="H755" i="9"/>
  <c r="H847" i="9"/>
  <c r="I847" i="9"/>
  <c r="I546" i="9"/>
  <c r="H546" i="9"/>
  <c r="H612" i="9"/>
  <c r="I677" i="9"/>
  <c r="H677" i="9"/>
  <c r="I681" i="9"/>
  <c r="H681" i="9"/>
  <c r="I711" i="9"/>
  <c r="H711" i="9"/>
  <c r="H720" i="9"/>
  <c r="I720" i="9"/>
  <c r="H723" i="9"/>
  <c r="I723" i="9"/>
  <c r="H725" i="9"/>
  <c r="I725" i="9"/>
  <c r="H727" i="9"/>
  <c r="I727" i="9"/>
  <c r="I730" i="9"/>
  <c r="H730" i="9"/>
  <c r="I749" i="9"/>
  <c r="H788" i="9"/>
  <c r="I788" i="9"/>
  <c r="I846" i="9"/>
  <c r="I298" i="3"/>
  <c r="M298" i="6"/>
  <c r="I298" i="6"/>
  <c r="I10" i="3"/>
  <c r="M10" i="6"/>
  <c r="I10" i="6"/>
  <c r="K412" i="6"/>
  <c r="E412" i="6"/>
  <c r="I359" i="3"/>
  <c r="M359" i="6"/>
  <c r="I359" i="6"/>
  <c r="H15" i="3"/>
  <c r="H15" i="6"/>
  <c r="H239" i="3"/>
  <c r="H239" i="6"/>
  <c r="K208" i="6"/>
  <c r="E208" i="6"/>
  <c r="H412" i="3"/>
  <c r="H412" i="6"/>
  <c r="H359" i="3"/>
  <c r="H359" i="6"/>
  <c r="H186" i="3"/>
  <c r="H186" i="6"/>
  <c r="I43" i="3"/>
  <c r="M43" i="6"/>
  <c r="I43" i="6"/>
  <c r="K16" i="6"/>
  <c r="E16" i="6"/>
  <c r="K312" i="6"/>
  <c r="E312" i="6"/>
  <c r="K66" i="6"/>
  <c r="E66" i="6"/>
  <c r="K200" i="6"/>
  <c r="E200" i="6"/>
  <c r="K349" i="6"/>
  <c r="E349" i="6"/>
  <c r="K449" i="6"/>
  <c r="E449" i="6"/>
  <c r="K497" i="6"/>
  <c r="E497" i="6"/>
  <c r="I99" i="3"/>
  <c r="M99" i="6"/>
  <c r="I99" i="6"/>
  <c r="K244" i="6"/>
  <c r="E244" i="6"/>
  <c r="I16" i="3"/>
  <c r="M16" i="6"/>
  <c r="I16" i="6"/>
  <c r="H312" i="3"/>
  <c r="H312" i="6"/>
  <c r="H66" i="3"/>
  <c r="H66" i="6"/>
  <c r="K394" i="6"/>
  <c r="E394" i="6"/>
  <c r="I223" i="3"/>
  <c r="M223" i="6"/>
  <c r="I223" i="6"/>
  <c r="I407" i="3"/>
  <c r="M407" i="6"/>
  <c r="I407" i="6"/>
  <c r="K128" i="6"/>
  <c r="E128" i="6"/>
  <c r="I768" i="3"/>
  <c r="M768" i="6"/>
  <c r="I768" i="6"/>
  <c r="K680" i="6"/>
  <c r="E680" i="6"/>
  <c r="I431" i="3"/>
  <c r="M473" i="6"/>
  <c r="I473" i="6"/>
  <c r="I619" i="3"/>
  <c r="M619" i="6"/>
  <c r="I619" i="6"/>
  <c r="H697" i="3"/>
  <c r="H697" i="6"/>
  <c r="K226" i="6"/>
  <c r="E226" i="6"/>
  <c r="K189" i="6"/>
  <c r="E189" i="6"/>
  <c r="I226" i="3"/>
  <c r="M226" i="6"/>
  <c r="I226" i="6"/>
  <c r="K356" i="6"/>
  <c r="E356" i="6"/>
  <c r="I84" i="3"/>
  <c r="M84" i="6"/>
  <c r="I84" i="6"/>
  <c r="K84" i="6"/>
  <c r="E84" i="6"/>
  <c r="I300" i="3"/>
  <c r="M300" i="6"/>
  <c r="I300" i="6"/>
  <c r="I290" i="3"/>
  <c r="M290" i="6"/>
  <c r="I290" i="6"/>
  <c r="K523" i="6"/>
  <c r="E523" i="6"/>
  <c r="H300" i="3"/>
  <c r="H300" i="6"/>
  <c r="I337" i="3"/>
  <c r="M337" i="6"/>
  <c r="I337" i="6"/>
  <c r="H268" i="3"/>
  <c r="H268" i="6"/>
  <c r="I765" i="3"/>
  <c r="M765" i="6"/>
  <c r="I765" i="6"/>
  <c r="I499" i="3"/>
  <c r="M499" i="6"/>
  <c r="I499" i="6"/>
  <c r="I268" i="3"/>
  <c r="M268" i="6"/>
  <c r="I268" i="6"/>
  <c r="I184" i="3"/>
  <c r="M184" i="6"/>
  <c r="I184" i="6"/>
  <c r="I30" i="3"/>
  <c r="M30" i="6"/>
  <c r="I30" i="6"/>
  <c r="I189" i="3"/>
  <c r="M189" i="6"/>
  <c r="I189" i="6"/>
  <c r="I457" i="3"/>
  <c r="M457" i="6"/>
  <c r="I457" i="6"/>
  <c r="H758" i="3"/>
  <c r="H758" i="6"/>
  <c r="I758" i="3"/>
  <c r="M758" i="6"/>
  <c r="I758" i="6"/>
  <c r="K651" i="6"/>
  <c r="E651" i="6"/>
  <c r="K550" i="6"/>
  <c r="E550" i="6"/>
  <c r="H581" i="3"/>
  <c r="H581" i="6"/>
  <c r="K660" i="6"/>
  <c r="E660" i="6"/>
  <c r="H624" i="3"/>
  <c r="H624" i="6"/>
  <c r="H754" i="3"/>
  <c r="H754" i="6"/>
  <c r="H557" i="3"/>
  <c r="H557" i="6"/>
  <c r="K583" i="6"/>
  <c r="E583" i="6"/>
  <c r="I411" i="3"/>
  <c r="M411" i="6"/>
  <c r="I411" i="6"/>
  <c r="I222" i="3"/>
  <c r="M222" i="6"/>
  <c r="I222" i="6"/>
  <c r="K765" i="6"/>
  <c r="E765" i="6"/>
  <c r="K694" i="6"/>
  <c r="E694" i="6"/>
  <c r="I117" i="3"/>
  <c r="M117" i="6"/>
  <c r="I117" i="6"/>
  <c r="I471" i="3"/>
  <c r="M429" i="6"/>
  <c r="I429" i="6"/>
  <c r="I740" i="3"/>
  <c r="M740" i="6"/>
  <c r="I740" i="6"/>
  <c r="K14" i="6"/>
  <c r="E14" i="6"/>
  <c r="I108" i="3"/>
  <c r="M108" i="6"/>
  <c r="I108" i="6"/>
  <c r="H136" i="3"/>
  <c r="H136" i="6"/>
  <c r="I4" i="3"/>
  <c r="M4" i="6"/>
  <c r="I4" i="6"/>
  <c r="I253" i="3"/>
  <c r="M253" i="6"/>
  <c r="I253" i="6"/>
  <c r="K478" i="6"/>
  <c r="E478" i="6"/>
  <c r="I6" i="3"/>
  <c r="M6" i="6"/>
  <c r="I6" i="6"/>
  <c r="K117" i="6"/>
  <c r="E117" i="6"/>
  <c r="H401" i="3"/>
  <c r="H401" i="6"/>
  <c r="I136" i="3"/>
  <c r="M136" i="6"/>
  <c r="I136" i="6"/>
  <c r="I567" i="9"/>
  <c r="I794" i="9"/>
  <c r="H4" i="1"/>
  <c r="K768" i="6"/>
  <c r="E768" i="6"/>
  <c r="I311" i="3"/>
  <c r="M311" i="6"/>
  <c r="I311" i="6"/>
  <c r="I738" i="3"/>
  <c r="M738" i="6"/>
  <c r="I738" i="6"/>
  <c r="K256" i="6"/>
  <c r="E256" i="6"/>
  <c r="K163" i="6"/>
  <c r="E163" i="6"/>
  <c r="I75" i="3"/>
  <c r="M75" i="6"/>
  <c r="I75" i="6"/>
  <c r="K316" i="6"/>
  <c r="E316" i="6"/>
  <c r="H416" i="3"/>
  <c r="H416" i="6"/>
  <c r="H495" i="3"/>
  <c r="H495" i="6"/>
  <c r="I153" i="3"/>
  <c r="M153" i="6"/>
  <c r="I153" i="6"/>
  <c r="H256" i="3"/>
  <c r="H256" i="6"/>
  <c r="K69" i="6"/>
  <c r="E69" i="6"/>
  <c r="K104" i="6"/>
  <c r="E104" i="6"/>
  <c r="H33" i="3"/>
  <c r="H33" i="6"/>
  <c r="H156" i="3"/>
  <c r="H156" i="6"/>
  <c r="K286" i="6"/>
  <c r="E286" i="6"/>
  <c r="H532" i="3"/>
  <c r="H532" i="6"/>
  <c r="I93" i="3"/>
  <c r="M93" i="6"/>
  <c r="I93" i="6"/>
  <c r="K114" i="6"/>
  <c r="E114" i="6"/>
  <c r="H307" i="3"/>
  <c r="H307" i="6"/>
  <c r="I532" i="3"/>
  <c r="M532" i="6"/>
  <c r="I532" i="6"/>
  <c r="I655" i="3"/>
  <c r="M655" i="6"/>
  <c r="I655" i="6"/>
  <c r="I68" i="3"/>
  <c r="M68" i="6"/>
  <c r="I68" i="6"/>
  <c r="H99" i="3"/>
  <c r="H99" i="6"/>
  <c r="I163" i="3"/>
  <c r="M163" i="6"/>
  <c r="I163" i="6"/>
  <c r="I142" i="3"/>
  <c r="M142" i="6"/>
  <c r="I142" i="6"/>
  <c r="K659" i="6"/>
  <c r="E659" i="6"/>
  <c r="I188" i="3"/>
  <c r="M188" i="6"/>
  <c r="I188" i="6"/>
  <c r="H328" i="3"/>
  <c r="H328" i="6"/>
  <c r="I391" i="3"/>
  <c r="M391" i="6"/>
  <c r="I391" i="6"/>
  <c r="K367" i="6"/>
  <c r="E367" i="6"/>
  <c r="H203" i="3"/>
  <c r="H203" i="6"/>
  <c r="K656" i="6"/>
  <c r="E656" i="6"/>
  <c r="K313" i="6"/>
  <c r="E313" i="6"/>
  <c r="H753" i="3"/>
  <c r="H753" i="6"/>
  <c r="H168" i="3"/>
  <c r="H168" i="6"/>
  <c r="K7" i="6"/>
  <c r="E7" i="6"/>
  <c r="I393" i="3"/>
  <c r="M393" i="6"/>
  <c r="I393" i="6"/>
  <c r="H563" i="3"/>
  <c r="H563" i="6"/>
  <c r="I424" i="3"/>
  <c r="M424" i="6"/>
  <c r="I424" i="6"/>
  <c r="K25" i="6"/>
  <c r="E25" i="6"/>
  <c r="H144" i="3"/>
  <c r="H144" i="6"/>
  <c r="K185" i="6"/>
  <c r="E185" i="6"/>
  <c r="H353" i="3"/>
  <c r="H353" i="6"/>
  <c r="I158" i="3"/>
  <c r="M158" i="6"/>
  <c r="I158" i="6"/>
  <c r="H209" i="3"/>
  <c r="H209" i="6"/>
  <c r="H75" i="3"/>
  <c r="H75" i="6"/>
  <c r="K33" i="6"/>
  <c r="E33" i="6"/>
  <c r="K160" i="6"/>
  <c r="E160" i="6"/>
  <c r="K10" i="6"/>
  <c r="E10" i="6"/>
  <c r="H161" i="9"/>
  <c r="H191" i="9"/>
  <c r="K48" i="6"/>
  <c r="E48" i="6"/>
  <c r="I497" i="3"/>
  <c r="M497" i="6"/>
  <c r="I497" i="6"/>
  <c r="H253" i="3"/>
  <c r="H253" i="6"/>
  <c r="I469" i="3"/>
  <c r="M427" i="6"/>
  <c r="I427" i="6"/>
  <c r="H589" i="3"/>
  <c r="H589" i="6"/>
  <c r="I529" i="3"/>
  <c r="M529" i="6"/>
  <c r="I529" i="6"/>
  <c r="H30" i="3"/>
  <c r="H30" i="6"/>
  <c r="H424" i="3"/>
  <c r="H424" i="6"/>
  <c r="K165" i="6"/>
  <c r="E165" i="6"/>
  <c r="H43" i="3"/>
  <c r="H43" i="6"/>
  <c r="K499" i="6"/>
  <c r="E499" i="6"/>
  <c r="K404" i="6"/>
  <c r="E404" i="6"/>
  <c r="K235" i="6"/>
  <c r="E235" i="6"/>
  <c r="I104" i="3"/>
  <c r="M104" i="6"/>
  <c r="I104" i="6"/>
  <c r="K642" i="6"/>
  <c r="E642" i="6"/>
  <c r="I55" i="3"/>
  <c r="M55" i="6"/>
  <c r="I55" i="6"/>
  <c r="H114" i="3"/>
  <c r="H114" i="6"/>
  <c r="I156" i="3"/>
  <c r="M156" i="6"/>
  <c r="I156" i="6"/>
  <c r="H298" i="3"/>
  <c r="H298" i="6"/>
  <c r="H769" i="3"/>
  <c r="H769" i="6"/>
  <c r="H160" i="3"/>
  <c r="H160" i="6"/>
  <c r="I280" i="3"/>
  <c r="M280" i="6"/>
  <c r="I280" i="6"/>
  <c r="I534" i="3"/>
  <c r="M534" i="6"/>
  <c r="I534" i="6"/>
  <c r="H102" i="3"/>
  <c r="H102" i="6"/>
  <c r="K427" i="6"/>
  <c r="E427" i="6"/>
  <c r="H383" i="3"/>
  <c r="H383" i="6"/>
  <c r="K611" i="6"/>
  <c r="E611" i="6"/>
  <c r="H367" i="3"/>
  <c r="H367" i="6"/>
  <c r="H295" i="3"/>
  <c r="H295" i="6"/>
  <c r="H313" i="3"/>
  <c r="H313" i="6"/>
  <c r="H545" i="3"/>
  <c r="H545" i="6"/>
  <c r="K491" i="6"/>
  <c r="E491" i="6"/>
  <c r="K32" i="6"/>
  <c r="E32" i="6"/>
  <c r="I401" i="3"/>
  <c r="M401" i="6"/>
  <c r="I401" i="6"/>
  <c r="K88" i="6"/>
  <c r="E88" i="6"/>
  <c r="K534" i="6"/>
  <c r="E534" i="6"/>
  <c r="H247" i="3"/>
  <c r="H247" i="6"/>
  <c r="K169" i="6"/>
  <c r="E169" i="6"/>
  <c r="I216" i="3"/>
  <c r="M216" i="6"/>
  <c r="I216" i="6"/>
  <c r="H91" i="3"/>
  <c r="H91" i="6"/>
  <c r="K168" i="6"/>
  <c r="E168" i="6"/>
  <c r="H759" i="3"/>
  <c r="H759" i="6"/>
  <c r="K429" i="6"/>
  <c r="E429" i="6"/>
  <c r="I209" i="3"/>
  <c r="M209" i="6"/>
  <c r="I209" i="6"/>
  <c r="H13" i="3"/>
  <c r="H13" i="6"/>
  <c r="H305" i="3"/>
  <c r="H305" i="6"/>
  <c r="K116" i="6"/>
  <c r="E116" i="6"/>
  <c r="K353" i="6"/>
  <c r="E353" i="6"/>
  <c r="I25" i="3"/>
  <c r="M25" i="6"/>
  <c r="I25" i="6"/>
  <c r="H155" i="9"/>
  <c r="H176" i="9"/>
  <c r="K454" i="6"/>
  <c r="E454" i="6"/>
  <c r="K615" i="6"/>
  <c r="E615" i="6"/>
  <c r="I588" i="3"/>
  <c r="M588" i="6"/>
  <c r="I588" i="6"/>
  <c r="K588" i="6"/>
  <c r="E588" i="6"/>
  <c r="K540" i="6"/>
  <c r="E540" i="6"/>
  <c r="I540" i="3"/>
  <c r="M540" i="6"/>
  <c r="I540" i="6"/>
  <c r="I527" i="3"/>
  <c r="M527" i="6"/>
  <c r="I527" i="6"/>
  <c r="H527" i="3"/>
  <c r="H527" i="6"/>
  <c r="H326" i="3"/>
  <c r="H326" i="6"/>
  <c r="I326" i="3"/>
  <c r="M326" i="6"/>
  <c r="I326" i="6"/>
  <c r="H213" i="3"/>
  <c r="H213" i="6"/>
  <c r="K213" i="6"/>
  <c r="E213" i="6"/>
  <c r="H179" i="3"/>
  <c r="H179" i="6"/>
  <c r="I179" i="3"/>
  <c r="M179" i="6"/>
  <c r="I179" i="6"/>
  <c r="K179" i="6"/>
  <c r="E179" i="6"/>
  <c r="K64" i="6"/>
  <c r="E64" i="6"/>
  <c r="H64" i="3"/>
  <c r="H64" i="6"/>
  <c r="K44" i="6"/>
  <c r="E44" i="6"/>
  <c r="I44" i="3"/>
  <c r="M44" i="6"/>
  <c r="I44" i="6"/>
  <c r="K54" i="6"/>
  <c r="E54" i="6"/>
  <c r="I54" i="3"/>
  <c r="M54" i="6"/>
  <c r="I54" i="6"/>
  <c r="I672" i="3"/>
  <c r="M672" i="6"/>
  <c r="I672" i="6"/>
  <c r="K672" i="6"/>
  <c r="E672" i="6"/>
  <c r="I466" i="3"/>
  <c r="M466" i="6"/>
  <c r="I466" i="6"/>
  <c r="H466" i="3"/>
  <c r="H466" i="6"/>
  <c r="H437" i="3"/>
  <c r="H437" i="6"/>
  <c r="I437" i="3"/>
  <c r="M437" i="6"/>
  <c r="I437" i="6"/>
  <c r="H771" i="3"/>
  <c r="H771" i="6"/>
  <c r="I464" i="3"/>
  <c r="M464" i="6"/>
  <c r="I464" i="6"/>
  <c r="H666" i="3"/>
  <c r="H666" i="6"/>
  <c r="H651" i="3"/>
  <c r="H651" i="6"/>
  <c r="H164" i="3"/>
  <c r="H164" i="6"/>
  <c r="K452" i="6"/>
  <c r="E452" i="6"/>
  <c r="K654" i="6"/>
  <c r="E654" i="6"/>
  <c r="H609" i="3"/>
  <c r="H609" i="6"/>
  <c r="I140" i="3"/>
  <c r="M140" i="6"/>
  <c r="I140" i="6"/>
  <c r="K723" i="6"/>
  <c r="E723" i="6"/>
  <c r="I730" i="3"/>
  <c r="M730" i="6"/>
  <c r="I730" i="6"/>
  <c r="H672" i="3"/>
  <c r="H672" i="6"/>
  <c r="K618" i="6"/>
  <c r="E618" i="6"/>
  <c r="H511" i="3"/>
  <c r="H511" i="6"/>
  <c r="I671" i="3"/>
  <c r="M671" i="6"/>
  <c r="I671" i="6"/>
  <c r="I706" i="3"/>
  <c r="M706" i="6"/>
  <c r="I706" i="6"/>
  <c r="H461" i="3"/>
  <c r="H461" i="6"/>
  <c r="H766" i="3"/>
  <c r="H766" i="6"/>
  <c r="K150" i="6"/>
  <c r="E150" i="6"/>
  <c r="I507" i="3"/>
  <c r="M507" i="6"/>
  <c r="I507" i="6"/>
  <c r="K770" i="6"/>
  <c r="E770" i="6"/>
  <c r="H770" i="3"/>
  <c r="H770" i="6"/>
  <c r="K712" i="6"/>
  <c r="E712" i="6"/>
  <c r="I712" i="3"/>
  <c r="M712" i="6"/>
  <c r="I712" i="6"/>
  <c r="K706" i="6"/>
  <c r="E706" i="6"/>
  <c r="I699" i="3"/>
  <c r="M699" i="6"/>
  <c r="I699" i="6"/>
  <c r="I395" i="3"/>
  <c r="M395" i="6"/>
  <c r="I395" i="6"/>
  <c r="H395" i="3"/>
  <c r="H395" i="6"/>
  <c r="H355" i="3"/>
  <c r="H355" i="6"/>
  <c r="I355" i="3"/>
  <c r="M355" i="6"/>
  <c r="I355" i="6"/>
  <c r="K355" i="6"/>
  <c r="E355" i="6"/>
  <c r="H340" i="3"/>
  <c r="H340" i="6"/>
  <c r="K340" i="6"/>
  <c r="E340" i="6"/>
  <c r="H331" i="3"/>
  <c r="H331" i="6"/>
  <c r="K331" i="6"/>
  <c r="E331" i="6"/>
  <c r="H260" i="3"/>
  <c r="H260" i="6"/>
  <c r="K260" i="6"/>
  <c r="E260" i="6"/>
  <c r="H73" i="3"/>
  <c r="H73" i="6"/>
  <c r="K73" i="6"/>
  <c r="E73" i="6"/>
  <c r="H449" i="3"/>
  <c r="H449" i="6"/>
  <c r="K483" i="6"/>
  <c r="E483" i="6"/>
  <c r="K609" i="6"/>
  <c r="E609" i="6"/>
  <c r="K442" i="6"/>
  <c r="E442" i="6"/>
  <c r="H674" i="3"/>
  <c r="H674" i="6"/>
  <c r="H447" i="3"/>
  <c r="H447" i="6"/>
  <c r="H723" i="3"/>
  <c r="H723" i="6"/>
  <c r="H711" i="3"/>
  <c r="H711" i="6"/>
  <c r="K745" i="6"/>
  <c r="E745" i="6"/>
  <c r="I618" i="3"/>
  <c r="M618" i="6"/>
  <c r="I618" i="6"/>
  <c r="H485" i="3"/>
  <c r="H485" i="6"/>
  <c r="K759" i="6"/>
  <c r="E759" i="6"/>
  <c r="K623" i="6"/>
  <c r="E623" i="6"/>
  <c r="K592" i="6"/>
  <c r="E592" i="6"/>
  <c r="I592" i="3"/>
  <c r="M592" i="6"/>
  <c r="I592" i="6"/>
  <c r="K492" i="6"/>
  <c r="E492" i="6"/>
  <c r="I492" i="3"/>
  <c r="M492" i="6"/>
  <c r="I492" i="6"/>
  <c r="K466" i="6"/>
  <c r="E466" i="6"/>
  <c r="H378" i="3"/>
  <c r="H378" i="6"/>
  <c r="K378" i="6"/>
  <c r="E378" i="6"/>
  <c r="H376" i="3"/>
  <c r="H376" i="6"/>
  <c r="I376" i="3"/>
  <c r="M376" i="6"/>
  <c r="I376" i="6"/>
  <c r="K470" i="6"/>
  <c r="E470" i="6"/>
  <c r="H733" i="9"/>
  <c r="H637" i="9"/>
  <c r="I562" i="3"/>
  <c r="M562" i="6"/>
  <c r="I562" i="6"/>
  <c r="H562" i="3"/>
  <c r="H562" i="6"/>
  <c r="K486" i="6"/>
  <c r="E486" i="6"/>
  <c r="I486" i="3"/>
  <c r="M486" i="6"/>
  <c r="I486" i="6"/>
  <c r="H451" i="3"/>
  <c r="H451" i="6"/>
  <c r="K451" i="6"/>
  <c r="E451" i="6"/>
  <c r="H448" i="3"/>
  <c r="H448" i="6"/>
  <c r="I448" i="3"/>
  <c r="M448" i="6"/>
  <c r="I448" i="6"/>
  <c r="H70" i="9"/>
  <c r="I70" i="9"/>
  <c r="K372" i="6"/>
  <c r="E372" i="6"/>
  <c r="H460" i="3"/>
  <c r="H460" i="6"/>
  <c r="H746" i="3"/>
  <c r="H746" i="6"/>
  <c r="I67" i="9"/>
  <c r="I463" i="3"/>
  <c r="M463" i="6"/>
  <c r="I463" i="6"/>
  <c r="H451" i="9"/>
  <c r="I481" i="3"/>
  <c r="M481" i="6"/>
  <c r="I481" i="6"/>
  <c r="I717" i="3"/>
  <c r="M717" i="6"/>
  <c r="I717" i="6"/>
  <c r="K717" i="6"/>
  <c r="E717" i="6"/>
  <c r="H513" i="3"/>
  <c r="H683" i="6"/>
  <c r="K683" i="6"/>
  <c r="E683" i="6"/>
  <c r="H406" i="3"/>
  <c r="H406" i="6"/>
  <c r="I406" i="3"/>
  <c r="M406" i="6"/>
  <c r="I406" i="6"/>
  <c r="I278" i="3"/>
  <c r="M278" i="6"/>
  <c r="I278" i="6"/>
  <c r="H278" i="3"/>
  <c r="H278" i="6"/>
  <c r="H271" i="3"/>
  <c r="H271" i="6"/>
  <c r="I271" i="3"/>
  <c r="M271" i="6"/>
  <c r="I271" i="6"/>
  <c r="K508" i="6"/>
  <c r="E508" i="6"/>
  <c r="H377" i="3"/>
  <c r="H377" i="6"/>
  <c r="I19" i="9"/>
  <c r="I490" i="3"/>
  <c r="M490" i="6"/>
  <c r="I490" i="6"/>
  <c r="H21" i="3"/>
  <c r="H21" i="6"/>
  <c r="K455" i="6"/>
  <c r="E455" i="6"/>
  <c r="K463" i="6"/>
  <c r="E463" i="6"/>
  <c r="H432" i="9"/>
  <c r="I56" i="9"/>
  <c r="K329" i="6"/>
  <c r="E329" i="6"/>
  <c r="H446" i="3"/>
  <c r="H446" i="6"/>
  <c r="H152" i="3"/>
  <c r="H152" i="6"/>
  <c r="I600" i="3"/>
  <c r="M600" i="6"/>
  <c r="I600" i="6"/>
  <c r="K600" i="6"/>
  <c r="E600" i="6"/>
  <c r="K595" i="6"/>
  <c r="E595" i="6"/>
  <c r="I595" i="3"/>
  <c r="M595" i="6"/>
  <c r="I595" i="6"/>
  <c r="I547" i="3"/>
  <c r="M547" i="6"/>
  <c r="I547" i="6"/>
  <c r="H547" i="3"/>
  <c r="H547" i="6"/>
  <c r="I541" i="3"/>
  <c r="M541" i="6"/>
  <c r="I541" i="6"/>
  <c r="K541" i="6"/>
  <c r="E541" i="6"/>
  <c r="K519" i="6"/>
  <c r="E519" i="6"/>
  <c r="H519" i="3"/>
  <c r="H519" i="6"/>
  <c r="I504" i="3"/>
  <c r="M504" i="6"/>
  <c r="I504" i="6"/>
  <c r="H504" i="3"/>
  <c r="H504" i="6"/>
  <c r="H459" i="3"/>
  <c r="H459" i="6"/>
  <c r="I459" i="3"/>
  <c r="M459" i="6"/>
  <c r="I459" i="6"/>
  <c r="I445" i="3"/>
  <c r="M445" i="6"/>
  <c r="I445" i="6"/>
  <c r="K445" i="6"/>
  <c r="E445" i="6"/>
  <c r="K435" i="6"/>
  <c r="E435" i="6"/>
  <c r="H435" i="3"/>
  <c r="H435" i="6"/>
  <c r="K433" i="6"/>
  <c r="E433" i="6"/>
  <c r="H433" i="3"/>
  <c r="H433" i="6"/>
  <c r="K380" i="6"/>
  <c r="E380" i="6"/>
  <c r="H380" i="3"/>
  <c r="H380" i="6"/>
  <c r="H240" i="3"/>
  <c r="H240" i="6"/>
  <c r="I240" i="3"/>
  <c r="M240" i="6"/>
  <c r="I240" i="6"/>
  <c r="I202" i="3"/>
  <c r="M202" i="6"/>
  <c r="I202" i="6"/>
  <c r="K202" i="6"/>
  <c r="E202" i="6"/>
  <c r="H197" i="3"/>
  <c r="H197" i="6"/>
  <c r="K197" i="6"/>
  <c r="E197" i="6"/>
  <c r="H123" i="3"/>
  <c r="H123" i="6"/>
  <c r="I123" i="3"/>
  <c r="M123" i="6"/>
  <c r="I123" i="6"/>
  <c r="H121" i="3"/>
  <c r="H121" i="6"/>
  <c r="K121" i="6"/>
  <c r="E121" i="6"/>
  <c r="H118" i="3"/>
  <c r="H118" i="6"/>
  <c r="K118" i="6"/>
  <c r="E118" i="6"/>
  <c r="I109" i="3"/>
  <c r="M109" i="6"/>
  <c r="I109" i="6"/>
  <c r="K109" i="6"/>
  <c r="E109" i="6"/>
  <c r="H86" i="3"/>
  <c r="H86" i="6"/>
  <c r="K86" i="6"/>
  <c r="E86" i="6"/>
  <c r="K50" i="6"/>
  <c r="E50" i="6"/>
  <c r="I50" i="3"/>
  <c r="M50" i="6"/>
  <c r="I50" i="6"/>
  <c r="I36" i="3"/>
  <c r="M36" i="6"/>
  <c r="I36" i="6"/>
  <c r="H36" i="3"/>
  <c r="H36" i="6"/>
  <c r="H488" i="9"/>
  <c r="I488" i="9"/>
  <c r="H564" i="9"/>
  <c r="I564" i="9"/>
  <c r="H580" i="3"/>
  <c r="H580" i="6"/>
  <c r="K580" i="6"/>
  <c r="E580" i="6"/>
  <c r="I526" i="3"/>
  <c r="M526" i="6"/>
  <c r="I526" i="6"/>
  <c r="H526" i="3"/>
  <c r="H526" i="6"/>
  <c r="H439" i="3"/>
  <c r="H439" i="6"/>
  <c r="I439" i="3"/>
  <c r="M439" i="6"/>
  <c r="I439" i="6"/>
  <c r="H436" i="3"/>
  <c r="H436" i="6"/>
  <c r="I436" i="3"/>
  <c r="M436" i="6"/>
  <c r="I436" i="6"/>
  <c r="K436" i="6"/>
  <c r="E436" i="6"/>
  <c r="H386" i="3"/>
  <c r="H386" i="6"/>
  <c r="K386" i="6"/>
  <c r="E386" i="6"/>
  <c r="K374" i="6"/>
  <c r="E374" i="6"/>
  <c r="H374" i="3"/>
  <c r="H374" i="6"/>
  <c r="H194" i="9"/>
  <c r="K382" i="6"/>
  <c r="E382" i="6"/>
  <c r="H559" i="3"/>
  <c r="H559" i="6"/>
  <c r="H791" i="9"/>
  <c r="H468" i="9"/>
  <c r="I461" i="9"/>
  <c r="I559" i="3"/>
  <c r="M559" i="6"/>
  <c r="I559" i="6"/>
  <c r="I14" i="9"/>
  <c r="H7" i="9"/>
  <c r="I458" i="9"/>
  <c r="H91" i="9"/>
  <c r="K21" i="6"/>
  <c r="E21" i="6"/>
  <c r="I571" i="3"/>
  <c r="M571" i="6"/>
  <c r="I571" i="6"/>
  <c r="I757" i="3"/>
  <c r="M757" i="6"/>
  <c r="I757" i="6"/>
  <c r="H480" i="9"/>
  <c r="I442" i="9"/>
  <c r="I413" i="3"/>
  <c r="M413" i="6"/>
  <c r="I413" i="6"/>
  <c r="K413" i="6"/>
  <c r="E413" i="6"/>
  <c r="H334" i="3"/>
  <c r="H334" i="6"/>
  <c r="I334" i="3"/>
  <c r="M334" i="6"/>
  <c r="I334" i="6"/>
  <c r="I289" i="3"/>
  <c r="M289" i="6"/>
  <c r="I289" i="6"/>
  <c r="K289" i="6"/>
  <c r="E289" i="6"/>
  <c r="I94" i="9"/>
  <c r="I465" i="3"/>
  <c r="M465" i="6"/>
  <c r="I465" i="6"/>
  <c r="I429" i="3"/>
  <c r="M471" i="6"/>
  <c r="I471" i="6"/>
  <c r="H717" i="3"/>
  <c r="H717" i="6"/>
  <c r="I593" i="3"/>
  <c r="M593" i="6"/>
  <c r="I593" i="6"/>
  <c r="H484" i="3"/>
  <c r="H484" i="6"/>
  <c r="I274" i="3"/>
  <c r="M274" i="6"/>
  <c r="I274" i="6"/>
  <c r="H782" i="9"/>
  <c r="I477" i="9"/>
  <c r="H482" i="9"/>
  <c r="H12" i="9"/>
  <c r="I493" i="3"/>
  <c r="M493" i="6"/>
  <c r="I493" i="6"/>
  <c r="H487" i="9"/>
  <c r="I553" i="3"/>
  <c r="M553" i="6"/>
  <c r="I553" i="6"/>
  <c r="I451" i="3"/>
  <c r="M451" i="6"/>
  <c r="I451" i="6"/>
  <c r="I281" i="3"/>
  <c r="M281" i="6"/>
  <c r="I281" i="6"/>
  <c r="I746" i="3"/>
  <c r="M746" i="6"/>
  <c r="I746" i="6"/>
  <c r="H413" i="3"/>
  <c r="H413" i="6"/>
  <c r="H456" i="9"/>
  <c r="I444" i="9"/>
  <c r="H421" i="9"/>
  <c r="I463" i="9"/>
  <c r="I523" i="3"/>
  <c r="M523" i="6"/>
  <c r="I523" i="6"/>
  <c r="H372" i="3"/>
  <c r="H372" i="6"/>
  <c r="K227" i="6"/>
  <c r="E227" i="6"/>
  <c r="K526" i="6"/>
  <c r="E526" i="6"/>
  <c r="I703" i="3"/>
  <c r="M703" i="6"/>
  <c r="I703" i="6"/>
  <c r="K703" i="6"/>
  <c r="E703" i="6"/>
  <c r="H639" i="3"/>
  <c r="H639" i="6"/>
  <c r="I639" i="3"/>
  <c r="M639" i="6"/>
  <c r="I639" i="6"/>
  <c r="H425" i="9"/>
  <c r="I550" i="3"/>
  <c r="M550" i="6"/>
  <c r="I550" i="6"/>
  <c r="K409" i="6"/>
  <c r="E409" i="6"/>
  <c r="I568" i="3"/>
  <c r="M568" i="6"/>
  <c r="I568" i="6"/>
  <c r="H382" i="3"/>
  <c r="H382" i="6"/>
  <c r="K80" i="6"/>
  <c r="E80" i="6"/>
  <c r="H441" i="3"/>
  <c r="H441" i="6"/>
  <c r="I484" i="9"/>
  <c r="K464" i="6"/>
  <c r="E464" i="6"/>
  <c r="H472" i="3"/>
  <c r="H430" i="6"/>
  <c r="I417" i="3"/>
  <c r="M417" i="6"/>
  <c r="I417" i="6"/>
  <c r="H443" i="3"/>
  <c r="H443" i="6"/>
  <c r="H745" i="3"/>
  <c r="H745" i="6"/>
  <c r="I472" i="9"/>
  <c r="H522" i="3"/>
  <c r="H522" i="6"/>
  <c r="K649" i="6"/>
  <c r="E649" i="6"/>
  <c r="K439" i="6"/>
  <c r="E439" i="6"/>
  <c r="H525" i="3"/>
  <c r="H525" i="6"/>
  <c r="I164" i="3"/>
  <c r="M164" i="6"/>
  <c r="I164" i="6"/>
  <c r="H204" i="3"/>
  <c r="H204" i="6"/>
  <c r="I772" i="3"/>
  <c r="M772" i="6"/>
  <c r="I772" i="6"/>
  <c r="K557" i="6"/>
  <c r="E557" i="6"/>
  <c r="I439" i="9"/>
  <c r="I65" i="9"/>
  <c r="H440" i="3"/>
  <c r="H440" i="6"/>
  <c r="K392" i="6"/>
  <c r="E392" i="6"/>
  <c r="I771" i="3"/>
  <c r="M771" i="6"/>
  <c r="I771" i="6"/>
  <c r="K640" i="6"/>
  <c r="E640" i="6"/>
  <c r="K373" i="6"/>
  <c r="E373" i="6"/>
  <c r="K152" i="6"/>
  <c r="E152" i="6"/>
  <c r="H541" i="3"/>
  <c r="H541" i="6"/>
  <c r="K278" i="6"/>
  <c r="E278" i="6"/>
  <c r="I150" i="3"/>
  <c r="M150" i="6"/>
  <c r="I150" i="6"/>
  <c r="I374" i="3"/>
  <c r="M374" i="6"/>
  <c r="I374" i="6"/>
  <c r="K437" i="6"/>
  <c r="E437" i="6"/>
  <c r="K465" i="6"/>
  <c r="E465" i="6"/>
  <c r="K501" i="6"/>
  <c r="E501" i="6"/>
  <c r="H266" i="3"/>
  <c r="H266" i="6"/>
  <c r="I14" i="3"/>
  <c r="M14" i="6"/>
  <c r="I14" i="6"/>
  <c r="K406" i="6"/>
  <c r="E406" i="6"/>
  <c r="I552" i="3"/>
  <c r="M552" i="6"/>
  <c r="I552" i="6"/>
  <c r="I378" i="3"/>
  <c r="M378" i="6"/>
  <c r="I378" i="6"/>
  <c r="I679" i="3"/>
  <c r="M679" i="6"/>
  <c r="I679" i="6"/>
  <c r="H679" i="3"/>
  <c r="H679" i="6"/>
  <c r="I635" i="3"/>
  <c r="M635" i="6"/>
  <c r="I635" i="6"/>
  <c r="H635" i="3"/>
  <c r="H635" i="6"/>
  <c r="I629" i="3"/>
  <c r="M629" i="6"/>
  <c r="I629" i="6"/>
  <c r="K629" i="6"/>
  <c r="E629" i="6"/>
  <c r="I627" i="3"/>
  <c r="M627" i="6"/>
  <c r="I627" i="6"/>
  <c r="K627" i="6"/>
  <c r="E627" i="6"/>
  <c r="K361" i="6"/>
  <c r="E361" i="6"/>
  <c r="H361" i="3"/>
  <c r="H361" i="6"/>
  <c r="K352" i="6"/>
  <c r="E352" i="6"/>
  <c r="I352" i="3"/>
  <c r="M352" i="6"/>
  <c r="I352" i="6"/>
  <c r="I320" i="3"/>
  <c r="M320" i="6"/>
  <c r="I320" i="6"/>
  <c r="K320" i="6"/>
  <c r="E320" i="6"/>
  <c r="K335" i="6"/>
  <c r="E335" i="6"/>
  <c r="H335" i="3"/>
  <c r="H335" i="6"/>
  <c r="I152" i="9"/>
  <c r="H152" i="9"/>
  <c r="H210" i="9"/>
  <c r="I210" i="9"/>
  <c r="H219" i="9"/>
  <c r="I219" i="9"/>
  <c r="H231" i="9"/>
  <c r="I231" i="9"/>
  <c r="I238" i="9"/>
  <c r="H238" i="9"/>
  <c r="H314" i="9"/>
  <c r="I314" i="9"/>
  <c r="H354" i="9"/>
  <c r="I354" i="9"/>
  <c r="I373" i="9"/>
  <c r="H373" i="9"/>
  <c r="I385" i="9"/>
  <c r="H385" i="9"/>
  <c r="I404" i="9"/>
  <c r="H404" i="9"/>
  <c r="K647" i="6"/>
  <c r="E647" i="6"/>
  <c r="H647" i="3"/>
  <c r="H647" i="6"/>
  <c r="K569" i="6"/>
  <c r="E569" i="6"/>
  <c r="I569" i="3"/>
  <c r="M569" i="6"/>
  <c r="I569" i="6"/>
  <c r="H197" i="9"/>
  <c r="I197" i="9"/>
  <c r="I775" i="9"/>
  <c r="H775" i="9"/>
  <c r="H201" i="9"/>
  <c r="H392" i="3"/>
  <c r="H392" i="6"/>
  <c r="I384" i="3"/>
  <c r="M384" i="6"/>
  <c r="I384" i="6"/>
  <c r="I141" i="3"/>
  <c r="M141" i="6"/>
  <c r="I141" i="6"/>
  <c r="H141" i="3"/>
  <c r="H141" i="6"/>
  <c r="H26" i="3"/>
  <c r="H26" i="6"/>
  <c r="I26" i="3"/>
  <c r="M26" i="6"/>
  <c r="I26" i="6"/>
  <c r="K263" i="6"/>
  <c r="E263" i="6"/>
  <c r="H263" i="3"/>
  <c r="H263" i="6"/>
  <c r="H40" i="9"/>
  <c r="I40" i="9"/>
  <c r="H98" i="9"/>
  <c r="I98" i="9"/>
  <c r="I120" i="9"/>
  <c r="H120" i="9"/>
  <c r="I124" i="9"/>
  <c r="H124" i="9"/>
  <c r="H262" i="3"/>
  <c r="H262" i="6"/>
  <c r="I250" i="3"/>
  <c r="M250" i="6"/>
  <c r="I250" i="6"/>
  <c r="I709" i="3"/>
  <c r="M709" i="6"/>
  <c r="I709" i="6"/>
  <c r="K709" i="6"/>
  <c r="E709" i="6"/>
  <c r="H709" i="3"/>
  <c r="H709" i="6"/>
  <c r="K738" i="6"/>
  <c r="E738" i="6"/>
  <c r="H579" i="3"/>
  <c r="H579" i="6"/>
  <c r="I647" i="3"/>
  <c r="M647" i="6"/>
  <c r="I647" i="6"/>
  <c r="I585" i="3"/>
  <c r="M585" i="6"/>
  <c r="I585" i="6"/>
  <c r="H630" i="3"/>
  <c r="H630" i="6"/>
  <c r="I705" i="3"/>
  <c r="M705" i="6"/>
  <c r="I705" i="6"/>
  <c r="I727" i="3"/>
  <c r="M727" i="6"/>
  <c r="I727" i="6"/>
  <c r="I489" i="3"/>
  <c r="M489" i="6"/>
  <c r="I489" i="6"/>
  <c r="K561" i="6"/>
  <c r="E561" i="6"/>
  <c r="H681" i="3"/>
  <c r="H681" i="6"/>
  <c r="H640" i="3"/>
  <c r="H640" i="6"/>
  <c r="I747" i="3"/>
  <c r="M747" i="6"/>
  <c r="I747" i="6"/>
  <c r="K399" i="6"/>
  <c r="E399" i="6"/>
  <c r="I563" i="3"/>
  <c r="M563" i="6"/>
  <c r="I563" i="6"/>
  <c r="K740" i="6"/>
  <c r="E740" i="6"/>
  <c r="H207" i="3"/>
  <c r="H207" i="6"/>
  <c r="H486" i="3"/>
  <c r="H486" i="6"/>
  <c r="K332" i="6"/>
  <c r="E332" i="6"/>
  <c r="H332" i="3"/>
  <c r="H332" i="6"/>
  <c r="K275" i="6"/>
  <c r="E275" i="6"/>
  <c r="H275" i="3"/>
  <c r="H275" i="6"/>
  <c r="I206" i="3"/>
  <c r="M206" i="6"/>
  <c r="I206" i="6"/>
  <c r="H206" i="3"/>
  <c r="H206" i="6"/>
  <c r="I45" i="3"/>
  <c r="M45" i="6"/>
  <c r="I45" i="6"/>
  <c r="K45" i="6"/>
  <c r="E45" i="6"/>
  <c r="I514" i="3"/>
  <c r="M684" i="6"/>
  <c r="I684" i="6"/>
  <c r="K568" i="6"/>
  <c r="E568" i="6"/>
  <c r="H514" i="3"/>
  <c r="H684" i="6"/>
  <c r="H264" i="3"/>
  <c r="H264" i="6"/>
  <c r="H80" i="3"/>
  <c r="H80" i="6"/>
  <c r="H269" i="3"/>
  <c r="H269" i="6"/>
  <c r="I472" i="3"/>
  <c r="M430" i="6"/>
  <c r="I430" i="6"/>
  <c r="I729" i="3"/>
  <c r="M729" i="6"/>
  <c r="I729" i="6"/>
  <c r="K78" i="6"/>
  <c r="E78" i="6"/>
  <c r="H553" i="3"/>
  <c r="H553" i="6"/>
  <c r="H551" i="3"/>
  <c r="H551" i="6"/>
  <c r="H585" i="3"/>
  <c r="H585" i="6"/>
  <c r="K431" i="6"/>
  <c r="E431" i="6"/>
  <c r="I295" i="3"/>
  <c r="M295" i="6"/>
  <c r="I295" i="6"/>
  <c r="I343" i="3"/>
  <c r="M343" i="6"/>
  <c r="I343" i="6"/>
  <c r="H733" i="3"/>
  <c r="H733" i="6"/>
  <c r="K673" i="6"/>
  <c r="E673" i="6"/>
  <c r="I398" i="3"/>
  <c r="M398" i="6"/>
  <c r="I398" i="6"/>
  <c r="H673" i="3"/>
  <c r="H673" i="6"/>
  <c r="K753" i="6"/>
  <c r="E753" i="6"/>
  <c r="H726" i="3"/>
  <c r="H726" i="6"/>
  <c r="H747" i="3"/>
  <c r="H747" i="6"/>
  <c r="I340" i="3"/>
  <c r="M340" i="6"/>
  <c r="I340" i="6"/>
  <c r="H399" i="3"/>
  <c r="H399" i="6"/>
  <c r="I736" i="3"/>
  <c r="M736" i="6"/>
  <c r="I736" i="6"/>
  <c r="K741" i="6"/>
  <c r="E741" i="6"/>
  <c r="I677" i="3"/>
  <c r="M677" i="6"/>
  <c r="I677" i="6"/>
  <c r="K522" i="6"/>
  <c r="E522" i="6"/>
  <c r="H561" i="3"/>
  <c r="H561" i="6"/>
  <c r="I262" i="3"/>
  <c r="M262" i="6"/>
  <c r="I262" i="6"/>
  <c r="K341" i="6"/>
  <c r="E341" i="6"/>
  <c r="I400" i="3"/>
  <c r="M400" i="6"/>
  <c r="I400" i="6"/>
  <c r="H735" i="3"/>
  <c r="H735" i="6"/>
  <c r="I266" i="3"/>
  <c r="M266" i="6"/>
  <c r="I266" i="6"/>
  <c r="I344" i="3"/>
  <c r="M344" i="6"/>
  <c r="I344" i="6"/>
  <c r="H663" i="3"/>
  <c r="H663" i="6"/>
  <c r="I663" i="3"/>
  <c r="M663" i="6"/>
  <c r="I663" i="6"/>
  <c r="K531" i="6"/>
  <c r="E531" i="6"/>
  <c r="I531" i="3"/>
  <c r="M531" i="6"/>
  <c r="I531" i="6"/>
  <c r="K365" i="6"/>
  <c r="E365" i="6"/>
  <c r="I365" i="3"/>
  <c r="M365" i="6"/>
  <c r="I365" i="6"/>
  <c r="I362" i="3"/>
  <c r="M362" i="6"/>
  <c r="I362" i="6"/>
  <c r="H362" i="3"/>
  <c r="H362" i="6"/>
  <c r="K324" i="6"/>
  <c r="E324" i="6"/>
  <c r="H324" i="3"/>
  <c r="H324" i="6"/>
  <c r="I254" i="3"/>
  <c r="M254" i="6"/>
  <c r="I254" i="6"/>
  <c r="K254" i="6"/>
  <c r="E254" i="6"/>
  <c r="H241" i="3"/>
  <c r="H241" i="6"/>
  <c r="K241" i="6"/>
  <c r="E241" i="6"/>
  <c r="I220" i="3"/>
  <c r="M220" i="6"/>
  <c r="I220" i="6"/>
  <c r="H220" i="3"/>
  <c r="H220" i="6"/>
  <c r="K178" i="6"/>
  <c r="E178" i="6"/>
  <c r="H178" i="3"/>
  <c r="H178" i="6"/>
  <c r="I134" i="3"/>
  <c r="M134" i="6"/>
  <c r="I134" i="6"/>
  <c r="K134" i="6"/>
  <c r="E134" i="6"/>
  <c r="H127" i="3"/>
  <c r="H127" i="6"/>
  <c r="K127" i="6"/>
  <c r="E127" i="6"/>
  <c r="H145" i="3"/>
  <c r="H145" i="6"/>
  <c r="I145" i="3"/>
  <c r="M145" i="6"/>
  <c r="I145" i="6"/>
  <c r="I598" i="3"/>
  <c r="M598" i="6"/>
  <c r="I598" i="6"/>
  <c r="K598" i="6"/>
  <c r="E598" i="6"/>
  <c r="I520" i="3"/>
  <c r="M520" i="6"/>
  <c r="I520" i="6"/>
  <c r="K520" i="6"/>
  <c r="E520" i="6"/>
  <c r="H510" i="3"/>
  <c r="H510" i="6"/>
  <c r="I510" i="3"/>
  <c r="M510" i="6"/>
  <c r="I510" i="6"/>
  <c r="I505" i="3"/>
  <c r="M505" i="6"/>
  <c r="I505" i="6"/>
  <c r="H505" i="3"/>
  <c r="H505" i="6"/>
  <c r="H194" i="3"/>
  <c r="H194" i="6"/>
  <c r="I194" i="3"/>
  <c r="M194" i="6"/>
  <c r="I194" i="6"/>
  <c r="I558" i="3"/>
  <c r="M558" i="6"/>
  <c r="I558" i="6"/>
  <c r="I484" i="3"/>
  <c r="M484" i="6"/>
  <c r="I484" i="6"/>
  <c r="I582" i="3"/>
  <c r="M582" i="6"/>
  <c r="I582" i="6"/>
  <c r="K579" i="6"/>
  <c r="E579" i="6"/>
  <c r="K517" i="6"/>
  <c r="E517" i="6"/>
  <c r="I565" i="3"/>
  <c r="M565" i="6"/>
  <c r="I565" i="6"/>
  <c r="I734" i="3"/>
  <c r="M734" i="6"/>
  <c r="I734" i="6"/>
  <c r="I630" i="3"/>
  <c r="M630" i="6"/>
  <c r="I630" i="6"/>
  <c r="H705" i="3"/>
  <c r="H705" i="6"/>
  <c r="K204" i="6"/>
  <c r="E204" i="6"/>
  <c r="H685" i="3"/>
  <c r="H515" i="6"/>
  <c r="I744" i="3"/>
  <c r="M744" i="6"/>
  <c r="I744" i="6"/>
  <c r="K721" i="6"/>
  <c r="E721" i="6"/>
  <c r="I207" i="3"/>
  <c r="M207" i="6"/>
  <c r="I207" i="6"/>
  <c r="H721" i="3"/>
  <c r="H721" i="6"/>
  <c r="K191" i="6"/>
  <c r="E191" i="6"/>
  <c r="K271" i="6"/>
  <c r="E271" i="6"/>
  <c r="H507" i="3"/>
  <c r="H507" i="6"/>
  <c r="I342" i="3"/>
  <c r="M342" i="6"/>
  <c r="I342" i="6"/>
  <c r="K639" i="6"/>
  <c r="E639" i="6"/>
  <c r="K691" i="6"/>
  <c r="E691" i="6"/>
  <c r="H691" i="3"/>
  <c r="H691" i="6"/>
  <c r="K613" i="6"/>
  <c r="E613" i="6"/>
  <c r="H613" i="3"/>
  <c r="H613" i="6"/>
  <c r="K607" i="6"/>
  <c r="E607" i="6"/>
  <c r="H607" i="3"/>
  <c r="H607" i="6"/>
  <c r="I423" i="3"/>
  <c r="M423" i="6"/>
  <c r="I423" i="6"/>
  <c r="K423" i="6"/>
  <c r="E423" i="6"/>
  <c r="H258" i="3"/>
  <c r="H258" i="6"/>
  <c r="K258" i="6"/>
  <c r="E258" i="6"/>
  <c r="H238" i="3"/>
  <c r="H238" i="6"/>
  <c r="I238" i="3"/>
  <c r="M238" i="6"/>
  <c r="I238" i="6"/>
  <c r="K232" i="6"/>
  <c r="E232" i="6"/>
  <c r="I232" i="3"/>
  <c r="M232" i="6"/>
  <c r="I232" i="6"/>
  <c r="H135" i="3"/>
  <c r="H135" i="6"/>
  <c r="I135" i="3"/>
  <c r="M135" i="6"/>
  <c r="I135" i="6"/>
  <c r="I106" i="3"/>
  <c r="M106" i="6"/>
  <c r="I106" i="6"/>
  <c r="K106" i="6"/>
  <c r="E106" i="6"/>
  <c r="K38" i="6"/>
  <c r="E38" i="6"/>
  <c r="I38" i="3"/>
  <c r="M38" i="6"/>
  <c r="I38" i="6"/>
  <c r="H24" i="3"/>
  <c r="H24" i="6"/>
  <c r="K24" i="6"/>
  <c r="E24" i="6"/>
  <c r="I24" i="3"/>
  <c r="M24" i="6"/>
  <c r="I24" i="6"/>
  <c r="H585" i="9"/>
  <c r="H634" i="9"/>
  <c r="H641" i="9"/>
  <c r="H734" i="9"/>
  <c r="H776" i="9"/>
  <c r="H105" i="3"/>
  <c r="H105" i="6"/>
  <c r="K105" i="6"/>
  <c r="E105" i="6"/>
  <c r="H177" i="3"/>
  <c r="H177" i="6"/>
  <c r="K469" i="6"/>
  <c r="E469" i="6"/>
  <c r="H44" i="3"/>
  <c r="H44" i="6"/>
  <c r="I479" i="3"/>
  <c r="M479" i="6"/>
  <c r="I479" i="6"/>
  <c r="K624" i="6"/>
  <c r="E624" i="6"/>
  <c r="I764" i="3"/>
  <c r="M764" i="6"/>
  <c r="I764" i="6"/>
  <c r="H690" i="3"/>
  <c r="H690" i="6"/>
  <c r="I668" i="3"/>
  <c r="M668" i="6"/>
  <c r="I668" i="6"/>
  <c r="K514" i="6"/>
  <c r="E514" i="6"/>
  <c r="H650" i="3"/>
  <c r="H650" i="6"/>
  <c r="K564" i="6"/>
  <c r="E564" i="6"/>
  <c r="H364" i="3"/>
  <c r="H364" i="6"/>
  <c r="K597" i="6"/>
  <c r="E597" i="6"/>
  <c r="K766" i="6"/>
  <c r="E766" i="6"/>
  <c r="I192" i="3"/>
  <c r="M192" i="6"/>
  <c r="I192" i="6"/>
  <c r="I686" i="3"/>
  <c r="M516" i="6"/>
  <c r="I516" i="6"/>
  <c r="K177" i="6"/>
  <c r="E177" i="6"/>
  <c r="I81" i="3"/>
  <c r="M81" i="6"/>
  <c r="I81" i="6"/>
  <c r="I212" i="3"/>
  <c r="M212" i="6"/>
  <c r="I212" i="6"/>
  <c r="K634" i="6"/>
  <c r="E634" i="6"/>
  <c r="K487" i="6"/>
  <c r="E487" i="6"/>
  <c r="K79" i="6"/>
  <c r="E79" i="6"/>
  <c r="I305" i="3"/>
  <c r="M305" i="6"/>
  <c r="I305" i="6"/>
  <c r="K751" i="6"/>
  <c r="E751" i="6"/>
  <c r="I751" i="3"/>
  <c r="M751" i="6"/>
  <c r="I751" i="6"/>
  <c r="I661" i="3"/>
  <c r="M661" i="6"/>
  <c r="I661" i="6"/>
  <c r="H661" i="3"/>
  <c r="H661" i="6"/>
  <c r="K502" i="6"/>
  <c r="E502" i="6"/>
  <c r="I502" i="3"/>
  <c r="M502" i="6"/>
  <c r="I502" i="6"/>
  <c r="I470" i="3"/>
  <c r="M428" i="6"/>
  <c r="I428" i="6"/>
  <c r="H470" i="3"/>
  <c r="H428" i="6"/>
  <c r="K403" i="6"/>
  <c r="E403" i="6"/>
  <c r="I403" i="3"/>
  <c r="M403" i="6"/>
  <c r="I403" i="6"/>
  <c r="I221" i="3"/>
  <c r="M221" i="6"/>
  <c r="I221" i="6"/>
  <c r="K221" i="6"/>
  <c r="E221" i="6"/>
  <c r="I111" i="3"/>
  <c r="M111" i="6"/>
  <c r="I111" i="6"/>
  <c r="K111" i="6"/>
  <c r="E111" i="6"/>
  <c r="H61" i="3"/>
  <c r="H61" i="6"/>
  <c r="K61" i="6"/>
  <c r="E61" i="6"/>
  <c r="K714" i="6"/>
  <c r="E714" i="6"/>
  <c r="I714" i="3"/>
  <c r="M714" i="6"/>
  <c r="I714" i="6"/>
  <c r="I708" i="3"/>
  <c r="M708" i="6"/>
  <c r="I708" i="6"/>
  <c r="H708" i="3"/>
  <c r="H708" i="6"/>
  <c r="I617" i="3"/>
  <c r="M617" i="6"/>
  <c r="I617" i="6"/>
  <c r="K37" i="6"/>
  <c r="E37" i="6"/>
  <c r="I427" i="3"/>
  <c r="M469" i="6"/>
  <c r="I469" i="6"/>
  <c r="H606" i="3"/>
  <c r="H606" i="6"/>
  <c r="H244" i="3"/>
  <c r="H244" i="6"/>
  <c r="K479" i="6"/>
  <c r="E479" i="6"/>
  <c r="H39" i="3"/>
  <c r="H39" i="6"/>
  <c r="K366" i="6"/>
  <c r="E366" i="6"/>
  <c r="K562" i="6"/>
  <c r="E562" i="6"/>
  <c r="H564" i="3"/>
  <c r="H564" i="6"/>
  <c r="H79" i="3"/>
  <c r="H79" i="6"/>
  <c r="I604" i="3"/>
  <c r="M604" i="6"/>
  <c r="I604" i="6"/>
  <c r="I636" i="3"/>
  <c r="M636" i="6"/>
  <c r="I636" i="6"/>
  <c r="K192" i="6"/>
  <c r="E192" i="6"/>
  <c r="K692" i="6"/>
  <c r="E692" i="6"/>
  <c r="I322" i="3"/>
  <c r="M322" i="6"/>
  <c r="I322" i="6"/>
  <c r="I634" i="3"/>
  <c r="M634" i="6"/>
  <c r="I634" i="6"/>
  <c r="K322" i="6"/>
  <c r="E322" i="6"/>
  <c r="I57" i="3"/>
  <c r="M57" i="6"/>
  <c r="I57" i="6"/>
  <c r="K715" i="6"/>
  <c r="E715" i="6"/>
  <c r="H715" i="3"/>
  <c r="H715" i="6"/>
  <c r="I294" i="3"/>
  <c r="M294" i="6"/>
  <c r="I294" i="6"/>
  <c r="K294" i="6"/>
  <c r="E294" i="6"/>
  <c r="K224" i="6"/>
  <c r="E224" i="6"/>
  <c r="H224" i="3"/>
  <c r="H224" i="6"/>
  <c r="H9" i="3"/>
  <c r="H9" i="6"/>
  <c r="K9" i="6"/>
  <c r="E9" i="6"/>
  <c r="H762" i="3"/>
  <c r="H762" i="6"/>
  <c r="K762" i="6"/>
  <c r="E762" i="6"/>
  <c r="I195" i="3"/>
  <c r="M195" i="6"/>
  <c r="I195" i="6"/>
  <c r="K195" i="6"/>
  <c r="E195" i="6"/>
  <c r="H172" i="3"/>
  <c r="H172" i="6"/>
  <c r="K172" i="6"/>
  <c r="E172" i="6"/>
  <c r="H37" i="3"/>
  <c r="H37" i="6"/>
  <c r="I519" i="3"/>
  <c r="M519" i="6"/>
  <c r="I519" i="6"/>
  <c r="I769" i="3"/>
  <c r="M769" i="6"/>
  <c r="I769" i="6"/>
  <c r="I711" i="3"/>
  <c r="M711" i="6"/>
  <c r="I711" i="6"/>
  <c r="H597" i="3"/>
  <c r="H597" i="6"/>
  <c r="K668" i="6"/>
  <c r="E668" i="6"/>
  <c r="H714" i="3"/>
  <c r="H714" i="6"/>
  <c r="I684" i="3"/>
  <c r="M514" i="6"/>
  <c r="I514" i="6"/>
  <c r="H366" i="3"/>
  <c r="H366" i="6"/>
  <c r="K511" i="6"/>
  <c r="E511" i="6"/>
  <c r="K637" i="6"/>
  <c r="E637" i="6"/>
  <c r="H50" i="3"/>
  <c r="H50" i="6"/>
  <c r="I39" i="3"/>
  <c r="M39" i="6"/>
  <c r="I39" i="6"/>
  <c r="K612" i="6"/>
  <c r="E612" i="6"/>
  <c r="H612" i="3"/>
  <c r="H612" i="6"/>
  <c r="K606" i="6"/>
  <c r="E606" i="6"/>
  <c r="I549" i="3"/>
  <c r="M549" i="6"/>
  <c r="I549" i="6"/>
  <c r="H549" i="3"/>
  <c r="H549" i="6"/>
  <c r="H166" i="3"/>
  <c r="H166" i="6"/>
  <c r="I166" i="3"/>
  <c r="M166" i="6"/>
  <c r="I166" i="6"/>
  <c r="K159" i="6"/>
  <c r="E159" i="6"/>
  <c r="H159" i="3"/>
  <c r="H159" i="6"/>
  <c r="H75" i="9"/>
  <c r="H76" i="9"/>
  <c r="H77" i="9"/>
  <c r="H78" i="9"/>
  <c r="I696" i="9"/>
  <c r="I697" i="9"/>
  <c r="I698" i="9"/>
  <c r="I508" i="3"/>
  <c r="M508" i="6"/>
  <c r="I508" i="6"/>
  <c r="I496" i="3"/>
  <c r="M496" i="6"/>
  <c r="I496" i="6"/>
  <c r="I435" i="3"/>
  <c r="M435" i="6"/>
  <c r="I435" i="6"/>
  <c r="H108" i="3"/>
  <c r="H108" i="6"/>
  <c r="I376" i="9"/>
  <c r="H636" i="9"/>
  <c r="I704" i="9"/>
  <c r="I793" i="9"/>
  <c r="I570" i="3"/>
  <c r="M570" i="6"/>
  <c r="I570" i="6"/>
  <c r="I575" i="3"/>
  <c r="M575" i="6"/>
  <c r="I575" i="6"/>
  <c r="K702" i="6"/>
  <c r="E702" i="6"/>
  <c r="I525" i="3"/>
  <c r="M525" i="6"/>
  <c r="I525" i="6"/>
  <c r="I551" i="3"/>
  <c r="M551" i="6"/>
  <c r="I551" i="6"/>
  <c r="H360" i="3"/>
  <c r="H360" i="6"/>
  <c r="I650" i="3"/>
  <c r="M650" i="6"/>
  <c r="I650" i="6"/>
  <c r="K504" i="6"/>
  <c r="E504" i="6"/>
  <c r="H103" i="3"/>
  <c r="H103" i="6"/>
  <c r="I485" i="3"/>
  <c r="M485" i="6"/>
  <c r="I485" i="6"/>
  <c r="I330" i="3"/>
  <c r="M330" i="6"/>
  <c r="I330" i="6"/>
  <c r="H97" i="3"/>
  <c r="H97" i="6"/>
  <c r="I67" i="3"/>
  <c r="M67" i="6"/>
  <c r="I67" i="6"/>
  <c r="K76" i="6"/>
  <c r="E76" i="6"/>
  <c r="I625" i="3"/>
  <c r="M625" i="6"/>
  <c r="I625" i="6"/>
  <c r="H720" i="3"/>
  <c r="H720" i="6"/>
  <c r="K603" i="6"/>
  <c r="E603" i="6"/>
  <c r="I600" i="9"/>
  <c r="I462" i="9"/>
  <c r="H466" i="9"/>
  <c r="I452" i="9"/>
  <c r="I359" i="9"/>
  <c r="K229" i="6"/>
  <c r="E229" i="6"/>
  <c r="K283" i="6"/>
  <c r="E283" i="6"/>
  <c r="I283" i="3"/>
  <c r="M283" i="6"/>
  <c r="I283" i="6"/>
  <c r="H18" i="3"/>
  <c r="H18" i="6"/>
  <c r="K419" i="6"/>
  <c r="E419" i="6"/>
  <c r="K622" i="6"/>
  <c r="E622" i="6"/>
  <c r="H290" i="3"/>
  <c r="H290" i="6"/>
  <c r="K558" i="6"/>
  <c r="E558" i="6"/>
  <c r="K8" i="6"/>
  <c r="E8" i="6"/>
  <c r="K194" i="6"/>
  <c r="E194" i="6"/>
  <c r="K170" i="6"/>
  <c r="E170" i="6"/>
  <c r="K299" i="6"/>
  <c r="E299" i="6"/>
  <c r="H348" i="3"/>
  <c r="H348" i="6"/>
  <c r="K206" i="6"/>
  <c r="E206" i="6"/>
  <c r="H236" i="3"/>
  <c r="H236" i="6"/>
  <c r="H280" i="3"/>
  <c r="H280" i="6"/>
  <c r="I348" i="3"/>
  <c r="M348" i="6"/>
  <c r="I348" i="6"/>
  <c r="K555" i="6"/>
  <c r="E555" i="6"/>
  <c r="K148" i="6"/>
  <c r="E148" i="6"/>
  <c r="H170" i="3"/>
  <c r="H170" i="6"/>
  <c r="K346" i="6"/>
  <c r="E346" i="6"/>
  <c r="K425" i="6"/>
  <c r="E425" i="6"/>
  <c r="I159" i="3"/>
  <c r="M159" i="6"/>
  <c r="I159" i="6"/>
  <c r="K180" i="6"/>
  <c r="E180" i="6"/>
  <c r="H741" i="3"/>
  <c r="H741" i="6"/>
  <c r="I720" i="3"/>
  <c r="M720" i="6"/>
  <c r="I720" i="6"/>
  <c r="I702" i="3"/>
  <c r="M702" i="6"/>
  <c r="I702" i="6"/>
  <c r="I674" i="3"/>
  <c r="M674" i="6"/>
  <c r="I674" i="6"/>
  <c r="I657" i="3"/>
  <c r="M657" i="6"/>
  <c r="I657" i="6"/>
  <c r="H601" i="3"/>
  <c r="H601" i="6"/>
  <c r="I545" i="3"/>
  <c r="M545" i="6"/>
  <c r="I545" i="6"/>
  <c r="K510" i="6"/>
  <c r="E510" i="6"/>
  <c r="I503" i="3"/>
  <c r="M503" i="6"/>
  <c r="I503" i="6"/>
  <c r="K498" i="6"/>
  <c r="E498" i="6"/>
  <c r="K495" i="6"/>
  <c r="E495" i="6"/>
  <c r="K480" i="6"/>
  <c r="E480" i="6"/>
  <c r="K447" i="6"/>
  <c r="E447" i="6"/>
  <c r="K441" i="6"/>
  <c r="E441" i="6"/>
  <c r="I418" i="3"/>
  <c r="M418" i="6"/>
  <c r="I418" i="6"/>
  <c r="H302" i="3"/>
  <c r="H302" i="6"/>
  <c r="I286" i="3"/>
  <c r="M286" i="6"/>
  <c r="I286" i="6"/>
  <c r="H92" i="9"/>
  <c r="H140" i="9"/>
  <c r="H159" i="9"/>
  <c r="H255" i="9"/>
  <c r="H259" i="9"/>
  <c r="H260" i="9"/>
  <c r="H339" i="9"/>
  <c r="H410" i="9"/>
  <c r="H586" i="9"/>
  <c r="H631" i="9"/>
  <c r="H639" i="9"/>
  <c r="H642" i="9"/>
  <c r="I705" i="9"/>
  <c r="H742" i="9"/>
  <c r="H784" i="9"/>
  <c r="H797" i="9"/>
  <c r="H533" i="9"/>
  <c r="I789" i="9"/>
  <c r="H726" i="9"/>
  <c r="H756" i="9"/>
  <c r="H593" i="9"/>
  <c r="I377" i="3"/>
  <c r="M377" i="6"/>
  <c r="I377" i="6"/>
  <c r="I299" i="3"/>
  <c r="M299" i="6"/>
  <c r="I299" i="6"/>
  <c r="I252" i="3"/>
  <c r="M252" i="6"/>
  <c r="I252" i="6"/>
  <c r="H93" i="3"/>
  <c r="H93" i="6"/>
  <c r="K307" i="6"/>
  <c r="E307" i="6"/>
  <c r="I302" i="3"/>
  <c r="M302" i="6"/>
  <c r="I302" i="6"/>
  <c r="K657" i="6"/>
  <c r="E657" i="6"/>
  <c r="H483" i="3"/>
  <c r="H483" i="6"/>
  <c r="H63" i="3"/>
  <c r="H63" i="6"/>
  <c r="K154" i="6"/>
  <c r="E154" i="6"/>
  <c r="H659" i="3"/>
  <c r="H659" i="6"/>
  <c r="H146" i="3"/>
  <c r="H146" i="6"/>
  <c r="H52" i="9"/>
  <c r="H512" i="9"/>
  <c r="H275" i="9"/>
  <c r="H270" i="9"/>
  <c r="H265" i="9"/>
  <c r="H186" i="9"/>
  <c r="H398" i="3"/>
  <c r="H398" i="6"/>
  <c r="K325" i="6"/>
  <c r="E325" i="6"/>
  <c r="K570" i="6"/>
  <c r="E570" i="6"/>
  <c r="H575" i="3"/>
  <c r="H575" i="6"/>
  <c r="H373" i="3"/>
  <c r="H373" i="6"/>
  <c r="H437" i="9"/>
  <c r="H127" i="9"/>
  <c r="K215" i="6"/>
  <c r="E215" i="6"/>
  <c r="H498" i="3"/>
  <c r="H498" i="6"/>
  <c r="I556" i="3"/>
  <c r="M556" i="6"/>
  <c r="I556" i="6"/>
  <c r="H430" i="3"/>
  <c r="H472" i="6"/>
  <c r="H330" i="3"/>
  <c r="H330" i="6"/>
  <c r="I97" i="3"/>
  <c r="M97" i="6"/>
  <c r="I97" i="6"/>
  <c r="K756" i="6"/>
  <c r="E756" i="6"/>
  <c r="H139" i="3"/>
  <c r="H139" i="6"/>
  <c r="I364" i="9"/>
  <c r="I573" i="9"/>
  <c r="I304" i="9"/>
  <c r="H430" i="9"/>
  <c r="I236" i="9"/>
  <c r="I177" i="9"/>
  <c r="I117" i="9"/>
  <c r="I100" i="3"/>
  <c r="M100" i="6"/>
  <c r="I100" i="6"/>
  <c r="I555" i="3"/>
  <c r="M555" i="6"/>
  <c r="I555" i="6"/>
  <c r="I228" i="3"/>
  <c r="M228" i="6"/>
  <c r="I228" i="6"/>
  <c r="K183" i="6"/>
  <c r="E183" i="6"/>
  <c r="I425" i="3"/>
  <c r="M425" i="6"/>
  <c r="I425" i="6"/>
  <c r="H478" i="3"/>
  <c r="H478" i="6"/>
  <c r="K228" i="6"/>
  <c r="E228" i="6"/>
  <c r="H216" i="3"/>
  <c r="H216" i="6"/>
  <c r="H354" i="3"/>
  <c r="H354" i="6"/>
  <c r="I371" i="3"/>
  <c r="M371" i="6"/>
  <c r="I371" i="6"/>
  <c r="K384" i="6"/>
  <c r="E384" i="6"/>
  <c r="K18" i="6"/>
  <c r="E18" i="6"/>
  <c r="I148" i="3"/>
  <c r="M148" i="6"/>
  <c r="I148" i="6"/>
  <c r="H31" i="3"/>
  <c r="H31" i="6"/>
  <c r="I229" i="3"/>
  <c r="M229" i="6"/>
  <c r="I229" i="6"/>
  <c r="H346" i="3"/>
  <c r="H346" i="6"/>
  <c r="K556" i="6"/>
  <c r="E556" i="6"/>
  <c r="H750" i="3"/>
  <c r="H750" i="6"/>
  <c r="H8" i="3"/>
  <c r="H8" i="6"/>
  <c r="K132" i="6"/>
  <c r="E132" i="6"/>
  <c r="K323" i="6"/>
  <c r="E323" i="6"/>
  <c r="K27" i="6"/>
  <c r="E27" i="6"/>
  <c r="K212" i="6"/>
  <c r="E212" i="6"/>
  <c r="I358" i="3"/>
  <c r="M358" i="6"/>
  <c r="I358" i="6"/>
  <c r="K236" i="6"/>
  <c r="E236" i="6"/>
  <c r="I323" i="3"/>
  <c r="M323" i="6"/>
  <c r="I323" i="6"/>
  <c r="I191" i="3"/>
  <c r="M191" i="6"/>
  <c r="I191" i="6"/>
  <c r="I591" i="3"/>
  <c r="M591" i="6"/>
  <c r="I591" i="6"/>
  <c r="I480" i="3"/>
  <c r="M480" i="6"/>
  <c r="I480" i="6"/>
  <c r="H418" i="3"/>
  <c r="H418" i="6"/>
  <c r="H27" i="3"/>
  <c r="H27" i="6"/>
  <c r="K31" i="6"/>
  <c r="E31" i="6"/>
  <c r="K94" i="6"/>
  <c r="E94" i="6"/>
  <c r="I622" i="3"/>
  <c r="M622" i="6"/>
  <c r="I622" i="6"/>
  <c r="I105" i="3"/>
  <c r="M105" i="6"/>
  <c r="I105" i="6"/>
  <c r="I110" i="3"/>
  <c r="M110" i="6"/>
  <c r="I110" i="6"/>
  <c r="I368" i="3"/>
  <c r="M368" i="6"/>
  <c r="I368" i="6"/>
  <c r="I499" i="9"/>
  <c r="H381" i="9"/>
  <c r="I719" i="9"/>
  <c r="K617" i="6"/>
  <c r="E617" i="6"/>
  <c r="I350" i="3"/>
  <c r="M350" i="6"/>
  <c r="I350" i="6"/>
  <c r="K277" i="6"/>
  <c r="E277" i="6"/>
  <c r="H598" i="3"/>
  <c r="H598" i="6"/>
  <c r="H288" i="3"/>
  <c r="H288" i="6"/>
  <c r="H529" i="3"/>
  <c r="H529" i="6"/>
  <c r="K214" i="6"/>
  <c r="E214" i="6"/>
  <c r="H270" i="3"/>
  <c r="H270" i="6"/>
  <c r="H252" i="3"/>
  <c r="H252" i="6"/>
  <c r="I264" i="3"/>
  <c r="M264" i="6"/>
  <c r="I264" i="6"/>
  <c r="H274" i="3"/>
  <c r="H274" i="6"/>
  <c r="I631" i="3"/>
  <c r="M631" i="6"/>
  <c r="I631" i="6"/>
  <c r="H404" i="3"/>
  <c r="H404" i="6"/>
  <c r="I691" i="3"/>
  <c r="M691" i="6"/>
  <c r="I691" i="6"/>
  <c r="K103" i="6"/>
  <c r="E103" i="6"/>
  <c r="I277" i="3"/>
  <c r="M277" i="6"/>
  <c r="I277" i="6"/>
  <c r="H787" i="9"/>
  <c r="I486" i="9"/>
  <c r="I409" i="9"/>
  <c r="H296" i="9"/>
  <c r="I64" i="9"/>
  <c r="I318" i="3"/>
  <c r="M318" i="6"/>
  <c r="I318" i="6"/>
  <c r="I118" i="3"/>
  <c r="M118" i="6"/>
  <c r="I118" i="6"/>
  <c r="I269" i="3"/>
  <c r="M269" i="6"/>
  <c r="I269" i="6"/>
  <c r="I583" i="3"/>
  <c r="M583" i="6"/>
  <c r="I583" i="6"/>
  <c r="H301" i="3"/>
  <c r="H301" i="6"/>
  <c r="K142" i="6"/>
  <c r="E142" i="6"/>
  <c r="I154" i="3"/>
  <c r="M154" i="6"/>
  <c r="I154" i="6"/>
  <c r="H319" i="3"/>
  <c r="H319" i="6"/>
  <c r="H493" i="3"/>
  <c r="H493" i="6"/>
  <c r="I687" i="3"/>
  <c r="M517" i="6"/>
  <c r="I517" i="6"/>
  <c r="H246" i="3"/>
  <c r="H246" i="6"/>
  <c r="I304" i="3"/>
  <c r="M304" i="6"/>
  <c r="I304" i="6"/>
  <c r="I601" i="3"/>
  <c r="M601" i="6"/>
  <c r="I601" i="6"/>
  <c r="H764" i="3"/>
  <c r="H764" i="6"/>
  <c r="I642" i="3"/>
  <c r="M642" i="6"/>
  <c r="I642" i="6"/>
  <c r="K690" i="6"/>
  <c r="E690" i="6"/>
  <c r="K328" i="6"/>
  <c r="E328" i="6"/>
  <c r="H409" i="3"/>
  <c r="H409" i="6"/>
  <c r="I433" i="3"/>
  <c r="M433" i="6"/>
  <c r="I433" i="6"/>
  <c r="H215" i="3"/>
  <c r="H215" i="6"/>
  <c r="H343" i="3"/>
  <c r="H343" i="6"/>
  <c r="I733" i="3"/>
  <c r="M733" i="6"/>
  <c r="I733" i="6"/>
  <c r="H434" i="3"/>
  <c r="H434" i="6"/>
  <c r="I288" i="3"/>
  <c r="M288" i="6"/>
  <c r="I288" i="6"/>
  <c r="H662" i="3"/>
  <c r="H662" i="6"/>
  <c r="H457" i="3"/>
  <c r="H457" i="6"/>
  <c r="K727" i="6"/>
  <c r="E727" i="6"/>
  <c r="H491" i="3"/>
  <c r="H491" i="6"/>
  <c r="K515" i="6"/>
  <c r="E515" i="6"/>
  <c r="H528" i="3"/>
  <c r="H528" i="6"/>
  <c r="H665" i="3"/>
  <c r="H665" i="6"/>
  <c r="I700" i="3"/>
  <c r="M700" i="6"/>
  <c r="I700" i="6"/>
  <c r="K726" i="6"/>
  <c r="E726" i="6"/>
  <c r="I678" i="3"/>
  <c r="M678" i="6"/>
  <c r="I678" i="6"/>
  <c r="K112" i="6"/>
  <c r="E112" i="6"/>
  <c r="K40" i="6"/>
  <c r="E40" i="6"/>
  <c r="K496" i="6"/>
  <c r="E496" i="6"/>
  <c r="K604" i="6"/>
  <c r="E604" i="6"/>
  <c r="H317" i="3"/>
  <c r="H317" i="6"/>
  <c r="K308" i="6"/>
  <c r="E308" i="6"/>
  <c r="I364" i="3"/>
  <c r="M364" i="6"/>
  <c r="I364" i="6"/>
  <c r="K473" i="6"/>
  <c r="E473" i="6"/>
  <c r="K547" i="6"/>
  <c r="E547" i="6"/>
  <c r="I89" i="9"/>
  <c r="H419" i="3"/>
  <c r="H419" i="6"/>
  <c r="I69" i="9"/>
  <c r="I39" i="9"/>
  <c r="I612" i="3"/>
  <c r="M612" i="6"/>
  <c r="I612" i="6"/>
  <c r="K247" i="6"/>
  <c r="E247" i="6"/>
  <c r="I386" i="3"/>
  <c r="M386" i="6"/>
  <c r="I386" i="6"/>
  <c r="K461" i="6"/>
  <c r="E461" i="6"/>
  <c r="I185" i="3"/>
  <c r="M185" i="6"/>
  <c r="I185" i="6"/>
  <c r="I94" i="3"/>
  <c r="M94" i="6"/>
  <c r="I94" i="6"/>
  <c r="I692" i="3"/>
  <c r="M692" i="6"/>
  <c r="I692" i="6"/>
  <c r="K242" i="6"/>
  <c r="E242" i="6"/>
  <c r="I183" i="3"/>
  <c r="M183" i="6"/>
  <c r="I183" i="6"/>
  <c r="K91" i="6"/>
  <c r="E91" i="6"/>
  <c r="H712" i="3"/>
  <c r="H712" i="6"/>
  <c r="H552" i="3"/>
  <c r="H552" i="6"/>
  <c r="H338" i="3"/>
  <c r="H338" i="6"/>
  <c r="K434" i="6"/>
  <c r="E434" i="6"/>
  <c r="K186" i="6"/>
  <c r="E186" i="6"/>
  <c r="H641" i="3"/>
  <c r="H641" i="6"/>
  <c r="I454" i="3"/>
  <c r="M454" i="6"/>
  <c r="I454" i="6"/>
  <c r="K176" i="6"/>
  <c r="E176" i="6"/>
  <c r="I501" i="3"/>
  <c r="M501" i="6"/>
  <c r="I501" i="6"/>
  <c r="K157" i="6"/>
  <c r="E157" i="6"/>
  <c r="H132" i="3"/>
  <c r="H132" i="6"/>
  <c r="K467" i="6"/>
  <c r="E467" i="6"/>
  <c r="I227" i="3"/>
  <c r="M227" i="6"/>
  <c r="I227" i="6"/>
  <c r="K144" i="6"/>
  <c r="E144" i="6"/>
  <c r="K90" i="6"/>
  <c r="E90" i="6"/>
  <c r="H111" i="3"/>
  <c r="H111" i="6"/>
  <c r="K344" i="6"/>
  <c r="E344" i="6"/>
  <c r="K245" i="6"/>
  <c r="E245" i="6"/>
  <c r="I648" i="3"/>
  <c r="M648" i="6"/>
  <c r="I648" i="6"/>
  <c r="K135" i="6"/>
  <c r="E135" i="6"/>
  <c r="H54" i="3"/>
  <c r="H54" i="6"/>
  <c r="I643" i="3"/>
  <c r="M643" i="6"/>
  <c r="I643" i="6"/>
  <c r="K342" i="6"/>
  <c r="E342" i="6"/>
  <c r="K162" i="6"/>
  <c r="E162" i="6"/>
  <c r="H162" i="3"/>
  <c r="H162" i="6"/>
  <c r="H337" i="3"/>
  <c r="H337" i="6"/>
  <c r="H760" i="3"/>
  <c r="H760" i="6"/>
  <c r="K26" i="6"/>
  <c r="E26" i="6"/>
  <c r="K56" i="6"/>
  <c r="E56" i="6"/>
  <c r="K153" i="6"/>
  <c r="E153" i="6"/>
  <c r="K292" i="6"/>
  <c r="E292" i="6"/>
  <c r="I394" i="3"/>
  <c r="M394" i="6"/>
  <c r="I394" i="6"/>
  <c r="I543" i="3"/>
  <c r="M543" i="6"/>
  <c r="I543" i="6"/>
  <c r="I34" i="3"/>
  <c r="M34" i="6"/>
  <c r="I34" i="6"/>
  <c r="I42" i="3"/>
  <c r="M42" i="6"/>
  <c r="I42" i="6"/>
  <c r="I112" i="3"/>
  <c r="M112" i="6"/>
  <c r="I112" i="6"/>
  <c r="I122" i="3"/>
  <c r="M122" i="6"/>
  <c r="I122" i="6"/>
  <c r="I190" i="3"/>
  <c r="M190" i="6"/>
  <c r="I190" i="6"/>
  <c r="I233" i="3"/>
  <c r="M233" i="6"/>
  <c r="I233" i="6"/>
  <c r="K376" i="6"/>
  <c r="E376" i="6"/>
  <c r="H543" i="3"/>
  <c r="H543" i="6"/>
  <c r="H531" i="3"/>
  <c r="H531" i="6"/>
  <c r="H83" i="9"/>
  <c r="H237" i="9"/>
  <c r="H256" i="9"/>
  <c r="H604" i="9"/>
  <c r="H627" i="9"/>
  <c r="H646" i="9"/>
  <c r="H743" i="9"/>
  <c r="K681" i="6"/>
  <c r="E681" i="6"/>
  <c r="H724" i="3"/>
  <c r="H724" i="6"/>
  <c r="I667" i="3"/>
  <c r="M667" i="6"/>
  <c r="I667" i="6"/>
  <c r="K679" i="6"/>
  <c r="E679" i="6"/>
  <c r="I715" i="3"/>
  <c r="M715" i="6"/>
  <c r="I715" i="6"/>
  <c r="I509" i="3"/>
  <c r="M509" i="6"/>
  <c r="I509" i="6"/>
  <c r="I669" i="3"/>
  <c r="M669" i="6"/>
  <c r="I669" i="6"/>
  <c r="I735" i="3"/>
  <c r="M735" i="6"/>
  <c r="I735" i="6"/>
  <c r="H763" i="3"/>
  <c r="H763" i="6"/>
  <c r="H675" i="3"/>
  <c r="H675" i="6"/>
  <c r="K704" i="6"/>
  <c r="E704" i="6"/>
  <c r="K748" i="6"/>
  <c r="E748" i="6"/>
  <c r="H736" i="3"/>
  <c r="H736" i="6"/>
  <c r="H704" i="3"/>
  <c r="H704" i="6"/>
  <c r="H667" i="3"/>
  <c r="H667" i="6"/>
  <c r="K663" i="6"/>
  <c r="E663" i="6"/>
  <c r="I662" i="3"/>
  <c r="M662" i="6"/>
  <c r="I662" i="6"/>
  <c r="I656" i="3"/>
  <c r="M656" i="6"/>
  <c r="I656" i="6"/>
  <c r="H619" i="3"/>
  <c r="H619" i="6"/>
  <c r="H600" i="3"/>
  <c r="H600" i="6"/>
  <c r="K599" i="6"/>
  <c r="E599" i="6"/>
  <c r="K591" i="6"/>
  <c r="E591" i="6"/>
  <c r="I458" i="3"/>
  <c r="M458" i="6"/>
  <c r="I458" i="6"/>
  <c r="H458" i="3"/>
  <c r="H458" i="6"/>
  <c r="K471" i="6"/>
  <c r="E471" i="6"/>
  <c r="I513" i="3"/>
  <c r="M683" i="6"/>
  <c r="I683" i="6"/>
  <c r="I589" i="3"/>
  <c r="M589" i="6"/>
  <c r="I589" i="6"/>
  <c r="K571" i="6"/>
  <c r="E571" i="6"/>
  <c r="H700" i="3"/>
  <c r="H700" i="6"/>
  <c r="H696" i="3"/>
  <c r="H696" i="6"/>
  <c r="H677" i="3"/>
  <c r="H677" i="6"/>
  <c r="K440" i="6"/>
  <c r="E440" i="6"/>
  <c r="K643" i="6"/>
  <c r="E643" i="6"/>
  <c r="I750" i="3"/>
  <c r="M750" i="6"/>
  <c r="I750" i="6"/>
  <c r="K527" i="6"/>
  <c r="E527" i="6"/>
  <c r="I763" i="3"/>
  <c r="M763" i="6"/>
  <c r="I763" i="6"/>
  <c r="K675" i="6"/>
  <c r="E675" i="6"/>
  <c r="H648" i="3"/>
  <c r="H648" i="6"/>
  <c r="I748" i="3"/>
  <c r="M748" i="6"/>
  <c r="I748" i="6"/>
  <c r="I760" i="3"/>
  <c r="M760" i="6"/>
  <c r="I760" i="6"/>
  <c r="H744" i="3"/>
  <c r="H744" i="6"/>
  <c r="I724" i="3"/>
  <c r="M724" i="6"/>
  <c r="I724" i="6"/>
  <c r="I716" i="3"/>
  <c r="M716" i="6"/>
  <c r="I716" i="6"/>
  <c r="I710" i="3"/>
  <c r="M710" i="6"/>
  <c r="I710" i="6"/>
  <c r="K697" i="6"/>
  <c r="E697" i="6"/>
  <c r="H654" i="3"/>
  <c r="H654" i="6"/>
  <c r="H625" i="3"/>
  <c r="H625" i="6"/>
  <c r="H623" i="3"/>
  <c r="H623" i="6"/>
  <c r="K605" i="6"/>
  <c r="E605" i="6"/>
  <c r="I577" i="3"/>
  <c r="M577" i="6"/>
  <c r="I577" i="6"/>
  <c r="I248" i="3"/>
  <c r="M248" i="6"/>
  <c r="I248" i="6"/>
  <c r="K15" i="6"/>
  <c r="E15" i="6"/>
  <c r="H79" i="9"/>
  <c r="H84" i="9"/>
  <c r="H90" i="9"/>
  <c r="I147" i="9"/>
  <c r="H147" i="9"/>
  <c r="H149" i="9"/>
  <c r="H445" i="9"/>
  <c r="H465" i="9"/>
  <c r="H471" i="9"/>
  <c r="I471" i="9"/>
  <c r="I495" i="9"/>
  <c r="H496" i="9"/>
  <c r="H497" i="9"/>
  <c r="I584" i="9"/>
  <c r="H584" i="9"/>
  <c r="H602" i="9"/>
  <c r="H616" i="9"/>
  <c r="H628" i="9"/>
  <c r="I640" i="9"/>
  <c r="H640" i="9"/>
  <c r="H643" i="9"/>
  <c r="H647" i="9"/>
  <c r="H700" i="9"/>
  <c r="I700" i="9"/>
  <c r="H744" i="9"/>
  <c r="I487" i="3"/>
  <c r="M487" i="6"/>
  <c r="I487" i="6"/>
  <c r="H316" i="3"/>
  <c r="H316" i="6"/>
  <c r="H420" i="9"/>
  <c r="I420" i="9"/>
  <c r="I635" i="9"/>
  <c r="H635" i="9"/>
  <c r="H481" i="3"/>
  <c r="H481" i="6"/>
  <c r="I329" i="3"/>
  <c r="M329" i="6"/>
  <c r="I329" i="6"/>
  <c r="I25" i="9"/>
  <c r="I26" i="9"/>
  <c r="I27" i="9"/>
  <c r="I28" i="9"/>
  <c r="I29" i="9"/>
  <c r="I31" i="9"/>
  <c r="I32" i="9"/>
  <c r="I60" i="9"/>
  <c r="H82" i="9"/>
  <c r="I154" i="9"/>
  <c r="H154" i="9"/>
  <c r="I611" i="9"/>
  <c r="H611" i="9"/>
  <c r="I630" i="9"/>
  <c r="H630" i="9"/>
  <c r="H851" i="9"/>
  <c r="H80" i="9"/>
  <c r="I151" i="9"/>
  <c r="H151" i="9"/>
  <c r="H157" i="9"/>
  <c r="H160" i="9"/>
  <c r="H192" i="9"/>
  <c r="I603" i="9"/>
  <c r="H603" i="9"/>
  <c r="I614" i="9"/>
  <c r="H617" i="9"/>
  <c r="I625" i="9"/>
  <c r="H625" i="9"/>
  <c r="H629" i="9"/>
  <c r="H633" i="9"/>
  <c r="I644" i="9"/>
  <c r="H644" i="9"/>
  <c r="H739" i="3"/>
  <c r="H739" i="6"/>
  <c r="K739" i="6"/>
  <c r="E739" i="6"/>
  <c r="K521" i="6"/>
  <c r="E521" i="6"/>
  <c r="H521" i="3"/>
  <c r="H521" i="6"/>
  <c r="I410" i="3"/>
  <c r="M410" i="6"/>
  <c r="I410" i="6"/>
  <c r="K410" i="6"/>
  <c r="E410" i="6"/>
  <c r="H410" i="3"/>
  <c r="H410" i="6"/>
  <c r="H385" i="3"/>
  <c r="H385" i="6"/>
  <c r="K385" i="6"/>
  <c r="E385" i="6"/>
  <c r="I163" i="9"/>
  <c r="H163" i="9"/>
  <c r="I606" i="9"/>
  <c r="H606" i="9"/>
  <c r="I521" i="3"/>
  <c r="M521" i="6"/>
  <c r="I521" i="6"/>
  <c r="K586" i="6"/>
  <c r="E586" i="6"/>
  <c r="I536" i="9"/>
  <c r="I300" i="9"/>
  <c r="I729" i="9"/>
  <c r="H586" i="3"/>
  <c r="H586" i="6"/>
  <c r="H751" i="9"/>
  <c r="K641" i="6"/>
  <c r="E641" i="6"/>
  <c r="I363" i="9"/>
  <c r="I581" i="3"/>
  <c r="M581" i="6"/>
  <c r="I581" i="6"/>
  <c r="I265" i="3"/>
  <c r="M265" i="6"/>
  <c r="I265" i="6"/>
  <c r="K729" i="6"/>
  <c r="E729" i="6"/>
  <c r="H567" i="3"/>
  <c r="H567" i="6"/>
  <c r="K567" i="6"/>
  <c r="E567" i="6"/>
  <c r="I539" i="3"/>
  <c r="M539" i="6"/>
  <c r="I539" i="6"/>
  <c r="K539" i="6"/>
  <c r="E539" i="6"/>
  <c r="K537" i="6"/>
  <c r="E537" i="6"/>
  <c r="I537" i="3"/>
  <c r="M537" i="6"/>
  <c r="I537" i="6"/>
  <c r="I421" i="3"/>
  <c r="M421" i="6"/>
  <c r="I421" i="6"/>
  <c r="K421" i="6"/>
  <c r="E421" i="6"/>
  <c r="H397" i="3"/>
  <c r="H397" i="6"/>
  <c r="I397" i="3"/>
  <c r="M397" i="6"/>
  <c r="I397" i="6"/>
  <c r="I718" i="3"/>
  <c r="M718" i="6"/>
  <c r="I718" i="6"/>
  <c r="K718" i="6"/>
  <c r="E718" i="6"/>
  <c r="H610" i="3"/>
  <c r="H610" i="6"/>
  <c r="K610" i="6"/>
  <c r="E610" i="6"/>
  <c r="H196" i="3"/>
  <c r="H196" i="6"/>
  <c r="K196" i="6"/>
  <c r="E196" i="6"/>
  <c r="I257" i="9"/>
  <c r="H257" i="9"/>
  <c r="H60" i="3"/>
  <c r="H60" i="6"/>
  <c r="K732" i="6"/>
  <c r="E732" i="6"/>
  <c r="I732" i="3"/>
  <c r="M732" i="6"/>
  <c r="I732" i="6"/>
  <c r="H731" i="9"/>
  <c r="I406" i="9"/>
  <c r="I387" i="9"/>
  <c r="H145" i="9"/>
  <c r="H490" i="9"/>
  <c r="H724" i="9"/>
  <c r="I739" i="3"/>
  <c r="M739" i="6"/>
  <c r="I739" i="6"/>
  <c r="I398" i="9"/>
  <c r="I391" i="9"/>
  <c r="I341" i="9"/>
  <c r="I301" i="3"/>
  <c r="M301" i="6"/>
  <c r="I301" i="6"/>
  <c r="I621" i="3"/>
  <c r="M621" i="6"/>
  <c r="I621" i="6"/>
  <c r="H621" i="3"/>
  <c r="H621" i="6"/>
  <c r="I379" i="3"/>
  <c r="M379" i="6"/>
  <c r="I379" i="6"/>
  <c r="H306" i="3"/>
  <c r="H306" i="6"/>
  <c r="K282" i="6"/>
  <c r="E282" i="6"/>
  <c r="K730" i="6"/>
  <c r="E730" i="6"/>
  <c r="I306" i="3"/>
  <c r="M306" i="6"/>
  <c r="I306" i="6"/>
  <c r="I752" i="3"/>
  <c r="M752" i="6"/>
  <c r="I752" i="6"/>
  <c r="K752" i="6"/>
  <c r="E752" i="6"/>
  <c r="H752" i="3"/>
  <c r="H752" i="6"/>
  <c r="K728" i="6"/>
  <c r="E728" i="6"/>
  <c r="I728" i="3"/>
  <c r="M728" i="6"/>
  <c r="I728" i="6"/>
  <c r="I698" i="3"/>
  <c r="M698" i="6"/>
  <c r="I698" i="6"/>
  <c r="K698" i="6"/>
  <c r="E698" i="6"/>
  <c r="H653" i="3"/>
  <c r="H653" i="6"/>
  <c r="I653" i="3"/>
  <c r="M653" i="6"/>
  <c r="I653" i="6"/>
  <c r="H721" i="9"/>
  <c r="I403" i="9"/>
  <c r="I384" i="9"/>
  <c r="I652" i="9"/>
  <c r="K666" i="6"/>
  <c r="E666" i="6"/>
  <c r="K685" i="6"/>
  <c r="E685" i="6"/>
  <c r="H728" i="3"/>
  <c r="H728" i="6"/>
  <c r="I108" i="9"/>
  <c r="K60" i="6"/>
  <c r="E60" i="6"/>
  <c r="H100" i="3"/>
  <c r="H100" i="6"/>
  <c r="H492" i="3"/>
  <c r="H492" i="6"/>
  <c r="K379" i="6"/>
  <c r="E379" i="6"/>
  <c r="I754" i="3"/>
  <c r="M754" i="6"/>
  <c r="I754" i="6"/>
  <c r="I538" i="3"/>
  <c r="M538" i="6"/>
  <c r="I538" i="6"/>
  <c r="K587" i="6"/>
  <c r="E587" i="6"/>
  <c r="K772" i="6"/>
  <c r="E772" i="6"/>
  <c r="H742" i="3"/>
  <c r="H742" i="6"/>
  <c r="K742" i="6"/>
  <c r="E742" i="6"/>
  <c r="K594" i="6"/>
  <c r="E594" i="6"/>
  <c r="H594" i="3"/>
  <c r="H594" i="6"/>
  <c r="I574" i="3"/>
  <c r="M574" i="6"/>
  <c r="I574" i="6"/>
  <c r="H574" i="3"/>
  <c r="H574" i="6"/>
  <c r="H573" i="3"/>
  <c r="H573" i="6"/>
  <c r="I573" i="3"/>
  <c r="M573" i="6"/>
  <c r="I573" i="6"/>
  <c r="K422" i="6"/>
  <c r="E422" i="6"/>
  <c r="I422" i="3"/>
  <c r="M422" i="6"/>
  <c r="I422" i="6"/>
  <c r="I296" i="3"/>
  <c r="M296" i="6"/>
  <c r="I296" i="6"/>
  <c r="H296" i="3"/>
  <c r="H296" i="6"/>
  <c r="H182" i="3"/>
  <c r="H182" i="6"/>
  <c r="I182" i="3"/>
  <c r="M182" i="6"/>
  <c r="I182" i="6"/>
  <c r="K182" i="6"/>
  <c r="E182" i="6"/>
  <c r="K126" i="6"/>
  <c r="E126" i="6"/>
  <c r="H126" i="3"/>
  <c r="H126" i="6"/>
  <c r="I126" i="3"/>
  <c r="M126" i="6"/>
  <c r="I126" i="6"/>
  <c r="H132" i="9"/>
  <c r="I132" i="9"/>
  <c r="I609" i="9"/>
  <c r="H609" i="9"/>
  <c r="H771" i="9"/>
  <c r="I771" i="9"/>
  <c r="I783" i="9"/>
  <c r="H783" i="9"/>
  <c r="I394" i="9"/>
  <c r="I385" i="3"/>
  <c r="M385" i="6"/>
  <c r="I385" i="6"/>
  <c r="I610" i="3"/>
  <c r="M610" i="6"/>
  <c r="I610" i="6"/>
  <c r="I38" i="9"/>
  <c r="H582" i="3"/>
  <c r="H582" i="6"/>
  <c r="H516" i="3"/>
  <c r="H686" i="6"/>
  <c r="I516" i="3"/>
  <c r="M686" i="6"/>
  <c r="I686" i="6"/>
  <c r="I633" i="3"/>
  <c r="M633" i="6"/>
  <c r="I633" i="6"/>
  <c r="K633" i="6"/>
  <c r="E633" i="6"/>
  <c r="H628" i="3"/>
  <c r="H628" i="6"/>
  <c r="I628" i="3"/>
  <c r="M628" i="6"/>
  <c r="I628" i="6"/>
  <c r="I616" i="3"/>
  <c r="M616" i="6"/>
  <c r="I616" i="6"/>
  <c r="K616" i="6"/>
  <c r="E616" i="6"/>
  <c r="H683" i="3"/>
  <c r="H513" i="6"/>
  <c r="K513" i="6"/>
  <c r="E513" i="6"/>
  <c r="H477" i="3"/>
  <c r="H477" i="6"/>
  <c r="K477" i="6"/>
  <c r="E477" i="6"/>
  <c r="K310" i="6"/>
  <c r="E310" i="6"/>
  <c r="H310" i="3"/>
  <c r="H310" i="6"/>
  <c r="I310" i="3"/>
  <c r="M310" i="6"/>
  <c r="I310" i="6"/>
  <c r="I272" i="3"/>
  <c r="M272" i="6"/>
  <c r="I272" i="6"/>
  <c r="K272" i="6"/>
  <c r="E272" i="6"/>
  <c r="I722" i="3"/>
  <c r="M722" i="6"/>
  <c r="I722" i="6"/>
  <c r="I680" i="3"/>
  <c r="M680" i="6"/>
  <c r="I680" i="6"/>
  <c r="I696" i="3"/>
  <c r="M696" i="6"/>
  <c r="I696" i="6"/>
  <c r="H686" i="3"/>
  <c r="H516" i="6"/>
  <c r="H722" i="3"/>
  <c r="H722" i="6"/>
  <c r="H314" i="3"/>
  <c r="H314" i="6"/>
  <c r="I157" i="3"/>
  <c r="M157" i="6"/>
  <c r="I157" i="6"/>
  <c r="H151" i="3"/>
  <c r="H151" i="6"/>
  <c r="K151" i="6"/>
  <c r="E151" i="6"/>
  <c r="I153" i="9"/>
  <c r="H153" i="9"/>
  <c r="H66" i="9"/>
  <c r="I66" i="9"/>
  <c r="I148" i="9"/>
  <c r="H148" i="9"/>
  <c r="I158" i="9"/>
  <c r="H158" i="9"/>
  <c r="I190" i="9"/>
  <c r="H190" i="9"/>
  <c r="I537" i="9"/>
  <c r="H537" i="9"/>
  <c r="I608" i="9"/>
  <c r="H608" i="9"/>
  <c r="H447" i="9"/>
  <c r="I447" i="9"/>
  <c r="H739" i="9"/>
  <c r="I739" i="9"/>
  <c r="I778" i="9"/>
  <c r="H778" i="9"/>
  <c r="H338" i="9"/>
  <c r="I338" i="9"/>
  <c r="H481" i="9"/>
  <c r="I481" i="9"/>
  <c r="H738" i="9"/>
  <c r="I738" i="9"/>
  <c r="I779" i="9"/>
  <c r="H779" i="9"/>
  <c r="I11" i="1" l="1"/>
  <c r="H112" i="1"/>
  <c r="H484" i="1"/>
  <c r="H42" i="1"/>
  <c r="H613" i="1"/>
  <c r="H408" i="1"/>
  <c r="H567" i="1"/>
  <c r="H572" i="1"/>
  <c r="H147" i="1"/>
  <c r="H475" i="1"/>
  <c r="H106" i="1"/>
  <c r="H38" i="1"/>
  <c r="I63" i="1"/>
  <c r="I83" i="1"/>
  <c r="I104" i="1"/>
  <c r="I108" i="1"/>
  <c r="I115" i="1"/>
  <c r="I163" i="1"/>
  <c r="I173" i="1"/>
  <c r="I187" i="1"/>
  <c r="I213" i="1"/>
  <c r="I230" i="1"/>
  <c r="I250" i="1"/>
  <c r="I267" i="1"/>
  <c r="I300" i="1"/>
  <c r="I330" i="1"/>
  <c r="I369" i="1"/>
  <c r="I457" i="1"/>
  <c r="I514" i="1"/>
  <c r="I524" i="1"/>
  <c r="I496" i="1"/>
  <c r="I553" i="1"/>
  <c r="I594" i="1"/>
  <c r="I606" i="1"/>
  <c r="I357" i="1"/>
  <c r="I277" i="1"/>
  <c r="I131" i="1"/>
  <c r="I85" i="1"/>
  <c r="I170" i="1"/>
  <c r="I431" i="1"/>
  <c r="I543" i="1"/>
  <c r="I637" i="1"/>
  <c r="I664" i="1"/>
  <c r="I679" i="1"/>
  <c r="H666" i="1"/>
  <c r="H647" i="1"/>
  <c r="H641" i="1"/>
  <c r="H628" i="1"/>
  <c r="H506" i="1"/>
  <c r="I504" i="1"/>
  <c r="H12" i="1"/>
  <c r="H103" i="1"/>
  <c r="H162" i="1"/>
  <c r="H114" i="1"/>
  <c r="I623" i="1"/>
  <c r="H667" i="1"/>
  <c r="I35" i="1"/>
  <c r="H312" i="1"/>
  <c r="H351" i="1"/>
  <c r="H109" i="1"/>
  <c r="H377" i="1"/>
  <c r="H249" i="1"/>
  <c r="H69" i="1"/>
  <c r="I75" i="1"/>
  <c r="I124" i="1"/>
  <c r="I625" i="1"/>
  <c r="I670" i="1"/>
  <c r="I656" i="1"/>
  <c r="H505" i="1"/>
  <c r="H24" i="1"/>
  <c r="I508" i="1"/>
  <c r="H23" i="1"/>
  <c r="H229" i="1"/>
  <c r="H172" i="1"/>
  <c r="H138" i="1"/>
  <c r="H241" i="1"/>
  <c r="I8" i="1"/>
  <c r="H680" i="1"/>
</calcChain>
</file>

<file path=xl/sharedStrings.xml><?xml version="1.0" encoding="utf-8"?>
<sst xmlns="http://schemas.openxmlformats.org/spreadsheetml/2006/main" count="25183" uniqueCount="936">
  <si>
    <t xml:space="preserve"> </t>
  </si>
  <si>
    <t>Game #</t>
  </si>
  <si>
    <t>Date</t>
  </si>
  <si>
    <t>Division</t>
  </si>
  <si>
    <t>Home Team</t>
  </si>
  <si>
    <t>Away Team</t>
  </si>
  <si>
    <t>Score</t>
  </si>
  <si>
    <t>Time</t>
  </si>
  <si>
    <t>Venue</t>
  </si>
  <si>
    <t>Comments</t>
  </si>
  <si>
    <t>O30-1</t>
  </si>
  <si>
    <t>O40-1</t>
  </si>
  <si>
    <t>O40-2</t>
  </si>
  <si>
    <t>O40-3</t>
  </si>
  <si>
    <t>NEWTOWN SALTY DOGS</t>
  </si>
  <si>
    <t>BRIDGEPORT UNITED</t>
  </si>
  <si>
    <t>NORTH BRANFORD 30</t>
  </si>
  <si>
    <t>POLONEZ UNITED</t>
  </si>
  <si>
    <t>WATERBURY ALBANIANS</t>
  </si>
  <si>
    <t>MILFORD TUESDAY</t>
  </si>
  <si>
    <t>CLUB NAPOLI 30</t>
  </si>
  <si>
    <t>DANBURY UNITED 30</t>
  </si>
  <si>
    <t>GREENWICH PUMAS</t>
  </si>
  <si>
    <t>NORWALK MARINERS</t>
  </si>
  <si>
    <t>RIDGEFIELD KICKS</t>
  </si>
  <si>
    <t>SOUTHEAST ROVERS</t>
  </si>
  <si>
    <t>VASCO DA GAMA 40</t>
  </si>
  <si>
    <t>DANBURY UNITED 40</t>
  </si>
  <si>
    <t>FAIRFIELD GAC</t>
  </si>
  <si>
    <t>GUILFORD BELL CURVE</t>
  </si>
  <si>
    <t>NEW HAVEN AMERICANS</t>
  </si>
  <si>
    <t>STAMFORD UNITED</t>
  </si>
  <si>
    <t>ALBANIAN EAGLES</t>
  </si>
  <si>
    <t>DERBY QUITUS</t>
  </si>
  <si>
    <t>HAMDEN UNITED</t>
  </si>
  <si>
    <t>NEWINGTON PORTUGUESE 40</t>
  </si>
  <si>
    <t>NORTH BRANFORD 40</t>
  </si>
  <si>
    <t>NORTH HAVEN SC</t>
  </si>
  <si>
    <t>STAMFORD CITY</t>
  </si>
  <si>
    <t>WILTON WOLVES</t>
  </si>
  <si>
    <t>DARIEN BLUE WAVE</t>
  </si>
  <si>
    <t>NAUGATUCK RIVER RATS</t>
  </si>
  <si>
    <t>SOUTHBURY BOOMERS</t>
  </si>
  <si>
    <t>WATERBURY PONTES</t>
  </si>
  <si>
    <t>WEST HAVEN GRAYS</t>
  </si>
  <si>
    <t>EAST HAVEN SC</t>
  </si>
  <si>
    <t>FARMINGTON WHITE OWLS</t>
  </si>
  <si>
    <t>GUILFORD BLACK EAGLES</t>
  </si>
  <si>
    <t>HARTFORD CAVALIERS</t>
  </si>
  <si>
    <t>MOODUS SC</t>
  </si>
  <si>
    <t>NORTH BRANFORD LEGENDS</t>
  </si>
  <si>
    <t>LITCHFIELD COUNTY BLUES</t>
  </si>
  <si>
    <t>MILFORD AMIGOS</t>
  </si>
  <si>
    <t>NAUGATUCK FUSION</t>
  </si>
  <si>
    <t>STAMFORD FC</t>
  </si>
  <si>
    <t>CASEUS NEW HAVEN FC</t>
  </si>
  <si>
    <t>CLINTON FC</t>
  </si>
  <si>
    <t>ECUACHAMOS FC</t>
  </si>
  <si>
    <t>NEWINGTON PORTUGUESE 30</t>
  </si>
  <si>
    <t>West Beach Fields, Stamford</t>
  </si>
  <si>
    <t>Cronin Field, Hartford</t>
  </si>
  <si>
    <t>Strong Stadium, West Haven</t>
  </si>
  <si>
    <t>Quinnipiac Park, Cheshire</t>
  </si>
  <si>
    <t>North Farms Park, North Branford</t>
  </si>
  <si>
    <t>Wakeman Park, Westport</t>
  </si>
  <si>
    <t>Diniz Field, Ridgefield</t>
  </si>
  <si>
    <t>Falcon Field, New Britain</t>
  </si>
  <si>
    <t>Fred Wolfe Park, Orange</t>
  </si>
  <si>
    <t>Platt Tech HS, Milford</t>
  </si>
  <si>
    <t>Guilford HS, Guilford</t>
  </si>
  <si>
    <t>Hamden MS, Hamden</t>
  </si>
  <si>
    <t>Moulthrop Field, East Haven</t>
  </si>
  <si>
    <t>Irish-American Club, Glastonbury</t>
  </si>
  <si>
    <t>Lilly Field, Wilton</t>
  </si>
  <si>
    <t>Ludlowe HS, Fairfield</t>
  </si>
  <si>
    <t>Martin Kellogg, Newington</t>
  </si>
  <si>
    <t>Middlebrook School, Wilton</t>
  </si>
  <si>
    <t>Nike Site, Shelton</t>
  </si>
  <si>
    <t>Pagels Field, West Haven</t>
  </si>
  <si>
    <t>Pease Road, Woodbridge</t>
  </si>
  <si>
    <t>Peck Place School, Orange</t>
  </si>
  <si>
    <t>Pontelandolfo Club, Waterbury</t>
  </si>
  <si>
    <t>Ridge Road, North Haven</t>
  </si>
  <si>
    <t>Settlers Park, Southbury</t>
  </si>
  <si>
    <t>Spera Park, Waterford</t>
  </si>
  <si>
    <t>Treadwell Park, Newtown</t>
  </si>
  <si>
    <t>Whittlesey Harrison, Morris</t>
  </si>
  <si>
    <t>Wilby HS, Waterbury</t>
  </si>
  <si>
    <t>Short Beach, Stratford</t>
  </si>
  <si>
    <t>STRATFORD AMICI</t>
  </si>
  <si>
    <t>Cromwell MS, Cromwell</t>
  </si>
  <si>
    <t>--</t>
  </si>
  <si>
    <t>TEAM 6</t>
  </si>
  <si>
    <t>TEAM 3</t>
  </si>
  <si>
    <t>TEAM 5</t>
  </si>
  <si>
    <t>TEAM 9</t>
  </si>
  <si>
    <t>TEAM 2</t>
  </si>
  <si>
    <t>TEAM 1</t>
  </si>
  <si>
    <t>TEAM 7</t>
  </si>
  <si>
    <t>TEAM 4</t>
  </si>
  <si>
    <t>TEAM 8</t>
  </si>
  <si>
    <t>TEAM 10</t>
  </si>
  <si>
    <t>O50-1</t>
  </si>
  <si>
    <t>O50-2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</si>
  <si>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</si>
  <si>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</si>
  <si>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</si>
  <si>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</si>
  <si>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</si>
  <si>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</si>
  <si>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</si>
  <si>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</si>
  <si>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TEAM 33</t>
  </si>
  <si>
    <t>TEAM 34</t>
  </si>
  <si>
    <t>TEAM 35</t>
  </si>
  <si>
    <t>TEAM 36</t>
  </si>
  <si>
    <t>TEAM 37</t>
  </si>
  <si>
    <t>TEAM 38</t>
  </si>
  <si>
    <t>TEAM 39</t>
  </si>
  <si>
    <t>TEAM 40</t>
  </si>
  <si>
    <t>TEAM 41</t>
  </si>
  <si>
    <t>TEAM 42</t>
  </si>
  <si>
    <t>TEAM 43</t>
  </si>
  <si>
    <t>TEAM 44</t>
  </si>
  <si>
    <t>TEAM 45</t>
  </si>
  <si>
    <t>TEAM 46</t>
  </si>
  <si>
    <t>TEAM 47</t>
  </si>
  <si>
    <t>TEAM 48</t>
  </si>
  <si>
    <t>TEAM 49</t>
  </si>
  <si>
    <t>TEAM 50</t>
  </si>
  <si>
    <t>TEAM 51</t>
  </si>
  <si>
    <t>TEAM 52</t>
  </si>
  <si>
    <t>TEAM 53</t>
  </si>
  <si>
    <t>TEAM 54</t>
  </si>
  <si>
    <t>TEAM 55</t>
  </si>
  <si>
    <t>TEAM 65</t>
  </si>
  <si>
    <t>TEAM 56</t>
  </si>
  <si>
    <t>TEAM 66</t>
  </si>
  <si>
    <t>TEAM 57</t>
  </si>
  <si>
    <t>TEAM 67</t>
  </si>
  <si>
    <t>TEAM 68</t>
  </si>
  <si>
    <t>TEAM 58</t>
  </si>
  <si>
    <t>TEAM 59</t>
  </si>
  <si>
    <t>TEAM 69</t>
  </si>
  <si>
    <t>TEAM 60</t>
  </si>
  <si>
    <t>TEAM 70</t>
  </si>
  <si>
    <t>TEAM 61</t>
  </si>
  <si>
    <t>TEAM 62</t>
  </si>
  <si>
    <t>TEAM 63</t>
  </si>
  <si>
    <t>TEAM 64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</si>
  <si>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</si>
  <si>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</si>
  <si>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</si>
  <si>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</si>
  <si>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</si>
  <si>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</si>
  <si>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</si>
  <si>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</si>
  <si>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</si>
  <si>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</si>
  <si>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</si>
  <si>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</si>
  <si>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</si>
  <si>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</si>
  <si>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FC POLONIA FALCON</t>
  </si>
  <si>
    <t>CHESHIRE INTER FC</t>
  </si>
  <si>
    <t>WALLINGFORD MORELIA</t>
  </si>
  <si>
    <t>NEW BRITAIN FALCONS FC</t>
  </si>
  <si>
    <t>POLONIA FALCON STARS FC</t>
  </si>
  <si>
    <t>GREENWICH ARSENAL 50</t>
  </si>
  <si>
    <t>GREENWICH ARSENAL 40</t>
  </si>
  <si>
    <t>ELI'S FC</t>
  </si>
  <si>
    <t xml:space="preserve">GLASTONBURY CELTIC </t>
  </si>
  <si>
    <t>CLUB NAPOLI 50</t>
  </si>
  <si>
    <t xml:space="preserve">NORWALK SPORT COLOMBIA </t>
  </si>
  <si>
    <t>O30-2</t>
  </si>
  <si>
    <t>Portuguese Cultural Center, Danbury</t>
  </si>
  <si>
    <t>home changes</t>
  </si>
  <si>
    <t>away changes</t>
  </si>
  <si>
    <t>sorted teams</t>
  </si>
  <si>
    <t>Team</t>
  </si>
  <si>
    <t>Teams Array</t>
  </si>
  <si>
    <t>#</t>
  </si>
  <si>
    <t>Team sorted</t>
  </si>
  <si>
    <t>Team Name</t>
  </si>
  <si>
    <t>VASCO DA GAMA 50</t>
  </si>
  <si>
    <t>Veterans Memorial Park, Bridgeport</t>
  </si>
  <si>
    <t>GREENWICH GUNNERS 50</t>
  </si>
  <si>
    <t>GREENWICH GUNNERS 40</t>
  </si>
  <si>
    <t>Nathan Hale MS, Norwalk</t>
  </si>
  <si>
    <t>HENRY  REID FC</t>
  </si>
  <si>
    <t xml:space="preserve">CHESHIRE UNITED </t>
  </si>
  <si>
    <t>STORM FC</t>
  </si>
  <si>
    <t xml:space="preserve">WILTON WARRIORS </t>
  </si>
  <si>
    <t>2015 SASL SOCCER SCHEDULE</t>
  </si>
  <si>
    <t>O30-2E</t>
  </si>
  <si>
    <t>GREENWICH ARSENAL 30</t>
  </si>
  <si>
    <t>Scotland Field, Ridgefield</t>
  </si>
  <si>
    <t>CHESHIRE AZZURRI 40</t>
  </si>
  <si>
    <t>CHESHIRE AZZURRI 50</t>
  </si>
  <si>
    <t>Northford Park, North Branford</t>
  </si>
  <si>
    <t>tbd</t>
  </si>
  <si>
    <t>Calvin Leete School, Guilford</t>
  </si>
  <si>
    <t>Ansonia HS, Ansonia</t>
  </si>
  <si>
    <t>PP</t>
  </si>
  <si>
    <t>Woodhouse Field, Wallingford</t>
  </si>
  <si>
    <t>Spring Field</t>
  </si>
  <si>
    <t>Fall Field</t>
  </si>
  <si>
    <t>2017 SASL SOCCER SCHEDULE</t>
  </si>
  <si>
    <t>BYE</t>
  </si>
  <si>
    <t>WATERTOWN GEEZERS</t>
  </si>
  <si>
    <t>VASCO DA GAMA 30</t>
  </si>
  <si>
    <t>HENRY  REID FC 40</t>
  </si>
  <si>
    <t>HENRY  REID FC 30</t>
  </si>
  <si>
    <t>PAN ZONES</t>
  </si>
  <si>
    <t>GREENWICH PUMAS LEGENDS</t>
  </si>
  <si>
    <t xml:space="preserve">GUILFORD CELTIC </t>
  </si>
  <si>
    <t>SHELTON FC</t>
  </si>
  <si>
    <t>Bittner Park, Guilford</t>
  </si>
  <si>
    <t>Stanley Quarter Park, New Britain</t>
  </si>
  <si>
    <t>Swift School, Watertown</t>
  </si>
  <si>
    <t>joe ch stop</t>
  </si>
  <si>
    <t>Played ahead from 4/9</t>
  </si>
  <si>
    <t>Start Times</t>
  </si>
  <si>
    <t>Played ahead 4/2</t>
  </si>
  <si>
    <t>Team 13</t>
  </si>
  <si>
    <t>Team 21</t>
  </si>
  <si>
    <r>
      <t xml:space="preserve">NO SCHEDULED GAMES MEMORIAL DAY ------------ </t>
    </r>
    <r>
      <rPr>
        <b/>
        <i/>
        <sz val="12"/>
        <color indexed="10"/>
        <rFont val="Calibri Light"/>
        <family val="2"/>
      </rPr>
      <t>MANDATORY</t>
    </r>
    <r>
      <rPr>
        <b/>
        <i/>
        <sz val="12"/>
        <color indexed="50"/>
        <rFont val="Calibri Light"/>
        <family val="2"/>
      </rPr>
      <t xml:space="preserve"> Scheduled Makeup Date 5/28</t>
    </r>
  </si>
  <si>
    <r>
      <t xml:space="preserve">NO SCHEDULED GAMES MOTHER'S DAY ------------ </t>
    </r>
    <r>
      <rPr>
        <b/>
        <i/>
        <sz val="12"/>
        <color indexed="10"/>
        <rFont val="Calibri Light"/>
        <family val="2"/>
      </rPr>
      <t>MANDATORY</t>
    </r>
    <r>
      <rPr>
        <b/>
        <i/>
        <sz val="12"/>
        <color indexed="50"/>
        <rFont val="Calibri Light"/>
        <family val="2"/>
      </rPr>
      <t xml:space="preserve"> Scheduled Makeup Date 5/14</t>
    </r>
  </si>
  <si>
    <r>
      <t xml:space="preserve">NO SCHEDULED GAMES LABOR DAY ------------ </t>
    </r>
    <r>
      <rPr>
        <b/>
        <i/>
        <sz val="12"/>
        <color indexed="10"/>
        <rFont val="Calibri Light"/>
        <family val="2"/>
      </rPr>
      <t>MANDATORY</t>
    </r>
    <r>
      <rPr>
        <b/>
        <i/>
        <sz val="12"/>
        <color indexed="50"/>
        <rFont val="Calibri Light"/>
        <family val="2"/>
      </rPr>
      <t xml:space="preserve"> Scheduled Makeup Date 9/3</t>
    </r>
  </si>
  <si>
    <r>
      <t xml:space="preserve">NO SCHEDULED GAMES COLUMBUS DAY ------------ </t>
    </r>
    <r>
      <rPr>
        <b/>
        <i/>
        <sz val="12"/>
        <color indexed="10"/>
        <rFont val="Calibri Light"/>
        <family val="2"/>
      </rPr>
      <t>MANDATORY</t>
    </r>
    <r>
      <rPr>
        <b/>
        <i/>
        <sz val="12"/>
        <color indexed="50"/>
        <rFont val="Calibri Light"/>
        <family val="2"/>
      </rPr>
      <t xml:space="preserve"> Scheduled Makeup Date 10/15</t>
    </r>
  </si>
  <si>
    <t>Team_id</t>
  </si>
  <si>
    <t>SASL team name</t>
  </si>
  <si>
    <t>team_name</t>
  </si>
  <si>
    <t>league_name</t>
  </si>
  <si>
    <t>CA Div</t>
  </si>
  <si>
    <t>Albanian Eagles</t>
  </si>
  <si>
    <t>Master II -40</t>
  </si>
  <si>
    <t>SASL Master II</t>
  </si>
  <si>
    <t>Bridgeport Blue Dragons</t>
  </si>
  <si>
    <t>SASL I -30</t>
  </si>
  <si>
    <t>SASL I</t>
  </si>
  <si>
    <t>Bridgeport United</t>
  </si>
  <si>
    <t>SASL II -30</t>
  </si>
  <si>
    <t>SASL II</t>
  </si>
  <si>
    <t>Caseus New Haven FC</t>
  </si>
  <si>
    <t>Castle FC</t>
  </si>
  <si>
    <t>Cheshire Azzurri 40</t>
  </si>
  <si>
    <t>Master I -40</t>
  </si>
  <si>
    <t>SASL Master I</t>
  </si>
  <si>
    <t>Cheshire Azzurri 50</t>
  </si>
  <si>
    <t>SASL O50</t>
  </si>
  <si>
    <t>SASL O50-I</t>
  </si>
  <si>
    <t>Cheshire Inter FC</t>
  </si>
  <si>
    <t>Cheshire United</t>
  </si>
  <si>
    <t>Master III -40</t>
  </si>
  <si>
    <t>SASL Master III</t>
  </si>
  <si>
    <t>Cinton FC</t>
  </si>
  <si>
    <t>Club Napoli 30</t>
  </si>
  <si>
    <t>Club Napoli 50</t>
  </si>
  <si>
    <t>Connecticut Storm</t>
  </si>
  <si>
    <t>Danbury United 30</t>
  </si>
  <si>
    <t>Danbury United 40</t>
  </si>
  <si>
    <t>Darien Blue Waves</t>
  </si>
  <si>
    <t>Delaney's FC</t>
  </si>
  <si>
    <t>Derby Quitus</t>
  </si>
  <si>
    <t>East Haven SC</t>
  </si>
  <si>
    <t>SASL O50 -II</t>
  </si>
  <si>
    <t>SASL O50-II</t>
  </si>
  <si>
    <t>Eli's FC</t>
  </si>
  <si>
    <t>Fairfield GAC</t>
  </si>
  <si>
    <t>Farmington White Owls</t>
  </si>
  <si>
    <t>FC Polonia Falcon</t>
  </si>
  <si>
    <t>FC Shelton</t>
  </si>
  <si>
    <t>Glastonbury Celtic</t>
  </si>
  <si>
    <t>Greenwich Arsenal 30</t>
  </si>
  <si>
    <t>Greenwich Arsenal 40</t>
  </si>
  <si>
    <t>Greenwich Arsenal 50</t>
  </si>
  <si>
    <t>Greenwich Gunners 40</t>
  </si>
  <si>
    <t>Greenwich Gunners 50</t>
  </si>
  <si>
    <t>Greenwich Pumas</t>
  </si>
  <si>
    <t>Greenwich Pumitas</t>
  </si>
  <si>
    <t>Greenwich Wolves</t>
  </si>
  <si>
    <t>SASL O48</t>
  </si>
  <si>
    <t>Guilford Bell Curve</t>
  </si>
  <si>
    <t>Guilford Black Eagles</t>
  </si>
  <si>
    <t>Hamden Hawks</t>
  </si>
  <si>
    <t>Hamden United</t>
  </si>
  <si>
    <t>Hartford Cavaliers Masters</t>
  </si>
  <si>
    <t>HENRY REID FC</t>
  </si>
  <si>
    <t>Litchfield County Blues</t>
  </si>
  <si>
    <t>Madison AFC</t>
  </si>
  <si>
    <t>Madison Celtic FC</t>
  </si>
  <si>
    <t>Milford Amigos</t>
  </si>
  <si>
    <t>Milford Tuesday</t>
  </si>
  <si>
    <t>Montville SC</t>
  </si>
  <si>
    <t>Moodus SC</t>
  </si>
  <si>
    <t>Naugatuck Fusion</t>
  </si>
  <si>
    <t>Naugatuck River Rats</t>
  </si>
  <si>
    <t>New Britain Falcons FC</t>
  </si>
  <si>
    <t>New Haven Americans</t>
  </si>
  <si>
    <t>Newington Portuguese 30</t>
  </si>
  <si>
    <t>Newington Portuguese 40</t>
  </si>
  <si>
    <t>Newtown Salty Dogs</t>
  </si>
  <si>
    <t>North Branford Legends</t>
  </si>
  <si>
    <t>North Branford SC 30</t>
  </si>
  <si>
    <t>North Branford SC 40</t>
  </si>
  <si>
    <t>North Haven FC 40</t>
  </si>
  <si>
    <t>Norwalk Mariners</t>
  </si>
  <si>
    <t>Norwalk Spots Colombia FC</t>
  </si>
  <si>
    <t>Orange SC</t>
  </si>
  <si>
    <t>Polonez United</t>
  </si>
  <si>
    <t>Polonia Falcon Stars FC</t>
  </si>
  <si>
    <t>Ridgefield Kicks</t>
  </si>
  <si>
    <t>SoccerPitch FC</t>
  </si>
  <si>
    <t>Southbury Boomers</t>
  </si>
  <si>
    <t>Southeast Rovers</t>
  </si>
  <si>
    <t>Southeast Xara</t>
  </si>
  <si>
    <t>Stamford City</t>
  </si>
  <si>
    <t>Stamford FC</t>
  </si>
  <si>
    <t>Stamford United</t>
  </si>
  <si>
    <t>Stratford Amici</t>
  </si>
  <si>
    <t>Trumbull Amici</t>
  </si>
  <si>
    <t>Vasco Da Gama 40</t>
  </si>
  <si>
    <t>Vasco Da Gama 50 CC</t>
  </si>
  <si>
    <t>Wallingford Morelia</t>
  </si>
  <si>
    <t>Waterbury Albanians</t>
  </si>
  <si>
    <t>Waterbury Cabo Verde</t>
  </si>
  <si>
    <t>Waterbury Pontes</t>
  </si>
  <si>
    <t>West Haven Grays</t>
  </si>
  <si>
    <t>Wilton Ancient Warriors FC</t>
  </si>
  <si>
    <t>Wilton Wolves</t>
  </si>
  <si>
    <t>Central assign SASL venue name</t>
  </si>
  <si>
    <t>city</t>
  </si>
  <si>
    <t>id</t>
  </si>
  <si>
    <t>Albertus Magnus College</t>
  </si>
  <si>
    <t>New Haven</t>
  </si>
  <si>
    <t>Ambler Field</t>
  </si>
  <si>
    <t>Wilton</t>
  </si>
  <si>
    <t>Ansonia HS</t>
  </si>
  <si>
    <t>Ansonia</t>
  </si>
  <si>
    <t>Bennett Soccer Field</t>
  </si>
  <si>
    <t>Manchester</t>
  </si>
  <si>
    <t>Bittner</t>
  </si>
  <si>
    <t>Guilford</t>
  </si>
  <si>
    <t>Bradley Field - Derby</t>
  </si>
  <si>
    <t>Derby</t>
  </si>
  <si>
    <t>Breen Rotary field</t>
  </si>
  <si>
    <t>Naugatuck</t>
  </si>
  <si>
    <t>Brien McMahon HS - Norwalk</t>
  </si>
  <si>
    <t>Norwalk</t>
  </si>
  <si>
    <t>Broad River</t>
  </si>
  <si>
    <t>Buck Hill Park</t>
  </si>
  <si>
    <t>Waterbury</t>
  </si>
  <si>
    <t>Calvin Leete Field</t>
  </si>
  <si>
    <t>Camp Oakdale</t>
  </si>
  <si>
    <t>Montville</t>
  </si>
  <si>
    <t>Camp Oakdale - Oakdale</t>
  </si>
  <si>
    <t>Oakdale</t>
  </si>
  <si>
    <t>Capewell Park</t>
  </si>
  <si>
    <t>Shelton</t>
  </si>
  <si>
    <t>Carrigan Middle School</t>
  </si>
  <si>
    <t>West Haven</t>
  </si>
  <si>
    <t>Center Field (Woodbridge)</t>
  </si>
  <si>
    <t>Woodbridge</t>
  </si>
  <si>
    <t>Chelsea Piers</t>
  </si>
  <si>
    <t>Stamford</t>
  </si>
  <si>
    <t>City Hill Middle School</t>
  </si>
  <si>
    <t>Coginchaug Regional HS - Turf Field</t>
  </si>
  <si>
    <t>Durham</t>
  </si>
  <si>
    <t>Coleytown Middle School</t>
  </si>
  <si>
    <t>Westport</t>
  </si>
  <si>
    <t>Cos Cob Park</t>
  </si>
  <si>
    <t>Cos Cob</t>
  </si>
  <si>
    <t>Cox School</t>
  </si>
  <si>
    <t>Cromwell High School</t>
  </si>
  <si>
    <t>Cromwell</t>
  </si>
  <si>
    <t>Cromwell Middle School</t>
  </si>
  <si>
    <t>Cronin Field</t>
  </si>
  <si>
    <t>Hartford</t>
  </si>
  <si>
    <t>Danbury High School</t>
  </si>
  <si>
    <t>Danbury</t>
  </si>
  <si>
    <t>Danbury Portuguese Cultural Center</t>
  </si>
  <si>
    <t>Daniel hand HS</t>
  </si>
  <si>
    <t>Madison</t>
  </si>
  <si>
    <t>Darien HS</t>
  </si>
  <si>
    <t>Darien</t>
  </si>
  <si>
    <t>Diniz Field</t>
  </si>
  <si>
    <t>Ridgefield</t>
  </si>
  <si>
    <t>East Haven HS</t>
  </si>
  <si>
    <t>East Haven</t>
  </si>
  <si>
    <t>East Shore New Haven</t>
  </si>
  <si>
    <t>Eastern Greenwich Civic Center</t>
  </si>
  <si>
    <t>Old Greenwich</t>
  </si>
  <si>
    <t>Exchange Field</t>
  </si>
  <si>
    <t>Madsion</t>
  </si>
  <si>
    <t>Exchange North</t>
  </si>
  <si>
    <t>Falcon Field (New Britain)</t>
  </si>
  <si>
    <t>New Britain</t>
  </si>
  <si>
    <t>Foran HS (Milford)</t>
  </si>
  <si>
    <t>Milford</t>
  </si>
  <si>
    <t>Fred Wolfe Park</t>
  </si>
  <si>
    <t>Orange</t>
  </si>
  <si>
    <t>Greenwich - Central Middle School</t>
  </si>
  <si>
    <t>Greenwich</t>
  </si>
  <si>
    <t>Greenwich High School</t>
  </si>
  <si>
    <t>Greenwich Western Middle School</t>
  </si>
  <si>
    <t>Guilford High School</t>
  </si>
  <si>
    <t>Hamden Middle School</t>
  </si>
  <si>
    <t>Hamden</t>
  </si>
  <si>
    <t>Harding HS</t>
  </si>
  <si>
    <t>Bridgeport</t>
  </si>
  <si>
    <t>Helen Keller School</t>
  </si>
  <si>
    <t>Easton</t>
  </si>
  <si>
    <t>Indian River Recreation Area</t>
  </si>
  <si>
    <t>Clinton</t>
  </si>
  <si>
    <t>Irish American Home</t>
  </si>
  <si>
    <t>Glastonbury</t>
  </si>
  <si>
    <t>Lilly Field</t>
  </si>
  <si>
    <t>Ludlowe HS</t>
  </si>
  <si>
    <t>Fairfield</t>
  </si>
  <si>
    <t>Martin Kellogg</t>
  </si>
  <si>
    <t>Newington</t>
  </si>
  <si>
    <t>Memorial Field (North Haven)</t>
  </si>
  <si>
    <t>North Haven</t>
  </si>
  <si>
    <t>Middlebrook School</t>
  </si>
  <si>
    <t>Middlesex Middle School</t>
  </si>
  <si>
    <t>Montville HS</t>
  </si>
  <si>
    <t>Morretti Field</t>
  </si>
  <si>
    <t>Morris Field</t>
  </si>
  <si>
    <t>Morris</t>
  </si>
  <si>
    <t>Moulthrop Field</t>
  </si>
  <si>
    <t>Nathan Hale Middle School</t>
  </si>
  <si>
    <t>Nathan Hale-Ray High School</t>
  </si>
  <si>
    <t>Moodus</t>
  </si>
  <si>
    <t>New London HS</t>
  </si>
  <si>
    <t>New London</t>
  </si>
  <si>
    <t>Newtown HS</t>
  </si>
  <si>
    <t>Sandy Hook</t>
  </si>
  <si>
    <t>Nike Site</t>
  </si>
  <si>
    <t>North Branford HS</t>
  </si>
  <si>
    <t>north branford</t>
  </si>
  <si>
    <t>North Farms Park</t>
  </si>
  <si>
    <t>North Branford</t>
  </si>
  <si>
    <t>Northford Park</t>
  </si>
  <si>
    <t>Northford</t>
  </si>
  <si>
    <t>Norwalk HS</t>
  </si>
  <si>
    <t>Pagels Field</t>
  </si>
  <si>
    <t>Pease Rd Field</t>
  </si>
  <si>
    <t>Peck Place School</t>
  </si>
  <si>
    <t>Penders Field</t>
  </si>
  <si>
    <t>Stratford</t>
  </si>
  <si>
    <t>Peterson Soccer Field</t>
  </si>
  <si>
    <t>Platt Tech High School</t>
  </si>
  <si>
    <t>Pontelandolfo Club</t>
  </si>
  <si>
    <t>Post University</t>
  </si>
  <si>
    <t>Pragman Park</t>
  </si>
  <si>
    <t>Wallingford</t>
  </si>
  <si>
    <t>Quinnipiac Park</t>
  </si>
  <si>
    <t>Cheshire</t>
  </si>
  <si>
    <t>Redding Community Center</t>
  </si>
  <si>
    <t>Redding</t>
  </si>
  <si>
    <t>Reese Stadium -Yale University</t>
  </si>
  <si>
    <t xml:space="preserve">Ridge Rd School </t>
  </si>
  <si>
    <t>Rippowam</t>
  </si>
  <si>
    <t>Sacred Heart University</t>
  </si>
  <si>
    <t>Fairfield, CT</t>
  </si>
  <si>
    <t>Sage Park</t>
  </si>
  <si>
    <t>Berlin</t>
  </si>
  <si>
    <t>Samuel Staples School</t>
  </si>
  <si>
    <t>Scotland field</t>
  </si>
  <si>
    <t>Scotts Ridge Middle School (SRMS)</t>
  </si>
  <si>
    <t>Seaside Park</t>
  </si>
  <si>
    <t>Semans Park</t>
  </si>
  <si>
    <t>Southbury</t>
  </si>
  <si>
    <t>Settlers Park</t>
  </si>
  <si>
    <t>Seymour Middle School</t>
  </si>
  <si>
    <t>Seymour</t>
  </si>
  <si>
    <t>Short Beach Park</t>
  </si>
  <si>
    <t>Silvermine Elementary School</t>
  </si>
  <si>
    <t>South Pine Creek</t>
  </si>
  <si>
    <t>Spera Field</t>
  </si>
  <si>
    <t>Waterford</t>
  </si>
  <si>
    <t>Stanley Quarter Park</t>
  </si>
  <si>
    <t>Strong Field</t>
  </si>
  <si>
    <t>Sturges Park</t>
  </si>
  <si>
    <t>TBD</t>
  </si>
  <si>
    <t>City</t>
  </si>
  <si>
    <t>Tomlinson Middle School - Fairfield</t>
  </si>
  <si>
    <t>Town Campus</t>
  </si>
  <si>
    <t>Townwoods Park</t>
  </si>
  <si>
    <t>Old Lyme</t>
  </si>
  <si>
    <t>Treadwell Park</t>
  </si>
  <si>
    <t>Trumbull HS</t>
  </si>
  <si>
    <t>Trumbull</t>
  </si>
  <si>
    <t>Tunxis Mead</t>
  </si>
  <si>
    <t>Farmington</t>
  </si>
  <si>
    <t>University of Bridgeport</t>
  </si>
  <si>
    <t>Veterans Memorial Field (West Haven)</t>
  </si>
  <si>
    <t>Veterans Memorial Park (BPT)</t>
  </si>
  <si>
    <t>Veterans Memorial Park (Wall)</t>
  </si>
  <si>
    <t>Veterans Memorial Park (Watertown)</t>
  </si>
  <si>
    <t>Watertown</t>
  </si>
  <si>
    <t>Veterans Memorial Soccer Field - Manchester CT</t>
  </si>
  <si>
    <t>Veterans Park (Norwalk)</t>
  </si>
  <si>
    <t>West Beach</t>
  </si>
  <si>
    <t>West Haven HS</t>
  </si>
  <si>
    <t>Westwood Elementary school</t>
  </si>
  <si>
    <t>Whittlesey Harrison</t>
  </si>
  <si>
    <t>Wilby HS</t>
  </si>
  <si>
    <t>Winding Trails</t>
  </si>
  <si>
    <t>Witek Park</t>
  </si>
  <si>
    <t>Woodhouse</t>
  </si>
  <si>
    <t>Wren Park (Westbrook)</t>
  </si>
  <si>
    <t>Westbrook</t>
  </si>
  <si>
    <t>Yale University</t>
  </si>
  <si>
    <t>BRIDGEPORT BLUE DRAGONS</t>
  </si>
  <si>
    <t>CASTLE FC</t>
  </si>
  <si>
    <t>DELANEY'S FC</t>
  </si>
  <si>
    <t>GREENWICH PUMITAS</t>
  </si>
  <si>
    <t>GREENWICH WOLVES</t>
  </si>
  <si>
    <t>HAMDEN HAWKS</t>
  </si>
  <si>
    <t>MADISON AFC</t>
  </si>
  <si>
    <t>MADISON CELTIC FC</t>
  </si>
  <si>
    <t>MONTVILLE SC</t>
  </si>
  <si>
    <t>NORTH BRANFORD SC 30</t>
  </si>
  <si>
    <t>NORTH BRANFORD SC 40</t>
  </si>
  <si>
    <t>ORANGE SC</t>
  </si>
  <si>
    <t>SOCCERPITCH FC</t>
  </si>
  <si>
    <t>SOUTHEAST XARA</t>
  </si>
  <si>
    <t>TRUMBULL AMICI</t>
  </si>
  <si>
    <t>WATERBURY CABO VERDE</t>
  </si>
  <si>
    <t>Coginchaug HS, Durham</t>
  </si>
  <si>
    <t>City Hill MS, Naugatuck</t>
  </si>
  <si>
    <t>Irish American Club, Glastonbury</t>
  </si>
  <si>
    <t>Indian River Sports Complex, Clinton</t>
  </si>
  <si>
    <t xml:space="preserve">, </t>
  </si>
  <si>
    <t>Bennett Soccer Field, Manchester</t>
  </si>
  <si>
    <t>Bradley Field - Derby, Derby</t>
  </si>
  <si>
    <t>Breen Rotary field, Naugatuck</t>
  </si>
  <si>
    <t>Brien McMahon HS - Norwalk, Norwalk</t>
  </si>
  <si>
    <t>Broad River, Norwalk</t>
  </si>
  <si>
    <t>Buck Hill Park, Waterbury</t>
  </si>
  <si>
    <t>Camp Oakdale, Montville</t>
  </si>
  <si>
    <t>Camp Oakdale - Oakdale, Oakdale</t>
  </si>
  <si>
    <t>Capewell Park, Shelton</t>
  </si>
  <si>
    <t>Carrigan Middle School, West Haven</t>
  </si>
  <si>
    <t>Center Field (Woodbridge), Woodbridge</t>
  </si>
  <si>
    <t>Chelsea Piers, Stamford</t>
  </si>
  <si>
    <t>Coleytown Middle School, Westport</t>
  </si>
  <si>
    <t>Cos Cob Park, Cos Cob</t>
  </si>
  <si>
    <t>Cox School, Guilford</t>
  </si>
  <si>
    <t>Cromwell High School, Cromwell</t>
  </si>
  <si>
    <t>Central MS, Greenwich</t>
  </si>
  <si>
    <t>Western MS, Greenwich</t>
  </si>
  <si>
    <t>East Haven HS, East Haven</t>
  </si>
  <si>
    <t>East Shore New Haven, New Haven</t>
  </si>
  <si>
    <t>Eastern Greenwich Civic Center, Old Greenwich</t>
  </si>
  <si>
    <t>Exchange Field, Madsion</t>
  </si>
  <si>
    <t>Exchange North, Madison</t>
  </si>
  <si>
    <t>Darien HS, Darien</t>
  </si>
  <si>
    <t>Daniel hand HS, Madison</t>
  </si>
  <si>
    <t>Danbury High School, Danbury</t>
  </si>
  <si>
    <t>Foran HS, Milford</t>
  </si>
  <si>
    <t>Harding HS, Bridgeport</t>
  </si>
  <si>
    <t>Helen Keller School, Easton</t>
  </si>
  <si>
    <t>Memorial Field (North Haven), North Haven</t>
  </si>
  <si>
    <t>Montville HS, Oakdale</t>
  </si>
  <si>
    <t>Morretti Field, Hamden</t>
  </si>
  <si>
    <t>Morris Field, Morris</t>
  </si>
  <si>
    <t>Nathan Hale-Ray HS, Moodus</t>
  </si>
  <si>
    <t>New London HS, New London</t>
  </si>
  <si>
    <t>Newtown HS, Sandy Hook</t>
  </si>
  <si>
    <t>North Branford HS, north branford</t>
  </si>
  <si>
    <t>Norwalk HS, Norwalk</t>
  </si>
  <si>
    <t>Penders Field, Stratford</t>
  </si>
  <si>
    <t>Peterson Soccer Field, West Haven</t>
  </si>
  <si>
    <t>Post University, Waterbury</t>
  </si>
  <si>
    <t>Pragman Park, Wallingford</t>
  </si>
  <si>
    <t>Redding Community Center, Redding</t>
  </si>
  <si>
    <t>Reese Stadium -Yale University, West Haven</t>
  </si>
  <si>
    <t>Rippowam, Stamford</t>
  </si>
  <si>
    <t>Sacred Heart University, Fairfield, CT</t>
  </si>
  <si>
    <t>Sage Park, Berlin</t>
  </si>
  <si>
    <t>Samuel Staples School, Easton</t>
  </si>
  <si>
    <t>Seaside Park, Bridgeport</t>
  </si>
  <si>
    <t>Semans Park, Southbury</t>
  </si>
  <si>
    <t>Scotts Ridge MS, Ridgefield</t>
  </si>
  <si>
    <t>Silvermine Elementary School, Norwalk</t>
  </si>
  <si>
    <t>South Pine Creek, Fairfield</t>
  </si>
  <si>
    <t>Strong Field, Madison</t>
  </si>
  <si>
    <t>Sturges Park, Fairfield</t>
  </si>
  <si>
    <t>TBD, City</t>
  </si>
  <si>
    <t>Tomlinson Middle School - Fairfield, Fairfield</t>
  </si>
  <si>
    <t>Town Campus, Madison</t>
  </si>
  <si>
    <t>Townwoods Park, Old Lyme</t>
  </si>
  <si>
    <t>Trumbull HS, Trumbull</t>
  </si>
  <si>
    <t>University of Bridgeport, Bridgeport</t>
  </si>
  <si>
    <t>Veterans Memorial Soccer Field - Manchester CT, Manchester</t>
  </si>
  <si>
    <t>Westwood Elementary school, Hamden</t>
  </si>
  <si>
    <t>Winding Trails, Farmington</t>
  </si>
  <si>
    <t>Witek Park, Derby</t>
  </si>
  <si>
    <t>Wren Park (Westbrook), Westbrook</t>
  </si>
  <si>
    <t>Yale University, New Haven</t>
  </si>
  <si>
    <t>Seymour MS, Seymour</t>
  </si>
  <si>
    <t>Veterans Memorial Field, West Haven</t>
  </si>
  <si>
    <t>Veterans Memorial Park, Wallingford</t>
  </si>
  <si>
    <t>Veterans Memorial Park, Watertown</t>
  </si>
  <si>
    <t>Veterans Memorial Park, Norwalk</t>
  </si>
  <si>
    <t>Tunxis Mead #9, Farmington</t>
  </si>
  <si>
    <t>Middlesex MS (Lower), Darien</t>
  </si>
  <si>
    <t xml:space="preserve">Fall Season Starts August 20, 2016      </t>
  </si>
  <si>
    <t>team12</t>
  </si>
  <si>
    <t>team11</t>
  </si>
  <si>
    <t>team10</t>
  </si>
  <si>
    <t>team9</t>
  </si>
  <si>
    <t>team8</t>
  </si>
  <si>
    <t>team7</t>
  </si>
  <si>
    <t>team6</t>
  </si>
  <si>
    <t>team5</t>
  </si>
  <si>
    <t>team4</t>
  </si>
  <si>
    <t>team3</t>
  </si>
  <si>
    <t>team2</t>
  </si>
  <si>
    <t>team1</t>
  </si>
  <si>
    <t>Home</t>
  </si>
  <si>
    <t>Away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</si>
  <si>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</si>
  <si>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</si>
  <si>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</si>
  <si>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</si>
  <si>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</si>
  <si>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</si>
  <si>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</si>
  <si>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</si>
  <si>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</t>
  </si>
  <si>
    <t>TEAM10</t>
  </si>
  <si>
    <t>TEAM11</t>
  </si>
  <si>
    <t>TEAM12</t>
  </si>
  <si>
    <t xml:space="preserve">TEAM </t>
  </si>
  <si>
    <t>upper</t>
  </si>
  <si>
    <t>split</t>
  </si>
  <si>
    <t>combined</t>
  </si>
  <si>
    <t>9a</t>
  </si>
  <si>
    <t>9b</t>
  </si>
  <si>
    <t>18a</t>
  </si>
  <si>
    <t>18b</t>
  </si>
  <si>
    <t>BYE 40</t>
  </si>
  <si>
    <t>BESA SC</t>
  </si>
  <si>
    <t>BYE 30</t>
  </si>
  <si>
    <t>INTERNAZIONALE</t>
  </si>
  <si>
    <t>PAMPLONA FC</t>
  </si>
  <si>
    <t>TEAM 71</t>
  </si>
  <si>
    <t>TEAM 72</t>
  </si>
  <si>
    <t>TEAM 73</t>
  </si>
  <si>
    <t>TEAM 74</t>
  </si>
  <si>
    <t>home</t>
  </si>
  <si>
    <t>away</t>
  </si>
  <si>
    <t>home 30</t>
  </si>
  <si>
    <t>away 30</t>
  </si>
  <si>
    <t>home 40</t>
  </si>
  <si>
    <t>away 40</t>
  </si>
  <si>
    <t>Fontaine Field, Norwich</t>
  </si>
  <si>
    <t>BYE 30 (NO GAME)</t>
  </si>
  <si>
    <t>BYE 40 (NO GAME)</t>
  </si>
  <si>
    <t>Bucks Hill Park, Waterbury</t>
  </si>
  <si>
    <t>Cos Cob Park, Greenwich</t>
  </si>
  <si>
    <t>Greenwich Catholic School, Greenwich</t>
  </si>
  <si>
    <t>POLONIA FALCON 30</t>
  </si>
  <si>
    <t>HAMDEN ALL STARS</t>
  </si>
  <si>
    <t>GREENWICH PUMAS 40</t>
  </si>
  <si>
    <t>West Woods School, Hamden</t>
  </si>
  <si>
    <t>GHS</t>
  </si>
  <si>
    <t>A</t>
  </si>
  <si>
    <t>B</t>
  </si>
  <si>
    <t>X</t>
  </si>
  <si>
    <t>C</t>
  </si>
  <si>
    <t>COYOTES FC</t>
  </si>
  <si>
    <t>QPR</t>
  </si>
  <si>
    <t>New Milford HS, New Milford</t>
  </si>
  <si>
    <t>Bucks Hill Park (G), Waterbury</t>
  </si>
  <si>
    <t>Indian River Sports Complex (T), Clinton</t>
  </si>
  <si>
    <t>Bittner Park (G), Guilford</t>
  </si>
  <si>
    <t>West Woods School (G), Hamden</t>
  </si>
  <si>
    <t>Quinnipiac Park (G), Cheshire</t>
  </si>
  <si>
    <t>North Farms Park (G), North Branford</t>
  </si>
  <si>
    <t>Portuguese Cultural Center (G), Danbury</t>
  </si>
  <si>
    <t>Witek Park (G), Derby</t>
  </si>
  <si>
    <t>Moulthrop Field (G), East Haven</t>
  </si>
  <si>
    <t>Pease Road (G), Woodbridge</t>
  </si>
  <si>
    <t>City Hill MS (G), Naugatuck</t>
  </si>
  <si>
    <t>Falcon Field (G), New Britain</t>
  </si>
  <si>
    <t>Peck Place School (G), Orange</t>
  </si>
  <si>
    <t>Northford Park (G), North Branford</t>
  </si>
  <si>
    <t>Ridge Road (G), North Haven</t>
  </si>
  <si>
    <t>Stanley Quarter Park (G), New Britain</t>
  </si>
  <si>
    <t>Nike Site (G), Shelton</t>
  </si>
  <si>
    <t>Pontelandolfo Club (G), Waterbury</t>
  </si>
  <si>
    <t>Ludlowe HS (T), Fairfield</t>
  </si>
  <si>
    <t>Guilford HS (T), Guilford</t>
  </si>
  <si>
    <t>West Beach Fields (T), Stamford</t>
  </si>
  <si>
    <t>Wakeman Park (T), Westport</t>
  </si>
  <si>
    <t>Veterans Memorial Park (T), Bridgeport</t>
  </si>
  <si>
    <t>Nathan Hale MS (T), Norwalk</t>
  </si>
  <si>
    <t>O40-2E</t>
  </si>
  <si>
    <t>O40-2W</t>
  </si>
  <si>
    <t>7 TEAMS</t>
  </si>
  <si>
    <t>Visiting Team</t>
  </si>
  <si>
    <t>HOME</t>
  </si>
  <si>
    <t>AWAY</t>
  </si>
  <si>
    <t>CHESHIRE UNITED</t>
  </si>
  <si>
    <t>CLUB NAPOLI 48</t>
  </si>
  <si>
    <t>FALCON POLONIA STARS</t>
  </si>
  <si>
    <t>GLASTONBURY CELTIC</t>
  </si>
  <si>
    <t>NEW BRITAIN FALCONS</t>
  </si>
  <si>
    <t>VASCO DA GAMA 48</t>
  </si>
  <si>
    <t xml:space="preserve"> 1</t>
  </si>
  <si>
    <t xml:space="preserve"> 8</t>
  </si>
  <si>
    <t xml:space="preserve"> 6</t>
  </si>
  <si>
    <t xml:space="preserve"> 3</t>
  </si>
  <si>
    <t xml:space="preserve"> 4</t>
  </si>
  <si>
    <t xml:space="preserve"> 5</t>
  </si>
  <si>
    <t xml:space="preserve"> 7</t>
  </si>
  <si>
    <t xml:space="preserve"> 2</t>
  </si>
  <si>
    <t>Falcon Field, Meriden</t>
  </si>
  <si>
    <t>TRINITY FC</t>
  </si>
  <si>
    <t>Lily Field (T), Wilton</t>
  </si>
  <si>
    <t>Calvin Leete School (G), Guilford</t>
  </si>
  <si>
    <t>Brookfield HS, Brookfield</t>
  </si>
  <si>
    <t>HOME SCORE REPORT</t>
  </si>
  <si>
    <t>AWAY SCORE REPORT</t>
  </si>
  <si>
    <t>TEAM 1E</t>
  </si>
  <si>
    <t>TEAM 4W</t>
  </si>
  <si>
    <t>TEAM 1W</t>
  </si>
  <si>
    <t>TEAM 4E</t>
  </si>
  <si>
    <t>TEAM 2E</t>
  </si>
  <si>
    <t>TEAM 3W</t>
  </si>
  <si>
    <t>TEAM 5E</t>
  </si>
  <si>
    <t>TEAM 6W</t>
  </si>
  <si>
    <t>TEAM 7E</t>
  </si>
  <si>
    <t>TEAM 8W</t>
  </si>
  <si>
    <t>TEAM 2W</t>
  </si>
  <si>
    <t>TEAM 3E</t>
  </si>
  <si>
    <t>TEAM 5W</t>
  </si>
  <si>
    <t>TEAM 6E</t>
  </si>
  <si>
    <t>TEAM 7W</t>
  </si>
  <si>
    <t>TEAM 8E</t>
  </si>
  <si>
    <t>SEEDS ON 9-16-19</t>
  </si>
  <si>
    <t>CLUB INDEPENDIENTE</t>
  </si>
  <si>
    <t>DYNAMO SC</t>
  </si>
  <si>
    <t>FAIRFIELD GAC 40</t>
  </si>
  <si>
    <t>FAIRFIELD GAC 50</t>
  </si>
  <si>
    <t>Revised</t>
  </si>
  <si>
    <t>POLONIA FALCON FC 30</t>
  </si>
  <si>
    <t>2021 SASL SOCCER SCHEDULE</t>
  </si>
  <si>
    <t>NORWALK SPORT COLOMBIA</t>
  </si>
  <si>
    <t>CLUB NAPOLI 40</t>
  </si>
  <si>
    <t>ZIMMITTI SC</t>
  </si>
  <si>
    <t>NEW FAIRFIELD UNITED</t>
  </si>
  <si>
    <t>BYE 50</t>
  </si>
  <si>
    <t>1</t>
  </si>
  <si>
    <t xml:space="preserve">1 - 2 </t>
  </si>
  <si>
    <t xml:space="preserve">3 - 4 </t>
  </si>
  <si>
    <t xml:space="preserve">5 - 6 </t>
  </si>
  <si>
    <t xml:space="preserve">7 - 8 </t>
  </si>
  <si>
    <t xml:space="preserve">9 - 10 </t>
  </si>
  <si>
    <t xml:space="preserve">11 - 12 </t>
  </si>
  <si>
    <t xml:space="preserve">13 - 14 </t>
  </si>
  <si>
    <t>2</t>
  </si>
  <si>
    <t xml:space="preserve">11 - 8 </t>
  </si>
  <si>
    <t xml:space="preserve">13 - 10 </t>
  </si>
  <si>
    <t xml:space="preserve">1 - 12 </t>
  </si>
  <si>
    <t xml:space="preserve">3 - 14 </t>
  </si>
  <si>
    <t xml:space="preserve">2 - 5 </t>
  </si>
  <si>
    <t xml:space="preserve">4 - 7 </t>
  </si>
  <si>
    <t xml:space="preserve">6 - 9 </t>
  </si>
  <si>
    <t>3</t>
  </si>
  <si>
    <t xml:space="preserve">10 - 5 </t>
  </si>
  <si>
    <t xml:space="preserve">12 - 7 </t>
  </si>
  <si>
    <t xml:space="preserve">9 - 14 </t>
  </si>
  <si>
    <t xml:space="preserve">2 - 11 </t>
  </si>
  <si>
    <t xml:space="preserve">4 - 13 </t>
  </si>
  <si>
    <t xml:space="preserve">6 - 1 </t>
  </si>
  <si>
    <t xml:space="preserve">8 - 3 </t>
  </si>
  <si>
    <t>4</t>
  </si>
  <si>
    <t xml:space="preserve">9 - 4 </t>
  </si>
  <si>
    <t xml:space="preserve">11 - 6 </t>
  </si>
  <si>
    <t xml:space="preserve">8 - 13 </t>
  </si>
  <si>
    <t xml:space="preserve">10 - 1 </t>
  </si>
  <si>
    <t xml:space="preserve">3 - 12 </t>
  </si>
  <si>
    <t xml:space="preserve">5 - 14 </t>
  </si>
  <si>
    <t xml:space="preserve">7 - 2 </t>
  </si>
  <si>
    <t>5</t>
  </si>
  <si>
    <t xml:space="preserve">14 - 7 </t>
  </si>
  <si>
    <t xml:space="preserve">2 - 9 </t>
  </si>
  <si>
    <t xml:space="preserve">4 - 11 </t>
  </si>
  <si>
    <t xml:space="preserve">6 - 13 </t>
  </si>
  <si>
    <t xml:space="preserve">1 - 8 </t>
  </si>
  <si>
    <t xml:space="preserve">10 - 3 </t>
  </si>
  <si>
    <t xml:space="preserve">12 - 5 </t>
  </si>
  <si>
    <t>6</t>
  </si>
  <si>
    <t xml:space="preserve">6 - 3 </t>
  </si>
  <si>
    <t xml:space="preserve">5 - 8 </t>
  </si>
  <si>
    <t xml:space="preserve">10 - 7 </t>
  </si>
  <si>
    <t xml:space="preserve">9 - 12 </t>
  </si>
  <si>
    <t xml:space="preserve">11 - 14 </t>
  </si>
  <si>
    <t xml:space="preserve">13 - 2 </t>
  </si>
  <si>
    <t xml:space="preserve">1 - 4 </t>
  </si>
  <si>
    <t>7</t>
  </si>
  <si>
    <t xml:space="preserve">2 - 12 </t>
  </si>
  <si>
    <t xml:space="preserve">6 - 14 </t>
  </si>
  <si>
    <t xml:space="preserve">11 - 3 </t>
  </si>
  <si>
    <t xml:space="preserve">1 - 7 </t>
  </si>
  <si>
    <t xml:space="preserve">10 - 4 </t>
  </si>
  <si>
    <t xml:space="preserve">8 - 9 </t>
  </si>
  <si>
    <t xml:space="preserve">5 - 13 </t>
  </si>
  <si>
    <t>8</t>
  </si>
  <si>
    <t xml:space="preserve">8 - 10 </t>
  </si>
  <si>
    <t xml:space="preserve">1 - 3 </t>
  </si>
  <si>
    <t xml:space="preserve">7 - 9 </t>
  </si>
  <si>
    <t xml:space="preserve">5 - 4 </t>
  </si>
  <si>
    <t xml:space="preserve">13 - 11 </t>
  </si>
  <si>
    <t xml:space="preserve">2 - 6 </t>
  </si>
  <si>
    <t xml:space="preserve">14 - 12 </t>
  </si>
  <si>
    <t>9</t>
  </si>
  <si>
    <t xml:space="preserve">4 - 14 </t>
  </si>
  <si>
    <t xml:space="preserve">10 - 2 </t>
  </si>
  <si>
    <t xml:space="preserve">11 - 5 </t>
  </si>
  <si>
    <t xml:space="preserve">13 - 3 </t>
  </si>
  <si>
    <t xml:space="preserve">6 - 7 </t>
  </si>
  <si>
    <t xml:space="preserve">12 - 8 </t>
  </si>
  <si>
    <t xml:space="preserve">9 - 1 </t>
  </si>
  <si>
    <t>10</t>
  </si>
  <si>
    <t xml:space="preserve">7 - 11 </t>
  </si>
  <si>
    <t xml:space="preserve">14 - 1 </t>
  </si>
  <si>
    <t xml:space="preserve">6 - 4 </t>
  </si>
  <si>
    <t xml:space="preserve">12 - 10 </t>
  </si>
  <si>
    <t xml:space="preserve">5 - 3 </t>
  </si>
  <si>
    <t xml:space="preserve">9 - 13 </t>
  </si>
  <si>
    <t xml:space="preserve">2 - 8 </t>
  </si>
  <si>
    <t>11</t>
  </si>
  <si>
    <t xml:space="preserve">12 - 13 </t>
  </si>
  <si>
    <t xml:space="preserve">9 - 5 </t>
  </si>
  <si>
    <t xml:space="preserve">14 - 8 </t>
  </si>
  <si>
    <t xml:space="preserve">4 - 2 </t>
  </si>
  <si>
    <t xml:space="preserve">6 - 10 </t>
  </si>
  <si>
    <t xml:space="preserve">1 - 11 </t>
  </si>
  <si>
    <t xml:space="preserve">3 - 7 </t>
  </si>
  <si>
    <t>12</t>
  </si>
  <si>
    <t xml:space="preserve">3 - 9 </t>
  </si>
  <si>
    <t xml:space="preserve">4 - 12 </t>
  </si>
  <si>
    <t xml:space="preserve">13 - 1 </t>
  </si>
  <si>
    <t xml:space="preserve">8 - 6 </t>
  </si>
  <si>
    <t xml:space="preserve">14 - 2 </t>
  </si>
  <si>
    <t xml:space="preserve">7 - 5 </t>
  </si>
  <si>
    <t xml:space="preserve">11 - 10 </t>
  </si>
  <si>
    <t>13</t>
  </si>
  <si>
    <t xml:space="preserve">5 - 1 </t>
  </si>
  <si>
    <t xml:space="preserve">7 -13 </t>
  </si>
  <si>
    <t xml:space="preserve">3 - 2 </t>
  </si>
  <si>
    <t xml:space="preserve">11 - 9 </t>
  </si>
  <si>
    <t xml:space="preserve">12 - 6 </t>
  </si>
  <si>
    <t xml:space="preserve">14 - 10 </t>
  </si>
  <si>
    <t xml:space="preserve">4 - 8 </t>
  </si>
  <si>
    <t xml:space="preserve">TEAM 31 </t>
  </si>
  <si>
    <t xml:space="preserve">TEAM 32 </t>
  </si>
  <si>
    <t xml:space="preserve">TEAM 34 </t>
  </si>
  <si>
    <t xml:space="preserve">TEAM 35 </t>
  </si>
  <si>
    <t xml:space="preserve">TEAM 36 </t>
  </si>
  <si>
    <t xml:space="preserve">TEAM 37 </t>
  </si>
  <si>
    <t xml:space="preserve">TEAM 38 </t>
  </si>
  <si>
    <t xml:space="preserve">TEAM 39 </t>
  </si>
  <si>
    <t xml:space="preserve">TEAM 40 </t>
  </si>
  <si>
    <t xml:space="preserve">TEAM 42 </t>
  </si>
  <si>
    <t xml:space="preserve">TEAM 43 </t>
  </si>
  <si>
    <t xml:space="preserve">TEAM 44 </t>
  </si>
  <si>
    <t>Woodruff Field (T), Milford</t>
  </si>
  <si>
    <t>Connecticut Sportsplex, North Branford</t>
  </si>
  <si>
    <t>Celentano Field, New Haven</t>
  </si>
  <si>
    <t>New Fairfield HS, New Fairfield</t>
  </si>
  <si>
    <t>CLINTON 40</t>
  </si>
  <si>
    <t>CLINTON 30</t>
  </si>
  <si>
    <t>North Haven MS (T), North Haven</t>
  </si>
  <si>
    <t>Prageman Park (G), Wallingford</t>
  </si>
  <si>
    <t>INTERNATIONAL FC</t>
  </si>
  <si>
    <t>Cos Cob Park (T), Greenwich</t>
  </si>
  <si>
    <t>Scotland School (G), Ridgefield</t>
  </si>
  <si>
    <t>Scott Ridge MS (T), Ridgefield</t>
  </si>
  <si>
    <t>New London HS (T), New London</t>
  </si>
  <si>
    <t>Wembley Stadium</t>
  </si>
  <si>
    <t>T</t>
  </si>
  <si>
    <t>G</t>
  </si>
  <si>
    <t>27-Jun</t>
  </si>
  <si>
    <t>20-Jun</t>
  </si>
  <si>
    <t>13-Jun</t>
  </si>
  <si>
    <t>6-Jun</t>
  </si>
  <si>
    <t>23-May</t>
  </si>
  <si>
    <t>16-May</t>
  </si>
  <si>
    <t>2-May</t>
  </si>
  <si>
    <t>25-Apr</t>
  </si>
  <si>
    <t>18-Apr</t>
  </si>
  <si>
    <t>Column1</t>
  </si>
  <si>
    <t>Field Change</t>
  </si>
  <si>
    <t>CT Sportsplex (T), North Branford</t>
  </si>
  <si>
    <t>Central MS (G), Greenwich</t>
  </si>
  <si>
    <t>National Cup</t>
  </si>
  <si>
    <t>Played ahead from 5/2</t>
  </si>
  <si>
    <t>Played ahead from 4/18</t>
  </si>
  <si>
    <t>Time Change; Field Change</t>
  </si>
  <si>
    <t>Platt HS (T), Meriden</t>
  </si>
  <si>
    <t>Home field swap 4/25</t>
  </si>
  <si>
    <t>Home field swap 10/24</t>
  </si>
  <si>
    <t>Time Change</t>
  </si>
  <si>
    <t>InSports (T), Trumbull</t>
  </si>
  <si>
    <t>Played ahead on 5/9</t>
  </si>
  <si>
    <t>Played ahead from 6/13</t>
  </si>
  <si>
    <t>Home Field Swap 4/25</t>
  </si>
  <si>
    <t>Field Change; Time Change</t>
  </si>
  <si>
    <t>0-6</t>
  </si>
  <si>
    <t>0-1</t>
  </si>
  <si>
    <t>0-7</t>
  </si>
  <si>
    <t>0-10</t>
  </si>
  <si>
    <t>0-4</t>
  </si>
  <si>
    <t>Rescheduled from 4/18</t>
  </si>
  <si>
    <t>Weather</t>
  </si>
  <si>
    <t>Weather; rescheduled for 5/2</t>
  </si>
  <si>
    <t>Weather; rescheduled from 4/25</t>
  </si>
  <si>
    <t>0-2</t>
  </si>
  <si>
    <t>0-8</t>
  </si>
  <si>
    <t>Home Field Swap 5/16</t>
  </si>
  <si>
    <t>Home Field Swap 9/12</t>
  </si>
  <si>
    <t>Home field swap 9/12</t>
  </si>
  <si>
    <t>Home Field Swap 5/2</t>
  </si>
  <si>
    <t>National Cup; Rescheduled for 5/8</t>
  </si>
  <si>
    <t>Spera Park (G), Waterford</t>
  </si>
  <si>
    <t>Rescheduled from 4/25; home field swap 8/29</t>
  </si>
  <si>
    <t>Home Field Swap 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</si>
</sst>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#\-#"/>
    <numFmt numFmtId="166" formatCode="[$-F400]h:mm:ss\ AM/PM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b/>
      <i/>
      <sz val="18"/>
      <color rgb="FF99CC00"/>
      <name val="Times"/>
    </font>
    <font>
      <b/>
      <sz val="26"/>
      <color theme="4" tint="-0.249977111117893"/>
      <name val="Tw Cen MT Condensed Extra Bold"/>
      <family val="2"/>
    </font>
    <font>
      <b/>
      <sz val="1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i/>
      <sz val="10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B0F0"/>
      <name val="Arial"/>
      <family val="2"/>
    </font>
    <font>
      <b/>
      <sz val="10"/>
      <color rgb="FF92D050"/>
      <name val="Arial"/>
      <family val="2"/>
    </font>
    <font>
      <b/>
      <sz val="10"/>
      <color rgb="FFCC99FF"/>
      <name val="Arial"/>
      <family val="2"/>
    </font>
    <font>
      <b/>
      <sz val="10"/>
      <color rgb="FFFF66CC"/>
      <name val="Arial"/>
      <family val="2"/>
    </font>
    <font>
      <b/>
      <sz val="26"/>
      <color indexed="13"/>
      <name val="Tw Cen MT Condensed Extra Bold"/>
      <family val="2"/>
    </font>
    <font>
      <b/>
      <sz val="26"/>
      <color indexed="21"/>
      <name val="Tw Cen MT Condensed Extra Bold"/>
      <family val="2"/>
    </font>
    <font>
      <b/>
      <sz val="26"/>
      <name val="Tw Cen MT Condensed Extra Bold"/>
      <family val="2"/>
    </font>
    <font>
      <i/>
      <sz val="10"/>
      <name val="Times New Roman"/>
      <family val="1"/>
    </font>
    <font>
      <b/>
      <sz val="10"/>
      <color indexed="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2060"/>
      <name val="Times"/>
    </font>
    <font>
      <b/>
      <sz val="10"/>
      <color theme="8" tint="-0.499984740745262"/>
      <name val="Arial"/>
      <family val="2"/>
    </font>
    <font>
      <b/>
      <u/>
      <sz val="26"/>
      <color rgb="FF7030A0"/>
      <name val="Tw Cen MT Condensed Extra Bold"/>
      <family val="2"/>
    </font>
    <font>
      <b/>
      <sz val="26"/>
      <color rgb="FF7030A0"/>
      <name val="Tw Cen MT Condensed Extra Bold"/>
      <family val="2"/>
    </font>
    <font>
      <i/>
      <sz val="10"/>
      <color rgb="FF0070C0"/>
      <name val="Calibri Light"/>
      <family val="2"/>
    </font>
    <font>
      <sz val="11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i/>
      <sz val="11"/>
      <color rgb="FF0070C0"/>
      <name val="Calibri Light"/>
      <family val="2"/>
    </font>
    <font>
      <b/>
      <i/>
      <sz val="18"/>
      <color theme="4" tint="0.59999389629810485"/>
      <name val="Times"/>
    </font>
    <font>
      <b/>
      <i/>
      <sz val="16"/>
      <color theme="4" tint="0.59999389629810485"/>
      <name val="Calibri Light"/>
      <family val="2"/>
    </font>
    <font>
      <b/>
      <i/>
      <sz val="12"/>
      <color rgb="FF99CC00"/>
      <name val="Calibri Light"/>
      <family val="2"/>
    </font>
    <font>
      <b/>
      <i/>
      <sz val="12"/>
      <color indexed="10"/>
      <name val="Calibri Light"/>
      <family val="2"/>
    </font>
    <font>
      <b/>
      <i/>
      <sz val="12"/>
      <color indexed="50"/>
      <name val="Calibri Light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6"/>
      <color rgb="FF7030A0"/>
      <name val="Arial"/>
      <family val="2"/>
    </font>
    <font>
      <b/>
      <sz val="6"/>
      <color rgb="FF00B0F0"/>
      <name val="Arial"/>
      <family val="2"/>
    </font>
    <font>
      <b/>
      <sz val="6"/>
      <color rgb="FFCC99FF"/>
      <name val="Arial"/>
      <family val="2"/>
    </font>
    <font>
      <b/>
      <sz val="6"/>
      <color rgb="FFFF66CC"/>
      <name val="Arial"/>
      <family val="2"/>
    </font>
    <font>
      <b/>
      <sz val="6"/>
      <color rgb="FF0070C0"/>
      <name val="Arial"/>
      <family val="2"/>
    </font>
    <font>
      <b/>
      <sz val="6"/>
      <color theme="5" tint="-0.249977111117893"/>
      <name val="Arial"/>
      <family val="2"/>
    </font>
    <font>
      <b/>
      <sz val="10"/>
      <color theme="7"/>
      <name val="Arial"/>
      <family val="2"/>
    </font>
    <font>
      <sz val="8"/>
      <name val="Arial"/>
      <family val="2"/>
    </font>
    <font>
      <sz val="6"/>
      <name val="Calibri"/>
      <family val="2"/>
    </font>
    <font>
      <b/>
      <u/>
      <sz val="26"/>
      <color rgb="FFCCCCFF"/>
      <name val="Tw Cen MT Condensed Extra Bold"/>
      <family val="2"/>
    </font>
    <font>
      <b/>
      <sz val="26"/>
      <color rgb="FFCCCCFF"/>
      <name val="Tw Cen MT Condensed Extra Bold"/>
      <family val="2"/>
    </font>
    <font>
      <i/>
      <sz val="11"/>
      <color rgb="FFFF0000"/>
      <name val="Times New Roman"/>
      <family val="1"/>
    </font>
    <font>
      <b/>
      <i/>
      <sz val="14"/>
      <color rgb="FFFF99FF"/>
      <name val="Times New Roman"/>
      <family val="1"/>
    </font>
    <font>
      <b/>
      <i/>
      <sz val="11"/>
      <color rgb="FFFF99FF"/>
      <name val="Times New Roman"/>
      <family val="1"/>
    </font>
    <font>
      <b/>
      <u/>
      <sz val="48"/>
      <color rgb="FFCCCCFF"/>
      <name val="Tw Cen MT Condensed Extra Bold"/>
      <family val="2"/>
    </font>
    <font>
      <b/>
      <sz val="11"/>
      <color rgb="FFFF66CC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 Light"/>
      <family val="2"/>
    </font>
    <font>
      <b/>
      <sz val="11"/>
      <color rgb="FFFF0000"/>
      <name val="Calibri"/>
      <family val="2"/>
      <scheme val="minor"/>
    </font>
    <font>
      <b/>
      <sz val="11"/>
      <color rgb="FFFF99FF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26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50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51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rgb="FFFF66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CCFF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51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rgb="FFCC99FF"/>
      </left>
      <right style="double">
        <color rgb="FFCC99FF"/>
      </right>
      <top style="double">
        <color rgb="FFCC99FF"/>
      </top>
      <bottom style="double">
        <color rgb="FFCC99FF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thin">
        <color indexed="64"/>
      </left>
      <right/>
      <top/>
      <bottom/>
      <diagonal/>
    </border>
    <border>
      <left style="thick">
        <color rgb="FFFF66CC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theme="4"/>
      </right>
      <top style="double">
        <color rgb="FFFF0000"/>
      </top>
      <bottom style="double">
        <color theme="4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theme="4"/>
      </right>
      <top style="double">
        <color theme="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theme="5"/>
      </right>
      <top style="double">
        <color rgb="FFFF0000"/>
      </top>
      <bottom style="double">
        <color theme="5"/>
      </bottom>
      <diagonal/>
    </border>
    <border>
      <left style="double">
        <color rgb="FFFF0000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rgb="FFFF0000"/>
      </left>
      <right style="double">
        <color theme="5"/>
      </right>
      <top style="double">
        <color theme="5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00B0F0"/>
      </left>
      <right style="double">
        <color rgb="FF00B0F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2" borderId="1" applyNumberFormat="0" applyAlignment="0" applyProtection="0"/>
    <xf numFmtId="0" fontId="20" fillId="15" borderId="2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33" fillId="0" borderId="0"/>
    <xf numFmtId="0" fontId="8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0"/>
    <xf numFmtId="0" fontId="72" fillId="0" borderId="0"/>
    <xf numFmtId="0" fontId="6" fillId="0" borderId="0"/>
    <xf numFmtId="0" fontId="75" fillId="42" borderId="0" applyNumberFormat="0" applyBorder="0" applyAlignment="0" applyProtection="0"/>
    <xf numFmtId="0" fontId="78" fillId="0" borderId="0"/>
    <xf numFmtId="0" fontId="4" fillId="0" borderId="0"/>
    <xf numFmtId="0" fontId="8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2" borderId="1" applyNumberFormat="0" applyAlignment="0" applyProtection="0"/>
    <xf numFmtId="0" fontId="20" fillId="15" borderId="2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8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3" fillId="0" borderId="0"/>
  </cellStyleXfs>
  <cellXfs count="421">
    <xf numFmtId="0" fontId="0" fillId="0" borderId="0" xfId="0"/>
    <xf numFmtId="0" fontId="0" fillId="0" borderId="0" xfId="0" applyAlignment="1">
      <alignment shrinkToFit="1"/>
    </xf>
    <xf numFmtId="0" fontId="13" fillId="17" borderId="10" xfId="0" applyFont="1" applyFill="1" applyBorder="1" applyAlignment="1">
      <alignment shrinkToFit="1"/>
    </xf>
    <xf numFmtId="0" fontId="13" fillId="18" borderId="10" xfId="37" applyFont="1" applyFill="1" applyBorder="1" applyAlignment="1">
      <alignment shrinkToFit="1"/>
    </xf>
    <xf numFmtId="0" fontId="13" fillId="0" borderId="0" xfId="0" applyFont="1" applyAlignment="1">
      <alignment shrinkToFit="1"/>
    </xf>
    <xf numFmtId="0" fontId="8" fillId="17" borderId="10" xfId="0" applyFont="1" applyFill="1" applyBorder="1" applyAlignment="1">
      <alignment shrinkToFit="1"/>
    </xf>
    <xf numFmtId="0" fontId="8" fillId="0" borderId="0" xfId="0" applyFont="1" applyAlignment="1">
      <alignment horizontal="center" shrinkToFit="1"/>
    </xf>
    <xf numFmtId="0" fontId="8" fillId="18" borderId="10" xfId="37" applyFont="1" applyFill="1" applyBorder="1" applyAlignment="1">
      <alignment shrinkToFit="1"/>
    </xf>
    <xf numFmtId="0" fontId="13" fillId="18" borderId="0" xfId="37" applyFont="1" applyFill="1" applyBorder="1" applyAlignment="1">
      <alignment shrinkToFit="1"/>
    </xf>
    <xf numFmtId="0" fontId="8" fillId="18" borderId="10" xfId="0" applyFont="1" applyFill="1" applyBorder="1" applyAlignment="1">
      <alignment shrinkToFit="1"/>
    </xf>
    <xf numFmtId="0" fontId="13" fillId="0" borderId="0" xfId="0" applyFont="1" applyAlignment="1">
      <alignment vertical="center" shrinkToFit="1"/>
    </xf>
    <xf numFmtId="0" fontId="13" fillId="19" borderId="0" xfId="0" applyFont="1" applyFill="1" applyAlignment="1">
      <alignment vertical="center" shrinkToFit="1"/>
    </xf>
    <xf numFmtId="0" fontId="34" fillId="19" borderId="0" xfId="0" applyFont="1" applyFill="1" applyAlignment="1">
      <alignment vertical="center" shrinkToFit="1"/>
    </xf>
    <xf numFmtId="0" fontId="8" fillId="19" borderId="0" xfId="0" applyFont="1" applyFill="1" applyAlignment="1">
      <alignment vertical="center" shrinkToFit="1"/>
    </xf>
    <xf numFmtId="0" fontId="8" fillId="18" borderId="0" xfId="37" applyFont="1" applyFill="1" applyBorder="1" applyAlignment="1">
      <alignment shrinkToFit="1"/>
    </xf>
    <xf numFmtId="0" fontId="0" fillId="21" borderId="0" xfId="0" applyFill="1" applyAlignment="1">
      <alignment wrapText="1" shrinkToFit="1"/>
    </xf>
    <xf numFmtId="0" fontId="8" fillId="0" borderId="0" xfId="0" applyFont="1" applyAlignment="1">
      <alignment shrinkToFit="1"/>
    </xf>
    <xf numFmtId="0" fontId="8" fillId="22" borderId="0" xfId="0" applyFont="1" applyFill="1" applyAlignment="1">
      <alignment shrinkToFit="1"/>
    </xf>
    <xf numFmtId="0" fontId="35" fillId="21" borderId="0" xfId="0" applyFont="1" applyFill="1" applyAlignment="1"/>
    <xf numFmtId="0" fontId="0" fillId="21" borderId="0" xfId="0" applyFill="1" applyAlignment="1">
      <alignment shrinkToFit="1"/>
    </xf>
    <xf numFmtId="0" fontId="8" fillId="0" borderId="0" xfId="0" applyFont="1" applyAlignment="1">
      <alignment vertical="center" shrinkToFit="1"/>
    </xf>
    <xf numFmtId="0" fontId="8" fillId="18" borderId="10" xfId="0" applyFont="1" applyFill="1" applyBorder="1"/>
    <xf numFmtId="0" fontId="0" fillId="0" borderId="0" xfId="0" applyBorder="1" applyAlignment="1">
      <alignment shrinkToFit="1"/>
    </xf>
    <xf numFmtId="0" fontId="12" fillId="23" borderId="10" xfId="0" applyFont="1" applyFill="1" applyBorder="1" applyAlignment="1">
      <alignment horizontal="center" shrinkToFit="1"/>
    </xf>
    <xf numFmtId="0" fontId="39" fillId="20" borderId="17" xfId="0" applyFont="1" applyFill="1" applyBorder="1" applyAlignment="1">
      <alignment shrinkToFit="1"/>
    </xf>
    <xf numFmtId="0" fontId="39" fillId="20" borderId="10" xfId="0" applyFont="1" applyFill="1" applyBorder="1" applyAlignment="1">
      <alignment shrinkToFit="1"/>
    </xf>
    <xf numFmtId="16" fontId="41" fillId="23" borderId="10" xfId="0" applyNumberFormat="1" applyFont="1" applyFill="1" applyBorder="1" applyAlignment="1" applyProtection="1">
      <alignment horizontal="center" shrinkToFit="1"/>
      <protection locked="0"/>
    </xf>
    <xf numFmtId="0" fontId="43" fillId="20" borderId="18" xfId="0" applyFont="1" applyFill="1" applyBorder="1" applyAlignment="1">
      <alignment shrinkToFit="1"/>
    </xf>
    <xf numFmtId="0" fontId="40" fillId="24" borderId="24" xfId="0" applyFont="1" applyFill="1" applyBorder="1" applyAlignment="1" applyProtection="1">
      <alignment horizontal="center" shrinkToFit="1"/>
      <protection locked="0"/>
    </xf>
    <xf numFmtId="0" fontId="43" fillId="20" borderId="10" xfId="0" applyFont="1" applyFill="1" applyBorder="1" applyAlignment="1">
      <alignment shrinkToFit="1"/>
    </xf>
    <xf numFmtId="0" fontId="13" fillId="20" borderId="0" xfId="0" applyFont="1" applyFill="1" applyBorder="1" applyAlignment="1">
      <alignment shrinkToFit="1"/>
    </xf>
    <xf numFmtId="0" fontId="37" fillId="20" borderId="0" xfId="0" applyFont="1" applyFill="1" applyBorder="1" applyAlignment="1" applyProtection="1">
      <alignment horizontal="center" vertical="center" shrinkToFit="1"/>
      <protection locked="0"/>
    </xf>
    <xf numFmtId="0" fontId="37" fillId="20" borderId="0" xfId="0" applyFont="1" applyFill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vertical="center" shrinkToFit="1"/>
    </xf>
    <xf numFmtId="0" fontId="44" fillId="20" borderId="19" xfId="0" applyFont="1" applyFill="1" applyBorder="1" applyAlignment="1" applyProtection="1">
      <alignment horizontal="center" shrinkToFit="1"/>
      <protection locked="0"/>
    </xf>
    <xf numFmtId="0" fontId="46" fillId="20" borderId="21" xfId="0" applyFont="1" applyFill="1" applyBorder="1" applyAlignment="1" applyProtection="1">
      <alignment horizontal="center" shrinkToFit="1"/>
      <protection locked="0"/>
    </xf>
    <xf numFmtId="0" fontId="48" fillId="20" borderId="20" xfId="0" applyFont="1" applyFill="1" applyBorder="1" applyAlignment="1" applyProtection="1">
      <alignment horizontal="center" shrinkToFit="1"/>
      <protection locked="0"/>
    </xf>
    <xf numFmtId="0" fontId="49" fillId="20" borderId="22" xfId="0" applyFont="1" applyFill="1" applyBorder="1" applyAlignment="1" applyProtection="1">
      <alignment horizontal="center" shrinkToFit="1"/>
      <protection locked="0"/>
    </xf>
    <xf numFmtId="0" fontId="47" fillId="20" borderId="23" xfId="0" applyFont="1" applyFill="1" applyBorder="1" applyAlignment="1" applyProtection="1">
      <alignment horizontal="center" shrinkToFit="1"/>
      <protection locked="0"/>
    </xf>
    <xf numFmtId="0" fontId="45" fillId="20" borderId="25" xfId="0" applyFont="1" applyFill="1" applyBorder="1" applyAlignment="1" applyProtection="1">
      <alignment horizontal="center" shrinkToFit="1"/>
      <protection locked="0"/>
    </xf>
    <xf numFmtId="165" fontId="9" fillId="17" borderId="0" xfId="0" applyNumberFormat="1" applyFont="1" applyFill="1" applyBorder="1" applyAlignment="1">
      <alignment horizontal="center" shrinkToFit="1"/>
    </xf>
    <xf numFmtId="0" fontId="51" fillId="26" borderId="0" xfId="0" applyFont="1" applyFill="1" applyAlignment="1" applyProtection="1">
      <alignment horizontal="centerContinuous" vertical="center" shrinkToFit="1"/>
      <protection locked="0"/>
    </xf>
    <xf numFmtId="0" fontId="52" fillId="26" borderId="0" xfId="0" applyFont="1" applyFill="1" applyAlignment="1" applyProtection="1">
      <alignment horizontal="centerContinuous" vertical="center" shrinkToFit="1"/>
      <protection locked="0"/>
    </xf>
    <xf numFmtId="0" fontId="10" fillId="17" borderId="0" xfId="0" applyFont="1" applyFill="1" applyAlignment="1">
      <alignment shrinkToFit="1"/>
    </xf>
    <xf numFmtId="0" fontId="11" fillId="27" borderId="11" xfId="0" applyFont="1" applyFill="1" applyBorder="1" applyAlignment="1" applyProtection="1">
      <alignment horizontal="center" shrinkToFit="1"/>
      <protection locked="0"/>
    </xf>
    <xf numFmtId="0" fontId="11" fillId="27" borderId="12" xfId="0" applyFont="1" applyFill="1" applyBorder="1" applyAlignment="1" applyProtection="1">
      <alignment horizontal="center" shrinkToFit="1"/>
      <protection locked="0"/>
    </xf>
    <xf numFmtId="164" fontId="11" fillId="27" borderId="12" xfId="0" applyNumberFormat="1" applyFont="1" applyFill="1" applyBorder="1" applyAlignment="1" applyProtection="1">
      <alignment horizontal="center" shrinkToFit="1"/>
      <protection locked="0"/>
    </xf>
    <xf numFmtId="0" fontId="10" fillId="28" borderId="0" xfId="0" applyFont="1" applyFill="1" applyAlignment="1">
      <alignment shrinkToFit="1"/>
    </xf>
    <xf numFmtId="0" fontId="12" fillId="28" borderId="10" xfId="0" applyFont="1" applyFill="1" applyBorder="1" applyAlignment="1">
      <alignment horizontal="center" shrinkToFit="1"/>
    </xf>
    <xf numFmtId="16" fontId="53" fillId="28" borderId="10" xfId="0" applyNumberFormat="1" applyFont="1" applyFill="1" applyBorder="1" applyAlignment="1" applyProtection="1">
      <alignment horizontal="center" shrinkToFit="1"/>
      <protection locked="0"/>
    </xf>
    <xf numFmtId="0" fontId="14" fillId="29" borderId="10" xfId="0" applyFont="1" applyFill="1" applyBorder="1" applyAlignment="1" applyProtection="1">
      <alignment horizontal="center" shrinkToFit="1"/>
      <protection locked="0"/>
    </xf>
    <xf numFmtId="165" fontId="9" fillId="17" borderId="14" xfId="0" applyNumberFormat="1" applyFont="1" applyFill="1" applyBorder="1" applyAlignment="1">
      <alignment horizontal="center" shrinkToFit="1"/>
    </xf>
    <xf numFmtId="18" fontId="8" fillId="17" borderId="10" xfId="0" applyNumberFormat="1" applyFont="1" applyFill="1" applyBorder="1" applyAlignment="1" applyProtection="1">
      <alignment horizontal="center" shrinkToFit="1"/>
      <protection locked="0"/>
    </xf>
    <xf numFmtId="0" fontId="14" fillId="30" borderId="10" xfId="0" applyFont="1" applyFill="1" applyBorder="1" applyAlignment="1" applyProtection="1">
      <alignment horizontal="center" shrinkToFit="1"/>
      <protection locked="0"/>
    </xf>
    <xf numFmtId="0" fontId="54" fillId="31" borderId="14" xfId="0" applyFont="1" applyFill="1" applyBorder="1" applyAlignment="1">
      <alignment horizontal="center" shrinkToFit="1"/>
    </xf>
    <xf numFmtId="165" fontId="9" fillId="17" borderId="14" xfId="0" quotePrefix="1" applyNumberFormat="1" applyFont="1" applyFill="1" applyBorder="1" applyAlignment="1">
      <alignment horizontal="center" shrinkToFit="1"/>
    </xf>
    <xf numFmtId="0" fontId="14" fillId="27" borderId="10" xfId="0" applyFont="1" applyFill="1" applyBorder="1" applyAlignment="1" applyProtection="1">
      <alignment horizontal="center" shrinkToFit="1"/>
      <protection locked="0"/>
    </xf>
    <xf numFmtId="0" fontId="14" fillId="32" borderId="10" xfId="0" applyFont="1" applyFill="1" applyBorder="1" applyAlignment="1" applyProtection="1">
      <alignment horizontal="center" shrinkToFit="1"/>
      <protection locked="0"/>
    </xf>
    <xf numFmtId="0" fontId="14" fillId="33" borderId="10" xfId="0" applyFont="1" applyFill="1" applyBorder="1" applyAlignment="1" applyProtection="1">
      <alignment horizontal="center" shrinkToFit="1"/>
      <protection locked="0"/>
    </xf>
    <xf numFmtId="0" fontId="14" fillId="34" borderId="10" xfId="0" applyFont="1" applyFill="1" applyBorder="1" applyAlignment="1" applyProtection="1">
      <alignment horizontal="center" shrinkToFit="1"/>
      <protection locked="0"/>
    </xf>
    <xf numFmtId="0" fontId="14" fillId="35" borderId="10" xfId="0" applyFont="1" applyFill="1" applyBorder="1" applyAlignment="1" applyProtection="1">
      <alignment horizontal="center" shrinkToFit="1"/>
      <protection locked="0"/>
    </xf>
    <xf numFmtId="18" fontId="8" fillId="17" borderId="10" xfId="0" quotePrefix="1" applyNumberFormat="1" applyFont="1" applyFill="1" applyBorder="1" applyAlignment="1" applyProtection="1">
      <alignment horizontal="center" shrinkToFit="1"/>
      <protection locked="0"/>
    </xf>
    <xf numFmtId="0" fontId="54" fillId="31" borderId="14" xfId="0" applyFont="1" applyFill="1" applyBorder="1" applyAlignment="1">
      <alignment horizontal="center"/>
    </xf>
    <xf numFmtId="49" fontId="9" fillId="17" borderId="14" xfId="0" applyNumberFormat="1" applyFont="1" applyFill="1" applyBorder="1" applyAlignment="1">
      <alignment horizontal="center" shrinkToFit="1"/>
    </xf>
    <xf numFmtId="0" fontId="14" fillId="27" borderId="14" xfId="0" applyFont="1" applyFill="1" applyBorder="1" applyAlignment="1" applyProtection="1">
      <alignment horizontal="center" shrinkToFit="1"/>
      <protection locked="0"/>
    </xf>
    <xf numFmtId="0" fontId="40" fillId="24" borderId="10" xfId="0" applyFont="1" applyFill="1" applyBorder="1" applyAlignment="1" applyProtection="1">
      <alignment horizontal="center" shrinkToFit="1"/>
      <protection locked="0"/>
    </xf>
    <xf numFmtId="0" fontId="49" fillId="20" borderId="10" xfId="0" applyFont="1" applyFill="1" applyBorder="1" applyAlignment="1" applyProtection="1">
      <alignment horizontal="center" shrinkToFit="1"/>
      <protection locked="0"/>
    </xf>
    <xf numFmtId="0" fontId="48" fillId="20" borderId="10" xfId="0" applyFont="1" applyFill="1" applyBorder="1" applyAlignment="1" applyProtection="1">
      <alignment horizontal="center" shrinkToFit="1"/>
      <protection locked="0"/>
    </xf>
    <xf numFmtId="0" fontId="46" fillId="20" borderId="10" xfId="0" applyFont="1" applyFill="1" applyBorder="1" applyAlignment="1" applyProtection="1">
      <alignment horizontal="center" shrinkToFit="1"/>
      <protection locked="0"/>
    </xf>
    <xf numFmtId="0" fontId="47" fillId="20" borderId="10" xfId="0" applyFont="1" applyFill="1" applyBorder="1" applyAlignment="1" applyProtection="1">
      <alignment horizontal="center" shrinkToFit="1"/>
      <protection locked="0"/>
    </xf>
    <xf numFmtId="0" fontId="45" fillId="20" borderId="10" xfId="0" applyFont="1" applyFill="1" applyBorder="1" applyAlignment="1" applyProtection="1">
      <alignment horizontal="center" shrinkToFit="1"/>
      <protection locked="0"/>
    </xf>
    <xf numFmtId="0" fontId="44" fillId="20" borderId="10" xfId="0" applyFont="1" applyFill="1" applyBorder="1" applyAlignment="1" applyProtection="1">
      <alignment horizontal="center" shrinkToFit="1"/>
      <protection locked="0"/>
    </xf>
    <xf numFmtId="0" fontId="45" fillId="20" borderId="0" xfId="0" applyFont="1" applyFill="1" applyBorder="1" applyAlignment="1" applyProtection="1">
      <alignment horizontal="center" shrinkToFit="1"/>
      <protection locked="0"/>
    </xf>
    <xf numFmtId="165" fontId="55" fillId="20" borderId="14" xfId="0" applyNumberFormat="1" applyFont="1" applyFill="1" applyBorder="1" applyAlignment="1">
      <alignment horizontal="center" shrinkToFit="1"/>
    </xf>
    <xf numFmtId="0" fontId="56" fillId="0" borderId="0" xfId="0" applyFont="1" applyAlignment="1">
      <alignment shrinkToFit="1"/>
    </xf>
    <xf numFmtId="0" fontId="57" fillId="20" borderId="10" xfId="0" applyFont="1" applyFill="1" applyBorder="1" applyAlignment="1">
      <alignment horizontal="center" shrinkToFit="1"/>
    </xf>
    <xf numFmtId="0" fontId="39" fillId="20" borderId="15" xfId="0" applyFont="1" applyFill="1" applyBorder="1" applyAlignment="1">
      <alignment shrinkToFit="1"/>
    </xf>
    <xf numFmtId="165" fontId="58" fillId="20" borderId="27" xfId="0" applyNumberFormat="1" applyFont="1" applyFill="1" applyBorder="1" applyAlignment="1">
      <alignment horizontal="center" shrinkToFit="1"/>
    </xf>
    <xf numFmtId="165" fontId="58" fillId="20" borderId="28" xfId="0" applyNumberFormat="1" applyFont="1" applyFill="1" applyBorder="1" applyAlignment="1">
      <alignment horizontal="center" shrinkToFit="1"/>
    </xf>
    <xf numFmtId="0" fontId="39" fillId="20" borderId="13" xfId="0" applyFont="1" applyFill="1" applyBorder="1" applyAlignment="1">
      <alignment shrinkToFit="1"/>
    </xf>
    <xf numFmtId="0" fontId="38" fillId="36" borderId="11" xfId="0" applyFont="1" applyFill="1" applyBorder="1" applyAlignment="1" applyProtection="1">
      <alignment horizontal="center" shrinkToFit="1"/>
      <protection locked="0"/>
    </xf>
    <xf numFmtId="0" fontId="11" fillId="36" borderId="11" xfId="0" applyFont="1" applyFill="1" applyBorder="1" applyAlignment="1" applyProtection="1">
      <alignment horizontal="center" shrinkToFit="1"/>
      <protection locked="0"/>
    </xf>
    <xf numFmtId="0" fontId="11" fillId="36" borderId="12" xfId="0" applyFont="1" applyFill="1" applyBorder="1" applyAlignment="1" applyProtection="1">
      <alignment horizontal="center" shrinkToFit="1"/>
      <protection locked="0"/>
    </xf>
    <xf numFmtId="164" fontId="11" fillId="36" borderId="12" xfId="0" applyNumberFormat="1" applyFont="1" applyFill="1" applyBorder="1" applyAlignment="1" applyProtection="1">
      <alignment horizontal="center" shrinkToFit="1"/>
      <protection locked="0"/>
    </xf>
    <xf numFmtId="0" fontId="15" fillId="36" borderId="13" xfId="0" applyFont="1" applyFill="1" applyBorder="1" applyAlignment="1" applyProtection="1">
      <alignment horizontal="center" shrinkToFit="1"/>
      <protection locked="0"/>
    </xf>
    <xf numFmtId="16" fontId="61" fillId="23" borderId="15" xfId="0" applyNumberFormat="1" applyFont="1" applyFill="1" applyBorder="1" applyAlignment="1" applyProtection="1">
      <alignment horizontal="center" shrinkToFit="1"/>
      <protection locked="0"/>
    </xf>
    <xf numFmtId="16" fontId="61" fillId="23" borderId="10" xfId="0" applyNumberFormat="1" applyFont="1" applyFill="1" applyBorder="1" applyAlignment="1" applyProtection="1">
      <alignment horizontal="center" shrinkToFit="1"/>
      <protection locked="0"/>
    </xf>
    <xf numFmtId="0" fontId="8" fillId="17" borderId="0" xfId="0" applyFont="1" applyFill="1" applyBorder="1" applyAlignment="1">
      <alignment shrinkToFit="1"/>
    </xf>
    <xf numFmtId="0" fontId="13" fillId="17" borderId="0" xfId="0" applyFont="1" applyFill="1" applyBorder="1" applyAlignment="1">
      <alignment shrinkToFit="1"/>
    </xf>
    <xf numFmtId="0" fontId="8" fillId="19" borderId="10" xfId="0" applyFont="1" applyFill="1" applyBorder="1" applyAlignment="1">
      <alignment vertical="center" shrinkToFit="1"/>
    </xf>
    <xf numFmtId="0" fontId="8" fillId="18" borderId="10" xfId="37" quotePrefix="1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62" fillId="14" borderId="0" xfId="25" applyFont="1" applyAlignment="1">
      <alignment shrinkToFit="1"/>
    </xf>
    <xf numFmtId="18" fontId="63" fillId="20" borderId="10" xfId="0" applyNumberFormat="1" applyFont="1" applyFill="1" applyBorder="1" applyAlignment="1" applyProtection="1">
      <alignment horizontal="center" shrinkToFit="1"/>
      <protection locked="0"/>
    </xf>
    <xf numFmtId="18" fontId="0" fillId="0" borderId="0" xfId="0" applyNumberFormat="1" applyAlignment="1">
      <alignment shrinkToFit="1"/>
    </xf>
    <xf numFmtId="0" fontId="65" fillId="0" borderId="0" xfId="0" applyFont="1" applyAlignment="1">
      <alignment shrinkToFit="1"/>
    </xf>
    <xf numFmtId="164" fontId="64" fillId="20" borderId="10" xfId="0" applyNumberFormat="1" applyFont="1" applyFill="1" applyBorder="1" applyAlignment="1">
      <alignment horizontal="left" indent="1" shrinkToFit="1"/>
    </xf>
    <xf numFmtId="16" fontId="66" fillId="23" borderId="15" xfId="0" applyNumberFormat="1" applyFont="1" applyFill="1" applyBorder="1" applyAlignment="1" applyProtection="1">
      <alignment horizontal="center" shrinkToFit="1"/>
      <protection locked="0"/>
    </xf>
    <xf numFmtId="16" fontId="66" fillId="23" borderId="10" xfId="0" applyNumberFormat="1" applyFont="1" applyFill="1" applyBorder="1" applyAlignment="1" applyProtection="1">
      <alignment horizontal="center" shrinkToFit="1"/>
      <protection locked="0"/>
    </xf>
    <xf numFmtId="0" fontId="8" fillId="38" borderId="0" xfId="0" applyFont="1" applyFill="1" applyBorder="1" applyAlignment="1">
      <alignment shrinkToFit="1"/>
    </xf>
    <xf numFmtId="0" fontId="8" fillId="38" borderId="10" xfId="0" applyFont="1" applyFill="1" applyBorder="1" applyAlignment="1">
      <alignment shrinkToFit="1"/>
    </xf>
    <xf numFmtId="0" fontId="0" fillId="38" borderId="0" xfId="0" applyFill="1" applyAlignment="1">
      <alignment shrinkToFit="1"/>
    </xf>
    <xf numFmtId="0" fontId="36" fillId="39" borderId="16" xfId="0" applyFont="1" applyFill="1" applyBorder="1" applyAlignment="1">
      <alignment vertical="center" readingOrder="1"/>
    </xf>
    <xf numFmtId="0" fontId="57" fillId="39" borderId="10" xfId="0" applyFont="1" applyFill="1" applyBorder="1" applyAlignment="1">
      <alignment horizontal="center" shrinkToFit="1"/>
    </xf>
    <xf numFmtId="0" fontId="67" fillId="40" borderId="16" xfId="0" applyFont="1" applyFill="1" applyBorder="1" applyAlignment="1">
      <alignment vertical="center" readingOrder="1"/>
    </xf>
    <xf numFmtId="0" fontId="69" fillId="39" borderId="16" xfId="0" applyFont="1" applyFill="1" applyBorder="1" applyAlignment="1">
      <alignment vertical="center" readingOrder="1"/>
    </xf>
    <xf numFmtId="0" fontId="67" fillId="40" borderId="10" xfId="0" applyFont="1" applyFill="1" applyBorder="1" applyAlignment="1">
      <alignment horizontal="center" vertical="center" readingOrder="1"/>
    </xf>
    <xf numFmtId="0" fontId="68" fillId="40" borderId="16" xfId="0" applyFont="1" applyFill="1" applyBorder="1" applyAlignment="1">
      <alignment horizontal="center" vertical="center" readingOrder="1"/>
    </xf>
    <xf numFmtId="0" fontId="68" fillId="40" borderId="16" xfId="0" applyFont="1" applyFill="1" applyBorder="1" applyAlignment="1">
      <alignment horizontal="left" vertical="center" readingOrder="1"/>
    </xf>
    <xf numFmtId="0" fontId="69" fillId="39" borderId="17" xfId="0" applyFont="1" applyFill="1" applyBorder="1" applyAlignment="1">
      <alignment vertical="center" readingOrder="1"/>
    </xf>
    <xf numFmtId="0" fontId="69" fillId="39" borderId="15" xfId="0" applyFont="1" applyFill="1" applyBorder="1" applyAlignment="1">
      <alignment vertical="center" readingOrder="1"/>
    </xf>
    <xf numFmtId="0" fontId="72" fillId="0" borderId="0" xfId="44"/>
    <xf numFmtId="0" fontId="73" fillId="0" borderId="0" xfId="44" applyFont="1" applyAlignment="1">
      <alignment vertical="center"/>
    </xf>
    <xf numFmtId="0" fontId="74" fillId="41" borderId="10" xfId="44" applyFont="1" applyFill="1" applyBorder="1" applyAlignment="1">
      <alignment vertical="center" wrapText="1"/>
    </xf>
    <xf numFmtId="0" fontId="74" fillId="41" borderId="18" xfId="44" applyFont="1" applyFill="1" applyBorder="1" applyAlignment="1">
      <alignment vertical="center" wrapText="1"/>
    </xf>
    <xf numFmtId="0" fontId="7" fillId="0" borderId="10" xfId="44" applyFont="1" applyBorder="1" applyAlignment="1">
      <alignment vertical="center" wrapText="1"/>
    </xf>
    <xf numFmtId="0" fontId="7" fillId="0" borderId="10" xfId="44" applyFont="1" applyFill="1" applyBorder="1"/>
    <xf numFmtId="0" fontId="64" fillId="20" borderId="10" xfId="0" applyNumberFormat="1" applyFont="1" applyFill="1" applyBorder="1" applyAlignment="1">
      <alignment horizontal="left" indent="2" shrinkToFit="1"/>
    </xf>
    <xf numFmtId="0" fontId="0" fillId="0" borderId="0" xfId="0" applyNumberFormat="1" applyAlignment="1">
      <alignment shrinkToFit="1"/>
    </xf>
    <xf numFmtId="0" fontId="6" fillId="41" borderId="10" xfId="45" applyFill="1" applyBorder="1"/>
    <xf numFmtId="0" fontId="6" fillId="0" borderId="0" xfId="45"/>
    <xf numFmtId="0" fontId="6" fillId="0" borderId="10" xfId="45" applyFill="1" applyBorder="1"/>
    <xf numFmtId="0" fontId="75" fillId="42" borderId="10" xfId="46" applyBorder="1"/>
    <xf numFmtId="0" fontId="6" fillId="0" borderId="0" xfId="45" applyFill="1"/>
    <xf numFmtId="0" fontId="76" fillId="0" borderId="29" xfId="0" applyFont="1" applyBorder="1" applyAlignment="1">
      <alignment vertical="center" wrapText="1"/>
    </xf>
    <xf numFmtId="0" fontId="76" fillId="0" borderId="30" xfId="0" applyFont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30" xfId="0" applyFont="1" applyBorder="1" applyAlignment="1">
      <alignment vertical="center"/>
    </xf>
    <xf numFmtId="0" fontId="5" fillId="0" borderId="10" xfId="45" applyFont="1" applyFill="1" applyBorder="1"/>
    <xf numFmtId="0" fontId="5" fillId="0" borderId="0" xfId="45" applyFont="1"/>
    <xf numFmtId="0" fontId="5" fillId="0" borderId="10" xfId="45" applyFont="1" applyBorder="1"/>
    <xf numFmtId="0" fontId="6" fillId="0" borderId="10" xfId="45" applyBorder="1"/>
    <xf numFmtId="0" fontId="6" fillId="0" borderId="0" xfId="45" applyFill="1" applyBorder="1"/>
    <xf numFmtId="164" fontId="64" fillId="39" borderId="10" xfId="0" applyNumberFormat="1" applyFont="1" applyFill="1" applyBorder="1" applyAlignment="1">
      <alignment horizontal="left" indent="1" shrinkToFit="1"/>
    </xf>
    <xf numFmtId="0" fontId="0" fillId="43" borderId="0" xfId="0" applyFill="1" applyAlignment="1">
      <alignment shrinkToFit="1"/>
    </xf>
    <xf numFmtId="164" fontId="64" fillId="37" borderId="10" xfId="0" applyNumberFormat="1" applyFont="1" applyFill="1" applyBorder="1" applyAlignment="1">
      <alignment horizontal="left" indent="1" shrinkToFit="1"/>
    </xf>
    <xf numFmtId="0" fontId="8" fillId="44" borderId="10" xfId="0" applyFont="1" applyFill="1" applyBorder="1" applyAlignment="1">
      <alignment shrinkToFit="1"/>
    </xf>
    <xf numFmtId="0" fontId="78" fillId="0" borderId="0" xfId="47"/>
    <xf numFmtId="0" fontId="78" fillId="45" borderId="10" xfId="47" applyFill="1" applyBorder="1"/>
    <xf numFmtId="0" fontId="78" fillId="0" borderId="10" xfId="47" applyBorder="1"/>
    <xf numFmtId="0" fontId="38" fillId="36" borderId="26" xfId="0" applyFont="1" applyFill="1" applyBorder="1" applyAlignment="1" applyProtection="1">
      <alignment horizontal="center" shrinkToFit="1"/>
      <protection locked="0"/>
    </xf>
    <xf numFmtId="16" fontId="61" fillId="23" borderId="0" xfId="0" applyNumberFormat="1" applyFont="1" applyFill="1" applyBorder="1" applyAlignment="1" applyProtection="1">
      <alignment horizontal="center" shrinkToFit="1"/>
      <protection locked="0"/>
    </xf>
    <xf numFmtId="0" fontId="62" fillId="0" borderId="0" xfId="0" applyFont="1"/>
    <xf numFmtId="0" fontId="76" fillId="46" borderId="29" xfId="0" applyFont="1" applyFill="1" applyBorder="1" applyAlignment="1">
      <alignment vertical="center"/>
    </xf>
    <xf numFmtId="0" fontId="76" fillId="46" borderId="31" xfId="0" applyFont="1" applyFill="1" applyBorder="1" applyAlignment="1">
      <alignment vertical="center"/>
    </xf>
    <xf numFmtId="0" fontId="76" fillId="46" borderId="30" xfId="0" applyFont="1" applyFill="1" applyBorder="1" applyAlignment="1">
      <alignment vertical="center"/>
    </xf>
    <xf numFmtId="0" fontId="76" fillId="46" borderId="32" xfId="0" applyFont="1" applyFill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78" fillId="47" borderId="0" xfId="47" applyFill="1"/>
    <xf numFmtId="0" fontId="78" fillId="48" borderId="0" xfId="47" applyFill="1"/>
    <xf numFmtId="0" fontId="36" fillId="39" borderId="10" xfId="0" applyFont="1" applyFill="1" applyBorder="1" applyAlignment="1">
      <alignment vertical="center" readingOrder="1"/>
    </xf>
    <xf numFmtId="0" fontId="12" fillId="23" borderId="16" xfId="0" applyFont="1" applyFill="1" applyBorder="1" applyAlignment="1">
      <alignment horizontal="center" shrinkToFit="1"/>
    </xf>
    <xf numFmtId="0" fontId="67" fillId="40" borderId="10" xfId="0" applyFont="1" applyFill="1" applyBorder="1" applyAlignment="1">
      <alignment vertical="center" readingOrder="1"/>
    </xf>
    <xf numFmtId="0" fontId="69" fillId="39" borderId="10" xfId="0" applyFont="1" applyFill="1" applyBorder="1" applyAlignment="1">
      <alignment vertical="center" readingOrder="1"/>
    </xf>
    <xf numFmtId="16" fontId="66" fillId="23" borderId="16" xfId="0" applyNumberFormat="1" applyFont="1" applyFill="1" applyBorder="1" applyAlignment="1" applyProtection="1">
      <alignment horizontal="center" shrinkToFit="1"/>
      <protection locked="0"/>
    </xf>
    <xf numFmtId="0" fontId="68" fillId="40" borderId="10" xfId="0" applyFont="1" applyFill="1" applyBorder="1" applyAlignment="1">
      <alignment horizontal="left" vertical="center" readingOrder="1"/>
    </xf>
    <xf numFmtId="0" fontId="43" fillId="20" borderId="20" xfId="0" applyFont="1" applyFill="1" applyBorder="1" applyAlignment="1">
      <alignment shrinkToFit="1"/>
    </xf>
    <xf numFmtId="16" fontId="41" fillId="23" borderId="18" xfId="0" applyNumberFormat="1" applyFont="1" applyFill="1" applyBorder="1" applyAlignment="1" applyProtection="1">
      <alignment horizontal="center" shrinkToFit="1"/>
      <protection locked="0"/>
    </xf>
    <xf numFmtId="0" fontId="44" fillId="20" borderId="18" xfId="0" applyFont="1" applyFill="1" applyBorder="1" applyAlignment="1" applyProtection="1">
      <alignment horizontal="center" shrinkToFit="1"/>
      <protection locked="0"/>
    </xf>
    <xf numFmtId="16" fontId="41" fillId="23" borderId="25" xfId="0" applyNumberFormat="1" applyFont="1" applyFill="1" applyBorder="1" applyAlignment="1" applyProtection="1">
      <alignment horizontal="center" shrinkToFit="1"/>
      <protection locked="0"/>
    </xf>
    <xf numFmtId="0" fontId="40" fillId="24" borderId="25" xfId="0" applyFont="1" applyFill="1" applyBorder="1" applyAlignment="1" applyProtection="1">
      <alignment horizontal="center" shrinkToFit="1"/>
      <protection locked="0"/>
    </xf>
    <xf numFmtId="0" fontId="48" fillId="20" borderId="22" xfId="0" applyFont="1" applyFill="1" applyBorder="1" applyAlignment="1" applyProtection="1">
      <alignment horizontal="center" shrinkToFit="1"/>
      <protection locked="0"/>
    </xf>
    <xf numFmtId="0" fontId="46" fillId="20" borderId="20" xfId="0" applyFont="1" applyFill="1" applyBorder="1" applyAlignment="1" applyProtection="1">
      <alignment horizontal="center" shrinkToFit="1"/>
      <protection locked="0"/>
    </xf>
    <xf numFmtId="0" fontId="43" fillId="20" borderId="22" xfId="0" applyFont="1" applyFill="1" applyBorder="1" applyAlignment="1">
      <alignment shrinkToFit="1"/>
    </xf>
    <xf numFmtId="0" fontId="43" fillId="20" borderId="19" xfId="0" applyFont="1" applyFill="1" applyBorder="1" applyAlignment="1">
      <alignment shrinkToFit="1"/>
    </xf>
    <xf numFmtId="0" fontId="43" fillId="20" borderId="21" xfId="0" applyFont="1" applyFill="1" applyBorder="1" applyAlignment="1">
      <alignment shrinkToFit="1"/>
    </xf>
    <xf numFmtId="0" fontId="49" fillId="20" borderId="18" xfId="0" applyFont="1" applyFill="1" applyBorder="1" applyAlignment="1" applyProtection="1">
      <alignment horizontal="center" shrinkToFit="1"/>
      <protection locked="0"/>
    </xf>
    <xf numFmtId="0" fontId="43" fillId="20" borderId="23" xfId="0" applyFont="1" applyFill="1" applyBorder="1" applyAlignment="1">
      <alignment shrinkToFit="1"/>
    </xf>
    <xf numFmtId="0" fontId="47" fillId="20" borderId="24" xfId="0" applyFont="1" applyFill="1" applyBorder="1" applyAlignment="1" applyProtection="1">
      <alignment horizontal="center" shrinkToFit="1"/>
      <protection locked="0"/>
    </xf>
    <xf numFmtId="16" fontId="41" fillId="23" borderId="24" xfId="0" applyNumberFormat="1" applyFont="1" applyFill="1" applyBorder="1" applyAlignment="1" applyProtection="1">
      <alignment horizontal="center" shrinkToFit="1"/>
      <protection locked="0"/>
    </xf>
    <xf numFmtId="16" fontId="41" fillId="23" borderId="20" xfId="0" applyNumberFormat="1" applyFont="1" applyFill="1" applyBorder="1" applyAlignment="1" applyProtection="1">
      <alignment horizontal="center" shrinkToFit="1"/>
      <protection locked="0"/>
    </xf>
    <xf numFmtId="16" fontId="41" fillId="23" borderId="21" xfId="0" applyNumberFormat="1" applyFont="1" applyFill="1" applyBorder="1" applyAlignment="1" applyProtection="1">
      <alignment horizontal="center" shrinkToFit="1"/>
      <protection locked="0"/>
    </xf>
    <xf numFmtId="0" fontId="43" fillId="20" borderId="24" xfId="0" applyFont="1" applyFill="1" applyBorder="1" applyAlignment="1">
      <alignment shrinkToFit="1"/>
    </xf>
    <xf numFmtId="0" fontId="49" fillId="20" borderId="23" xfId="0" applyFont="1" applyFill="1" applyBorder="1" applyAlignment="1" applyProtection="1">
      <alignment horizontal="center" shrinkToFit="1"/>
      <protection locked="0"/>
    </xf>
    <xf numFmtId="0" fontId="45" fillId="20" borderId="19" xfId="0" applyFont="1" applyFill="1" applyBorder="1" applyAlignment="1" applyProtection="1">
      <alignment horizontal="center" shrinkToFit="1"/>
      <protection locked="0"/>
    </xf>
    <xf numFmtId="0" fontId="48" fillId="20" borderId="18" xfId="0" applyFont="1" applyFill="1" applyBorder="1" applyAlignment="1" applyProtection="1">
      <alignment horizontal="center" shrinkToFit="1"/>
      <protection locked="0"/>
    </xf>
    <xf numFmtId="0" fontId="44" fillId="20" borderId="21" xfId="0" applyFont="1" applyFill="1" applyBorder="1" applyAlignment="1" applyProtection="1">
      <alignment horizontal="center" shrinkToFit="1"/>
      <protection locked="0"/>
    </xf>
    <xf numFmtId="0" fontId="46" fillId="20" borderId="18" xfId="0" applyFont="1" applyFill="1" applyBorder="1" applyAlignment="1" applyProtection="1">
      <alignment horizontal="center" shrinkToFit="1"/>
      <protection locked="0"/>
    </xf>
    <xf numFmtId="0" fontId="45" fillId="20" borderId="18" xfId="0" applyFont="1" applyFill="1" applyBorder="1" applyAlignment="1" applyProtection="1">
      <alignment horizontal="center" shrinkToFit="1"/>
      <protection locked="0"/>
    </xf>
    <xf numFmtId="0" fontId="46" fillId="20" borderId="0" xfId="0" applyFont="1" applyFill="1" applyBorder="1" applyAlignment="1" applyProtection="1">
      <alignment horizontal="center" shrinkToFit="1"/>
      <protection locked="0"/>
    </xf>
    <xf numFmtId="16" fontId="41" fillId="23" borderId="23" xfId="0" applyNumberFormat="1" applyFont="1" applyFill="1" applyBorder="1" applyAlignment="1" applyProtection="1">
      <alignment horizontal="center" shrinkToFit="1"/>
      <protection locked="0"/>
    </xf>
    <xf numFmtId="16" fontId="41" fillId="23" borderId="22" xfId="0" applyNumberFormat="1" applyFont="1" applyFill="1" applyBorder="1" applyAlignment="1" applyProtection="1">
      <alignment horizontal="center" shrinkToFit="1"/>
      <protection locked="0"/>
    </xf>
    <xf numFmtId="0" fontId="39" fillId="20" borderId="16" xfId="0" applyFont="1" applyFill="1" applyBorder="1" applyAlignment="1">
      <alignment shrinkToFit="1"/>
    </xf>
    <xf numFmtId="0" fontId="68" fillId="40" borderId="17" xfId="0" applyFont="1" applyFill="1" applyBorder="1" applyAlignment="1">
      <alignment horizontal="left" vertical="center" readingOrder="1"/>
    </xf>
    <xf numFmtId="0" fontId="68" fillId="40" borderId="10" xfId="0" applyFont="1" applyFill="1" applyBorder="1" applyAlignment="1">
      <alignment horizontal="center" vertical="center" readingOrder="1"/>
    </xf>
    <xf numFmtId="0" fontId="69" fillId="39" borderId="14" xfId="0" applyFont="1" applyFill="1" applyBorder="1" applyAlignment="1">
      <alignment vertical="center" readingOrder="1"/>
    </xf>
    <xf numFmtId="165" fontId="55" fillId="20" borderId="16" xfId="0" applyNumberFormat="1" applyFont="1" applyFill="1" applyBorder="1" applyAlignment="1">
      <alignment horizontal="center" shrinkToFit="1"/>
    </xf>
    <xf numFmtId="0" fontId="68" fillId="40" borderId="14" xfId="0" applyFont="1" applyFill="1" applyBorder="1" applyAlignment="1">
      <alignment horizontal="center" vertical="center" readingOrder="1"/>
    </xf>
    <xf numFmtId="164" fontId="64" fillId="20" borderId="17" xfId="0" applyNumberFormat="1" applyFont="1" applyFill="1" applyBorder="1" applyAlignment="1">
      <alignment horizontal="left" indent="1" shrinkToFit="1"/>
    </xf>
    <xf numFmtId="0" fontId="57" fillId="20" borderId="17" xfId="0" applyFont="1" applyFill="1" applyBorder="1" applyAlignment="1">
      <alignment horizontal="center" shrinkToFit="1"/>
    </xf>
    <xf numFmtId="0" fontId="69" fillId="39" borderId="0" xfId="0" applyFont="1" applyFill="1" applyBorder="1" applyAlignment="1">
      <alignment vertical="center" readingOrder="1"/>
    </xf>
    <xf numFmtId="0" fontId="0" fillId="0" borderId="17" xfId="0" applyBorder="1" applyAlignment="1">
      <alignment shrinkToFit="1"/>
    </xf>
    <xf numFmtId="0" fontId="67" fillId="40" borderId="0" xfId="0" applyFont="1" applyFill="1" applyBorder="1" applyAlignment="1">
      <alignment horizontal="center" vertical="center" readingOrder="1"/>
    </xf>
    <xf numFmtId="0" fontId="0" fillId="0" borderId="10" xfId="0" applyBorder="1" applyAlignment="1">
      <alignment shrinkToFit="1"/>
    </xf>
    <xf numFmtId="0" fontId="45" fillId="20" borderId="15" xfId="0" applyFont="1" applyFill="1" applyBorder="1" applyAlignment="1" applyProtection="1">
      <alignment horizontal="center" shrinkToFit="1"/>
      <protection locked="0"/>
    </xf>
    <xf numFmtId="0" fontId="47" fillId="20" borderId="18" xfId="0" applyFont="1" applyFill="1" applyBorder="1" applyAlignment="1" applyProtection="1">
      <alignment horizontal="center" shrinkToFit="1"/>
      <protection locked="0"/>
    </xf>
    <xf numFmtId="0" fontId="45" fillId="20" borderId="16" xfId="0" applyFont="1" applyFill="1" applyBorder="1" applyAlignment="1" applyProtection="1">
      <alignment horizontal="center" shrinkToFit="1"/>
      <protection locked="0"/>
    </xf>
    <xf numFmtId="0" fontId="43" fillId="20" borderId="0" xfId="0" applyFont="1" applyFill="1" applyBorder="1" applyAlignment="1">
      <alignment shrinkToFit="1"/>
    </xf>
    <xf numFmtId="16" fontId="41" fillId="23" borderId="0" xfId="0" applyNumberFormat="1" applyFont="1" applyFill="1" applyBorder="1" applyAlignment="1" applyProtection="1">
      <alignment horizontal="center" shrinkToFit="1"/>
      <protection locked="0"/>
    </xf>
    <xf numFmtId="0" fontId="69" fillId="39" borderId="19" xfId="0" applyFont="1" applyFill="1" applyBorder="1" applyAlignment="1">
      <alignment vertical="center" readingOrder="1"/>
    </xf>
    <xf numFmtId="0" fontId="40" fillId="24" borderId="18" xfId="0" applyFont="1" applyFill="1" applyBorder="1" applyAlignment="1" applyProtection="1">
      <alignment horizontal="center" shrinkToFit="1"/>
      <protection locked="0"/>
    </xf>
    <xf numFmtId="0" fontId="78" fillId="48" borderId="10" xfId="47" applyFill="1" applyBorder="1"/>
    <xf numFmtId="0" fontId="0" fillId="38" borderId="0" xfId="0" applyFill="1" applyBorder="1" applyAlignment="1">
      <alignment shrinkToFit="1"/>
    </xf>
    <xf numFmtId="0" fontId="8" fillId="44" borderId="0" xfId="0" applyFont="1" applyFill="1" applyBorder="1" applyAlignment="1">
      <alignment shrinkToFit="1"/>
    </xf>
    <xf numFmtId="0" fontId="44" fillId="20" borderId="19" xfId="0" applyFont="1" applyFill="1" applyBorder="1" applyAlignment="1" applyProtection="1">
      <alignment shrinkToFit="1"/>
      <protection locked="0"/>
    </xf>
    <xf numFmtId="0" fontId="46" fillId="20" borderId="19" xfId="0" applyFont="1" applyFill="1" applyBorder="1" applyAlignment="1" applyProtection="1">
      <alignment shrinkToFit="1"/>
      <protection locked="0"/>
    </xf>
    <xf numFmtId="0" fontId="46" fillId="20" borderId="21" xfId="0" applyFont="1" applyFill="1" applyBorder="1" applyAlignment="1" applyProtection="1">
      <alignment shrinkToFit="1"/>
      <protection locked="0"/>
    </xf>
    <xf numFmtId="0" fontId="44" fillId="20" borderId="21" xfId="0" applyFont="1" applyFill="1" applyBorder="1" applyAlignment="1" applyProtection="1">
      <alignment shrinkToFit="1"/>
      <protection locked="0"/>
    </xf>
    <xf numFmtId="0" fontId="48" fillId="20" borderId="21" xfId="0" applyFont="1" applyFill="1" applyBorder="1" applyAlignment="1" applyProtection="1">
      <alignment shrinkToFit="1"/>
      <protection locked="0"/>
    </xf>
    <xf numFmtId="0" fontId="48" fillId="20" borderId="20" xfId="0" applyFont="1" applyFill="1" applyBorder="1" applyAlignment="1" applyProtection="1">
      <alignment shrinkToFit="1"/>
      <protection locked="0"/>
    </xf>
    <xf numFmtId="0" fontId="44" fillId="20" borderId="20" xfId="0" applyFont="1" applyFill="1" applyBorder="1" applyAlignment="1" applyProtection="1">
      <alignment shrinkToFit="1"/>
      <protection locked="0"/>
    </xf>
    <xf numFmtId="0" fontId="49" fillId="20" borderId="20" xfId="0" applyFont="1" applyFill="1" applyBorder="1" applyAlignment="1" applyProtection="1">
      <alignment shrinkToFit="1"/>
      <protection locked="0"/>
    </xf>
    <xf numFmtId="0" fontId="49" fillId="20" borderId="22" xfId="0" applyFont="1" applyFill="1" applyBorder="1" applyAlignment="1" applyProtection="1">
      <alignment shrinkToFit="1"/>
      <protection locked="0"/>
    </xf>
    <xf numFmtId="0" fontId="44" fillId="20" borderId="22" xfId="0" applyFont="1" applyFill="1" applyBorder="1" applyAlignment="1" applyProtection="1">
      <alignment shrinkToFit="1"/>
      <protection locked="0"/>
    </xf>
    <xf numFmtId="0" fontId="47" fillId="20" borderId="22" xfId="0" applyFont="1" applyFill="1" applyBorder="1" applyAlignment="1" applyProtection="1">
      <alignment shrinkToFit="1"/>
      <protection locked="0"/>
    </xf>
    <xf numFmtId="0" fontId="47" fillId="20" borderId="23" xfId="0" applyFont="1" applyFill="1" applyBorder="1" applyAlignment="1" applyProtection="1">
      <alignment shrinkToFit="1"/>
      <protection locked="0"/>
    </xf>
    <xf numFmtId="0" fontId="44" fillId="20" borderId="23" xfId="0" applyFont="1" applyFill="1" applyBorder="1" applyAlignment="1" applyProtection="1">
      <alignment shrinkToFit="1"/>
      <protection locked="0"/>
    </xf>
    <xf numFmtId="0" fontId="40" fillId="24" borderId="23" xfId="0" applyFont="1" applyFill="1" applyBorder="1" applyAlignment="1" applyProtection="1">
      <alignment shrinkToFit="1"/>
      <protection locked="0"/>
    </xf>
    <xf numFmtId="0" fontId="40" fillId="24" borderId="24" xfId="0" applyFont="1" applyFill="1" applyBorder="1" applyAlignment="1" applyProtection="1">
      <alignment shrinkToFit="1"/>
      <protection locked="0"/>
    </xf>
    <xf numFmtId="0" fontId="44" fillId="20" borderId="24" xfId="0" applyFont="1" applyFill="1" applyBorder="1" applyAlignment="1" applyProtection="1">
      <alignment shrinkToFit="1"/>
      <protection locked="0"/>
    </xf>
    <xf numFmtId="0" fontId="45" fillId="20" borderId="24" xfId="0" applyFont="1" applyFill="1" applyBorder="1" applyAlignment="1" applyProtection="1">
      <alignment shrinkToFit="1"/>
      <protection locked="0"/>
    </xf>
    <xf numFmtId="0" fontId="45" fillId="20" borderId="25" xfId="0" applyFont="1" applyFill="1" applyBorder="1" applyAlignment="1" applyProtection="1">
      <alignment shrinkToFit="1"/>
      <protection locked="0"/>
    </xf>
    <xf numFmtId="0" fontId="44" fillId="20" borderId="25" xfId="0" applyFont="1" applyFill="1" applyBorder="1" applyAlignment="1" applyProtection="1">
      <alignment shrinkToFit="1"/>
      <protection locked="0"/>
    </xf>
    <xf numFmtId="0" fontId="46" fillId="20" borderId="25" xfId="0" applyFont="1" applyFill="1" applyBorder="1" applyAlignment="1" applyProtection="1">
      <alignment shrinkToFit="1"/>
      <protection locked="0"/>
    </xf>
    <xf numFmtId="0" fontId="47" fillId="20" borderId="25" xfId="0" applyFont="1" applyFill="1" applyBorder="1" applyAlignment="1" applyProtection="1">
      <alignment shrinkToFit="1"/>
      <protection locked="0"/>
    </xf>
    <xf numFmtId="0" fontId="47" fillId="20" borderId="21" xfId="0" applyFont="1" applyFill="1" applyBorder="1" applyAlignment="1" applyProtection="1">
      <alignment shrinkToFit="1"/>
      <protection locked="0"/>
    </xf>
    <xf numFmtId="0" fontId="46" fillId="20" borderId="23" xfId="0" applyFont="1" applyFill="1" applyBorder="1" applyAlignment="1" applyProtection="1">
      <alignment shrinkToFit="1"/>
      <protection locked="0"/>
    </xf>
    <xf numFmtId="0" fontId="0" fillId="0" borderId="0" xfId="0" applyAlignment="1"/>
    <xf numFmtId="0" fontId="69" fillId="39" borderId="23" xfId="0" applyFont="1" applyFill="1" applyBorder="1" applyAlignment="1">
      <alignment vertical="center" readingOrder="1"/>
    </xf>
    <xf numFmtId="0" fontId="46" fillId="20" borderId="10" xfId="0" applyFont="1" applyFill="1" applyBorder="1" applyAlignment="1" applyProtection="1">
      <alignment shrinkToFit="1"/>
      <protection locked="0"/>
    </xf>
    <xf numFmtId="0" fontId="8" fillId="17" borderId="21" xfId="0" applyFont="1" applyFill="1" applyBorder="1" applyAlignment="1">
      <alignment shrinkToFit="1"/>
    </xf>
    <xf numFmtId="0" fontId="0" fillId="38" borderId="21" xfId="0" applyFill="1" applyBorder="1" applyAlignment="1">
      <alignment shrinkToFit="1"/>
    </xf>
    <xf numFmtId="0" fontId="13" fillId="17" borderId="21" xfId="0" applyFont="1" applyFill="1" applyBorder="1" applyAlignment="1">
      <alignment shrinkToFit="1"/>
    </xf>
    <xf numFmtId="0" fontId="8" fillId="38" borderId="21" xfId="0" applyFont="1" applyFill="1" applyBorder="1" applyAlignment="1">
      <alignment shrinkToFit="1"/>
    </xf>
    <xf numFmtId="0" fontId="47" fillId="20" borderId="0" xfId="0" applyFont="1" applyFill="1" applyBorder="1" applyAlignment="1" applyProtection="1">
      <alignment shrinkToFit="1"/>
      <protection locked="0"/>
    </xf>
    <xf numFmtId="0" fontId="8" fillId="17" borderId="23" xfId="0" applyFont="1" applyFill="1" applyBorder="1" applyAlignment="1">
      <alignment shrinkToFit="1"/>
    </xf>
    <xf numFmtId="0" fontId="47" fillId="20" borderId="10" xfId="0" applyFont="1" applyFill="1" applyBorder="1" applyAlignment="1" applyProtection="1">
      <alignment shrinkToFit="1"/>
      <protection locked="0"/>
    </xf>
    <xf numFmtId="0" fontId="13" fillId="17" borderId="23" xfId="0" applyFont="1" applyFill="1" applyBorder="1" applyAlignment="1">
      <alignment shrinkToFit="1"/>
    </xf>
    <xf numFmtId="0" fontId="8" fillId="38" borderId="23" xfId="0" applyFont="1" applyFill="1" applyBorder="1" applyAlignment="1">
      <alignment shrinkToFit="1"/>
    </xf>
    <xf numFmtId="0" fontId="47" fillId="20" borderId="19" xfId="0" applyFont="1" applyFill="1" applyBorder="1" applyAlignment="1" applyProtection="1">
      <alignment shrinkToFit="1"/>
      <protection locked="0"/>
    </xf>
    <xf numFmtId="0" fontId="45" fillId="20" borderId="20" xfId="0" applyFont="1" applyFill="1" applyBorder="1" applyAlignment="1" applyProtection="1">
      <alignment shrinkToFit="1"/>
      <protection locked="0"/>
    </xf>
    <xf numFmtId="0" fontId="49" fillId="20" borderId="25" xfId="0" applyFont="1" applyFill="1" applyBorder="1" applyAlignment="1" applyProtection="1">
      <alignment shrinkToFit="1"/>
      <protection locked="0"/>
    </xf>
    <xf numFmtId="0" fontId="46" fillId="20" borderId="22" xfId="0" applyFont="1" applyFill="1" applyBorder="1" applyAlignment="1" applyProtection="1">
      <alignment shrinkToFit="1"/>
      <protection locked="0"/>
    </xf>
    <xf numFmtId="0" fontId="40" fillId="24" borderId="21" xfId="0" applyFont="1" applyFill="1" applyBorder="1" applyAlignment="1" applyProtection="1">
      <alignment shrinkToFit="1"/>
      <protection locked="0"/>
    </xf>
    <xf numFmtId="0" fontId="46" fillId="20" borderId="24" xfId="0" applyFont="1" applyFill="1" applyBorder="1" applyAlignment="1" applyProtection="1">
      <alignment shrinkToFit="1"/>
      <protection locked="0"/>
    </xf>
    <xf numFmtId="0" fontId="47" fillId="20" borderId="24" xfId="0" applyFont="1" applyFill="1" applyBorder="1" applyAlignment="1" applyProtection="1">
      <alignment shrinkToFit="1"/>
      <protection locked="0"/>
    </xf>
    <xf numFmtId="0" fontId="45" fillId="20" borderId="23" xfId="0" applyFont="1" applyFill="1" applyBorder="1" applyAlignment="1" applyProtection="1">
      <alignment shrinkToFit="1"/>
      <protection locked="0"/>
    </xf>
    <xf numFmtId="0" fontId="48" fillId="20" borderId="25" xfId="0" applyFont="1" applyFill="1" applyBorder="1" applyAlignment="1" applyProtection="1">
      <alignment shrinkToFit="1"/>
      <protection locked="0"/>
    </xf>
    <xf numFmtId="0" fontId="40" fillId="24" borderId="19" xfId="0" applyFont="1" applyFill="1" applyBorder="1" applyAlignment="1" applyProtection="1">
      <alignment shrinkToFit="1"/>
      <protection locked="0"/>
    </xf>
    <xf numFmtId="0" fontId="48" fillId="20" borderId="24" xfId="0" applyFont="1" applyFill="1" applyBorder="1" applyAlignment="1" applyProtection="1">
      <alignment shrinkToFit="1"/>
      <protection locked="0"/>
    </xf>
    <xf numFmtId="0" fontId="40" fillId="24" borderId="20" xfId="0" applyFont="1" applyFill="1" applyBorder="1" applyAlignment="1" applyProtection="1">
      <alignment shrinkToFit="1"/>
      <protection locked="0"/>
    </xf>
    <xf numFmtId="0" fontId="48" fillId="20" borderId="23" xfId="0" applyFont="1" applyFill="1" applyBorder="1" applyAlignment="1" applyProtection="1">
      <alignment shrinkToFit="1"/>
      <protection locked="0"/>
    </xf>
    <xf numFmtId="0" fontId="45" fillId="20" borderId="21" xfId="0" applyFont="1" applyFill="1" applyBorder="1" applyAlignment="1" applyProtection="1">
      <alignment shrinkToFit="1"/>
      <protection locked="0"/>
    </xf>
    <xf numFmtId="0" fontId="40" fillId="24" borderId="25" xfId="0" applyFont="1" applyFill="1" applyBorder="1" applyAlignment="1" applyProtection="1">
      <alignment shrinkToFit="1"/>
      <protection locked="0"/>
    </xf>
    <xf numFmtId="0" fontId="49" fillId="20" borderId="24" xfId="0" applyFont="1" applyFill="1" applyBorder="1" applyAlignment="1" applyProtection="1">
      <alignment shrinkToFit="1"/>
      <protection locked="0"/>
    </xf>
    <xf numFmtId="0" fontId="45" fillId="20" borderId="22" xfId="0" applyFont="1" applyFill="1" applyBorder="1" applyAlignment="1" applyProtection="1">
      <alignment shrinkToFit="1"/>
      <protection locked="0"/>
    </xf>
    <xf numFmtId="0" fontId="48" fillId="20" borderId="19" xfId="0" applyFont="1" applyFill="1" applyBorder="1" applyAlignment="1" applyProtection="1">
      <alignment shrinkToFit="1"/>
      <protection locked="0"/>
    </xf>
    <xf numFmtId="0" fontId="40" fillId="24" borderId="22" xfId="0" applyFont="1" applyFill="1" applyBorder="1" applyAlignment="1" applyProtection="1">
      <alignment shrinkToFit="1"/>
      <protection locked="0"/>
    </xf>
    <xf numFmtId="0" fontId="49" fillId="20" borderId="21" xfId="0" applyFont="1" applyFill="1" applyBorder="1" applyAlignment="1" applyProtection="1">
      <alignment shrinkToFit="1"/>
      <protection locked="0"/>
    </xf>
    <xf numFmtId="0" fontId="49" fillId="20" borderId="23" xfId="0" applyFont="1" applyFill="1" applyBorder="1" applyAlignment="1" applyProtection="1">
      <alignment shrinkToFit="1"/>
      <protection locked="0"/>
    </xf>
    <xf numFmtId="0" fontId="8" fillId="0" borderId="0" xfId="0" applyFont="1"/>
    <xf numFmtId="0" fontId="8" fillId="18" borderId="26" xfId="37" applyFont="1" applyFill="1" applyBorder="1" applyAlignment="1">
      <alignment shrinkToFit="1"/>
    </xf>
    <xf numFmtId="0" fontId="8" fillId="18" borderId="0" xfId="37" quotePrefix="1" applyFont="1" applyFill="1" applyBorder="1" applyAlignment="1">
      <alignment shrinkToFit="1"/>
    </xf>
    <xf numFmtId="0" fontId="39" fillId="20" borderId="10" xfId="0" quotePrefix="1" applyFont="1" applyFill="1" applyBorder="1" applyAlignment="1">
      <alignment shrinkToFit="1"/>
    </xf>
    <xf numFmtId="0" fontId="79" fillId="20" borderId="19" xfId="0" applyFont="1" applyFill="1" applyBorder="1" applyAlignment="1" applyProtection="1">
      <alignment shrinkToFit="1"/>
      <protection locked="0"/>
    </xf>
    <xf numFmtId="0" fontId="80" fillId="20" borderId="21" xfId="0" applyFont="1" applyFill="1" applyBorder="1" applyAlignment="1" applyProtection="1">
      <alignment shrinkToFit="1"/>
      <protection locked="0"/>
    </xf>
    <xf numFmtId="0" fontId="81" fillId="20" borderId="20" xfId="0" applyFont="1" applyFill="1" applyBorder="1" applyAlignment="1" applyProtection="1">
      <alignment shrinkToFit="1"/>
      <protection locked="0"/>
    </xf>
    <xf numFmtId="0" fontId="82" fillId="20" borderId="22" xfId="0" applyFont="1" applyFill="1" applyBorder="1" applyAlignment="1" applyProtection="1">
      <alignment shrinkToFit="1"/>
      <protection locked="0"/>
    </xf>
    <xf numFmtId="0" fontId="83" fillId="24" borderId="24" xfId="0" applyFont="1" applyFill="1" applyBorder="1" applyAlignment="1" applyProtection="1">
      <alignment shrinkToFit="1"/>
      <protection locked="0"/>
    </xf>
    <xf numFmtId="0" fontId="84" fillId="20" borderId="25" xfId="0" applyFont="1" applyFill="1" applyBorder="1" applyAlignment="1" applyProtection="1">
      <alignment shrinkToFit="1"/>
      <protection locked="0"/>
    </xf>
    <xf numFmtId="0" fontId="38" fillId="36" borderId="10" xfId="0" applyFont="1" applyFill="1" applyBorder="1" applyAlignment="1" applyProtection="1">
      <alignment horizontal="center" shrinkToFit="1"/>
      <protection locked="0"/>
    </xf>
    <xf numFmtId="0" fontId="12" fillId="23" borderId="15" xfId="0" applyFont="1" applyFill="1" applyBorder="1" applyAlignment="1">
      <alignment horizontal="center" shrinkToFit="1"/>
    </xf>
    <xf numFmtId="0" fontId="8" fillId="0" borderId="0" xfId="0" applyFont="1" applyBorder="1" applyAlignment="1">
      <alignment vertical="center" shrinkToFit="1"/>
    </xf>
    <xf numFmtId="0" fontId="12" fillId="0" borderId="0" xfId="0" applyFont="1"/>
    <xf numFmtId="0" fontId="56" fillId="0" borderId="0" xfId="0" applyFont="1" applyBorder="1" applyAlignment="1">
      <alignment shrinkToFit="1"/>
    </xf>
    <xf numFmtId="0" fontId="45" fillId="20" borderId="19" xfId="0" applyFont="1" applyFill="1" applyBorder="1" applyAlignment="1" applyProtection="1">
      <alignment shrinkToFit="1"/>
      <protection locked="0"/>
    </xf>
    <xf numFmtId="0" fontId="46" fillId="20" borderId="20" xfId="0" applyFont="1" applyFill="1" applyBorder="1" applyAlignment="1" applyProtection="1">
      <alignment shrinkToFit="1"/>
      <protection locked="0"/>
    </xf>
    <xf numFmtId="0" fontId="8" fillId="19" borderId="0" xfId="0" applyFont="1" applyFill="1" applyBorder="1" applyAlignment="1">
      <alignment vertical="center" shrinkToFit="1"/>
    </xf>
    <xf numFmtId="0" fontId="12" fillId="0" borderId="0" xfId="0" applyFont="1" applyBorder="1"/>
    <xf numFmtId="0" fontId="8" fillId="17" borderId="15" xfId="0" applyFont="1" applyFill="1" applyBorder="1" applyAlignment="1">
      <alignment shrinkToFit="1"/>
    </xf>
    <xf numFmtId="0" fontId="40" fillId="24" borderId="33" xfId="0" applyFont="1" applyFill="1" applyBorder="1" applyAlignment="1" applyProtection="1">
      <alignment horizontal="center" shrinkToFit="1"/>
      <protection locked="0"/>
    </xf>
    <xf numFmtId="0" fontId="0" fillId="0" borderId="34" xfId="0" applyBorder="1" applyAlignment="1">
      <alignment shrinkToFit="1"/>
    </xf>
    <xf numFmtId="0" fontId="8" fillId="17" borderId="35" xfId="0" applyFont="1" applyFill="1" applyBorder="1" applyAlignment="1">
      <alignment shrinkToFit="1"/>
    </xf>
    <xf numFmtId="0" fontId="8" fillId="17" borderId="36" xfId="0" applyFont="1" applyFill="1" applyBorder="1" applyAlignment="1">
      <alignment shrinkToFit="1"/>
    </xf>
    <xf numFmtId="0" fontId="40" fillId="24" borderId="37" xfId="0" applyFont="1" applyFill="1" applyBorder="1" applyAlignment="1" applyProtection="1">
      <alignment horizontal="center" shrinkToFit="1"/>
      <protection locked="0"/>
    </xf>
    <xf numFmtId="0" fontId="8" fillId="17" borderId="38" xfId="0" applyFont="1" applyFill="1" applyBorder="1" applyAlignment="1">
      <alignment shrinkToFit="1"/>
    </xf>
    <xf numFmtId="0" fontId="40" fillId="24" borderId="39" xfId="0" applyFont="1" applyFill="1" applyBorder="1" applyAlignment="1" applyProtection="1">
      <alignment horizontal="center" shrinkToFit="1"/>
      <protection locked="0"/>
    </xf>
    <xf numFmtId="0" fontId="0" fillId="0" borderId="40" xfId="0" applyBorder="1" applyAlignment="1">
      <alignment shrinkToFit="1"/>
    </xf>
    <xf numFmtId="0" fontId="8" fillId="17" borderId="41" xfId="0" applyFont="1" applyFill="1" applyBorder="1" applyAlignment="1">
      <alignment shrinkToFit="1"/>
    </xf>
    <xf numFmtId="0" fontId="8" fillId="17" borderId="42" xfId="0" applyFont="1" applyFill="1" applyBorder="1" applyAlignment="1">
      <alignment shrinkToFit="1"/>
    </xf>
    <xf numFmtId="0" fontId="45" fillId="20" borderId="43" xfId="0" applyFont="1" applyFill="1" applyBorder="1" applyAlignment="1" applyProtection="1">
      <alignment horizontal="center" shrinkToFit="1"/>
      <protection locked="0"/>
    </xf>
    <xf numFmtId="0" fontId="45" fillId="20" borderId="44" xfId="0" applyFont="1" applyFill="1" applyBorder="1" applyAlignment="1" applyProtection="1">
      <alignment horizontal="center" shrinkToFit="1"/>
      <protection locked="0"/>
    </xf>
    <xf numFmtId="0" fontId="45" fillId="20" borderId="45" xfId="0" applyFont="1" applyFill="1" applyBorder="1" applyAlignment="1" applyProtection="1">
      <alignment horizontal="center" shrinkToFit="1"/>
      <protection locked="0"/>
    </xf>
    <xf numFmtId="0" fontId="33" fillId="0" borderId="0" xfId="92"/>
    <xf numFmtId="0" fontId="85" fillId="49" borderId="12" xfId="0" applyFont="1" applyFill="1" applyBorder="1" applyAlignment="1" applyProtection="1">
      <alignment horizontal="center" shrinkToFit="1"/>
      <protection locked="0"/>
    </xf>
    <xf numFmtId="165" fontId="58" fillId="20" borderId="14" xfId="0" applyNumberFormat="1" applyFont="1" applyFill="1" applyBorder="1" applyAlignment="1">
      <alignment horizontal="center" shrinkToFit="1"/>
    </xf>
    <xf numFmtId="0" fontId="48" fillId="20" borderId="22" xfId="0" applyFont="1" applyFill="1" applyBorder="1" applyAlignment="1" applyProtection="1">
      <alignment shrinkToFit="1"/>
      <protection locked="0"/>
    </xf>
    <xf numFmtId="0" fontId="49" fillId="20" borderId="19" xfId="0" applyFont="1" applyFill="1" applyBorder="1" applyAlignment="1" applyProtection="1">
      <alignment shrinkToFit="1"/>
      <protection locked="0"/>
    </xf>
    <xf numFmtId="0" fontId="45" fillId="20" borderId="24" xfId="0" applyFont="1" applyFill="1" applyBorder="1" applyAlignment="1" applyProtection="1">
      <alignment horizontal="center" shrinkToFit="1"/>
      <protection locked="0"/>
    </xf>
    <xf numFmtId="164" fontId="64" fillId="20" borderId="10" xfId="0" applyNumberFormat="1" applyFont="1" applyFill="1" applyBorder="1" applyAlignment="1">
      <alignment horizontal="center" shrinkToFit="1"/>
    </xf>
    <xf numFmtId="0" fontId="87" fillId="0" borderId="0" xfId="92" applyFont="1"/>
    <xf numFmtId="0" fontId="90" fillId="20" borderId="0" xfId="0" applyFont="1" applyFill="1" applyAlignment="1" applyProtection="1">
      <alignment horizontal="right" vertical="center" shrinkToFit="1"/>
      <protection locked="0"/>
    </xf>
    <xf numFmtId="14" fontId="90" fillId="20" borderId="0" xfId="0" applyNumberFormat="1" applyFont="1" applyFill="1" applyAlignment="1" applyProtection="1">
      <alignment horizontal="right" vertical="center" shrinkToFit="1"/>
      <protection locked="0"/>
    </xf>
    <xf numFmtId="14" fontId="90" fillId="20" borderId="46" xfId="0" applyNumberFormat="1" applyFont="1" applyFill="1" applyBorder="1" applyAlignment="1" applyProtection="1">
      <alignment horizontal="left" vertical="center" shrinkToFit="1"/>
      <protection locked="0"/>
    </xf>
    <xf numFmtId="166" fontId="90" fillId="20" borderId="46" xfId="0" applyNumberFormat="1" applyFont="1" applyFill="1" applyBorder="1" applyAlignment="1" applyProtection="1">
      <alignment horizontal="left" vertical="center" shrinkToFit="1"/>
      <protection locked="0"/>
    </xf>
    <xf numFmtId="0" fontId="89" fillId="50" borderId="0" xfId="0" applyFont="1" applyFill="1" applyAlignment="1" applyProtection="1">
      <alignment vertical="center" shrinkToFit="1"/>
      <protection locked="0"/>
    </xf>
    <xf numFmtId="0" fontId="88" fillId="50" borderId="0" xfId="0" applyFont="1" applyFill="1" applyBorder="1" applyAlignment="1" applyProtection="1">
      <alignment horizontal="left" vertical="center" shrinkToFit="1"/>
      <protection locked="0"/>
    </xf>
    <xf numFmtId="14" fontId="92" fillId="50" borderId="26" xfId="0" applyNumberFormat="1" applyFont="1" applyFill="1" applyBorder="1" applyAlignment="1" applyProtection="1">
      <alignment horizontal="right" vertical="center" shrinkToFit="1"/>
      <protection locked="0"/>
    </xf>
    <xf numFmtId="166" fontId="92" fillId="50" borderId="26" xfId="0" applyNumberFormat="1" applyFont="1" applyFill="1" applyBorder="1" applyAlignment="1" applyProtection="1">
      <alignment horizontal="left" vertical="center" shrinkToFit="1"/>
      <protection locked="0"/>
    </xf>
    <xf numFmtId="165" fontId="58" fillId="20" borderId="14" xfId="0" quotePrefix="1" applyNumberFormat="1" applyFont="1" applyFill="1" applyBorder="1" applyAlignment="1">
      <alignment horizontal="center" shrinkToFit="1"/>
    </xf>
    <xf numFmtId="0" fontId="46" fillId="20" borderId="48" xfId="0" applyFont="1" applyFill="1" applyBorder="1" applyAlignment="1" applyProtection="1">
      <alignment shrinkToFit="1"/>
      <protection locked="0"/>
    </xf>
    <xf numFmtId="0" fontId="48" fillId="20" borderId="48" xfId="0" applyFont="1" applyFill="1" applyBorder="1" applyAlignment="1" applyProtection="1">
      <alignment shrinkToFit="1"/>
      <protection locked="0"/>
    </xf>
    <xf numFmtId="49" fontId="3" fillId="0" borderId="0" xfId="93" applyNumberFormat="1"/>
    <xf numFmtId="2" fontId="3" fillId="0" borderId="0" xfId="93" applyNumberFormat="1"/>
    <xf numFmtId="0" fontId="3" fillId="0" borderId="0" xfId="93"/>
    <xf numFmtId="49" fontId="3" fillId="51" borderId="0" xfId="93" applyNumberFormat="1" applyFill="1"/>
    <xf numFmtId="0" fontId="45" fillId="20" borderId="20" xfId="0" applyFont="1" applyFill="1" applyBorder="1" applyAlignment="1" applyProtection="1">
      <alignment horizontal="center" shrinkToFit="1"/>
      <protection locked="0"/>
    </xf>
    <xf numFmtId="0" fontId="8" fillId="50" borderId="0" xfId="0" applyFont="1" applyFill="1" applyAlignment="1">
      <alignment wrapText="1" shrinkToFit="1"/>
    </xf>
    <xf numFmtId="0" fontId="8" fillId="21" borderId="0" xfId="0" applyFont="1" applyFill="1" applyAlignment="1">
      <alignment shrinkToFit="1"/>
    </xf>
    <xf numFmtId="0" fontId="8" fillId="0" borderId="0" xfId="0" applyFont="1" applyBorder="1"/>
    <xf numFmtId="18" fontId="8" fillId="0" borderId="0" xfId="0" applyNumberFormat="1" applyFont="1" applyAlignment="1">
      <alignment shrinkToFit="1"/>
    </xf>
    <xf numFmtId="0" fontId="8" fillId="0" borderId="0" xfId="0" applyFont="1" applyBorder="1" applyAlignment="1"/>
    <xf numFmtId="0" fontId="8" fillId="0" borderId="0" xfId="0" applyFont="1" applyAlignment="1"/>
    <xf numFmtId="0" fontId="33" fillId="0" borderId="0" xfId="92" applyFont="1"/>
    <xf numFmtId="49" fontId="3" fillId="51" borderId="10" xfId="93" applyNumberFormat="1" applyFill="1" applyBorder="1"/>
    <xf numFmtId="49" fontId="3" fillId="51" borderId="0" xfId="93" applyNumberFormat="1" applyFill="1" applyBorder="1"/>
    <xf numFmtId="0" fontId="8" fillId="18" borderId="47" xfId="37" applyFont="1" applyFill="1" applyBorder="1" applyAlignment="1">
      <alignment shrinkToFit="1"/>
    </xf>
    <xf numFmtId="0" fontId="44" fillId="20" borderId="48" xfId="0" applyFont="1" applyFill="1" applyBorder="1" applyAlignment="1" applyProtection="1">
      <alignment shrinkToFit="1"/>
      <protection locked="0"/>
    </xf>
    <xf numFmtId="0" fontId="45" fillId="20" borderId="21" xfId="0" applyFont="1" applyFill="1" applyBorder="1" applyAlignment="1" applyProtection="1">
      <alignment horizontal="center" shrinkToFit="1"/>
      <protection locked="0"/>
    </xf>
    <xf numFmtId="0" fontId="94" fillId="52" borderId="10" xfId="0" applyFont="1" applyFill="1" applyBorder="1" applyAlignment="1">
      <alignment shrinkToFit="1"/>
    </xf>
    <xf numFmtId="0" fontId="39" fillId="20" borderId="0" xfId="0" applyFont="1" applyFill="1" applyBorder="1" applyAlignment="1">
      <alignment shrinkToFit="1"/>
    </xf>
    <xf numFmtId="165" fontId="58" fillId="20" borderId="0" xfId="0" applyNumberFormat="1" applyFont="1" applyFill="1" applyBorder="1" applyAlignment="1">
      <alignment horizontal="center" shrinkToFit="1"/>
    </xf>
    <xf numFmtId="164" fontId="64" fillId="20" borderId="0" xfId="0" applyNumberFormat="1" applyFont="1" applyFill="1" applyBorder="1" applyAlignment="1">
      <alignment horizontal="center" shrinkToFit="1"/>
    </xf>
    <xf numFmtId="0" fontId="39" fillId="20" borderId="49" xfId="0" applyFont="1" applyFill="1" applyBorder="1" applyAlignment="1">
      <alignment shrinkToFit="1"/>
    </xf>
    <xf numFmtId="165" fontId="58" fillId="20" borderId="50" xfId="0" applyNumberFormat="1" applyFont="1" applyFill="1" applyBorder="1" applyAlignment="1">
      <alignment horizontal="center" shrinkToFit="1"/>
    </xf>
    <xf numFmtId="164" fontId="64" fillId="20" borderId="49" xfId="0" applyNumberFormat="1" applyFont="1" applyFill="1" applyBorder="1" applyAlignment="1">
      <alignment horizontal="center" shrinkToFit="1"/>
    </xf>
    <xf numFmtId="165" fontId="58" fillId="20" borderId="10" xfId="0" applyNumberFormat="1" applyFont="1" applyFill="1" applyBorder="1" applyAlignment="1">
      <alignment horizontal="center" shrinkToFit="1"/>
    </xf>
    <xf numFmtId="0" fontId="39" fillId="20" borderId="51" xfId="0" applyFont="1" applyFill="1" applyBorder="1" applyAlignment="1">
      <alignment shrinkToFit="1"/>
    </xf>
    <xf numFmtId="165" fontId="58" fillId="20" borderId="47" xfId="0" applyNumberFormat="1" applyFont="1" applyFill="1" applyBorder="1" applyAlignment="1">
      <alignment horizontal="center" shrinkToFit="1"/>
    </xf>
    <xf numFmtId="164" fontId="64" fillId="20" borderId="51" xfId="0" applyNumberFormat="1" applyFont="1" applyFill="1" applyBorder="1" applyAlignment="1">
      <alignment horizontal="center" shrinkToFit="1"/>
    </xf>
    <xf numFmtId="0" fontId="39" fillId="53" borderId="10" xfId="0" applyFont="1" applyFill="1" applyBorder="1" applyAlignment="1">
      <alignment shrinkToFit="1"/>
    </xf>
    <xf numFmtId="0" fontId="94" fillId="20" borderId="10" xfId="0" applyFont="1" applyFill="1" applyBorder="1" applyAlignment="1">
      <alignment shrinkToFit="1"/>
    </xf>
    <xf numFmtId="0" fontId="8" fillId="17" borderId="51" xfId="0" applyFont="1" applyFill="1" applyBorder="1" applyAlignment="1">
      <alignment shrinkToFit="1"/>
    </xf>
    <xf numFmtId="0" fontId="8" fillId="17" borderId="49" xfId="0" applyFont="1" applyFill="1" applyBorder="1" applyAlignment="1">
      <alignment shrinkToFit="1"/>
    </xf>
    <xf numFmtId="49" fontId="2" fillId="51" borderId="10" xfId="93" applyNumberFormat="1" applyFont="1" applyFill="1" applyBorder="1"/>
    <xf numFmtId="49" fontId="2" fillId="51" borderId="0" xfId="93" applyNumberFormat="1" applyFont="1" applyFill="1" applyBorder="1"/>
    <xf numFmtId="16" fontId="66" fillId="54" borderId="15" xfId="0" applyNumberFormat="1" applyFont="1" applyFill="1" applyBorder="1" applyAlignment="1" applyProtection="1">
      <alignment horizontal="center" shrinkToFit="1"/>
      <protection locked="0"/>
    </xf>
    <xf numFmtId="164" fontId="64" fillId="20" borderId="10" xfId="0" quotePrefix="1" applyNumberFormat="1" applyFont="1" applyFill="1" applyBorder="1" applyAlignment="1">
      <alignment horizontal="center" shrinkToFit="1"/>
    </xf>
    <xf numFmtId="49" fontId="1" fillId="51" borderId="10" xfId="93" applyNumberFormat="1" applyFont="1" applyFill="1" applyBorder="1"/>
    <xf numFmtId="0" fontId="12" fillId="55" borderId="15" xfId="0" applyFont="1" applyFill="1" applyBorder="1" applyAlignment="1">
      <alignment horizontal="center" shrinkToFit="1"/>
    </xf>
    <xf numFmtId="0" fontId="39" fillId="53" borderId="49" xfId="0" applyFont="1" applyFill="1" applyBorder="1" applyAlignment="1">
      <alignment shrinkToFit="1"/>
    </xf>
    <xf numFmtId="0" fontId="95" fillId="20" borderId="10" xfId="0" applyFont="1" applyFill="1" applyBorder="1" applyAlignment="1">
      <alignment shrinkToFit="1"/>
    </xf>
    <xf numFmtId="0" fontId="39" fillId="56" borderId="10" xfId="0" applyFont="1" applyFill="1" applyBorder="1" applyAlignment="1">
      <alignment shrinkToFit="1"/>
    </xf>
    <xf numFmtId="0" fontId="39" fillId="57" borderId="10" xfId="0" applyFont="1" applyFill="1" applyBorder="1" applyAlignment="1">
      <alignment shrinkToFit="1"/>
    </xf>
    <xf numFmtId="0" fontId="8" fillId="0" borderId="0" xfId="49"/>
    <xf numFmtId="0" fontId="8" fillId="0" borderId="0" xfId="49" applyAlignment="1">
      <alignment horizontal="center"/>
    </xf>
    <xf numFmtId="0" fontId="39" fillId="20" borderId="10" xfId="49" applyFont="1" applyFill="1" applyBorder="1" applyAlignment="1">
      <alignment shrinkToFit="1"/>
    </xf>
    <xf numFmtId="16" fontId="96" fillId="58" borderId="15" xfId="49" applyNumberFormat="1" applyFont="1" applyFill="1" applyBorder="1" applyAlignment="1" applyProtection="1">
      <alignment horizontal="center" shrinkToFit="1"/>
      <protection locked="0"/>
    </xf>
    <xf numFmtId="164" fontId="64" fillId="47" borderId="10" xfId="0" applyNumberFormat="1" applyFont="1" applyFill="1" applyBorder="1" applyAlignment="1">
      <alignment horizontal="center" shrinkToFit="1"/>
    </xf>
    <xf numFmtId="0" fontId="12" fillId="59" borderId="10" xfId="0" applyFont="1" applyFill="1" applyBorder="1" applyAlignment="1">
      <alignment horizontal="center" shrinkToFit="1"/>
    </xf>
    <xf numFmtId="0" fontId="12" fillId="59" borderId="15" xfId="0" applyFont="1" applyFill="1" applyBorder="1" applyAlignment="1">
      <alignment horizontal="center" shrinkToFit="1"/>
    </xf>
    <xf numFmtId="16" fontId="66" fillId="59" borderId="15" xfId="0" applyNumberFormat="1" applyFont="1" applyFill="1" applyBorder="1" applyAlignment="1" applyProtection="1">
      <alignment horizontal="center" shrinkToFit="1"/>
      <protection locked="0"/>
    </xf>
    <xf numFmtId="0" fontId="44" fillId="47" borderId="10" xfId="0" applyFont="1" applyFill="1" applyBorder="1" applyAlignment="1" applyProtection="1">
      <alignment horizontal="center" shrinkToFit="1"/>
      <protection locked="0"/>
    </xf>
    <xf numFmtId="0" fontId="39" fillId="47" borderId="10" xfId="0" applyFont="1" applyFill="1" applyBorder="1" applyAlignment="1">
      <alignment shrinkToFit="1"/>
    </xf>
    <xf numFmtId="165" fontId="58" fillId="47" borderId="14" xfId="0" applyNumberFormat="1" applyFont="1" applyFill="1" applyBorder="1" applyAlignment="1">
      <alignment horizontal="center" shrinkToFit="1"/>
    </xf>
    <xf numFmtId="0" fontId="57" fillId="47" borderId="10" xfId="0" applyFont="1" applyFill="1" applyBorder="1" applyAlignment="1">
      <alignment horizontal="center" shrinkToFit="1"/>
    </xf>
    <xf numFmtId="0" fontId="43" fillId="47" borderId="10" xfId="0" applyFont="1" applyFill="1" applyBorder="1" applyAlignment="1">
      <alignment shrinkToFit="1"/>
    </xf>
    <xf numFmtId="0" fontId="46" fillId="47" borderId="10" xfId="0" applyFont="1" applyFill="1" applyBorder="1" applyAlignment="1" applyProtection="1">
      <alignment horizontal="center" shrinkToFit="1"/>
      <protection locked="0"/>
    </xf>
    <xf numFmtId="0" fontId="94" fillId="47" borderId="10" xfId="0" applyFont="1" applyFill="1" applyBorder="1" applyAlignment="1">
      <alignment shrinkToFit="1"/>
    </xf>
    <xf numFmtId="164" fontId="64" fillId="47" borderId="10" xfId="0" quotePrefix="1" applyNumberFormat="1" applyFont="1" applyFill="1" applyBorder="1" applyAlignment="1">
      <alignment horizontal="center" shrinkToFit="1"/>
    </xf>
    <xf numFmtId="0" fontId="48" fillId="47" borderId="10" xfId="0" applyFont="1" applyFill="1" applyBorder="1" applyAlignment="1" applyProtection="1">
      <alignment horizontal="center" shrinkToFit="1"/>
      <protection locked="0"/>
    </xf>
    <xf numFmtId="0" fontId="49" fillId="47" borderId="10" xfId="0" applyFont="1" applyFill="1" applyBorder="1" applyAlignment="1" applyProtection="1">
      <alignment horizontal="center" shrinkToFit="1"/>
      <protection locked="0"/>
    </xf>
    <xf numFmtId="0" fontId="95" fillId="47" borderId="10" xfId="0" applyFont="1" applyFill="1" applyBorder="1" applyAlignment="1">
      <alignment shrinkToFit="1"/>
    </xf>
    <xf numFmtId="165" fontId="58" fillId="47" borderId="14" xfId="0" quotePrefix="1" applyNumberFormat="1" applyFont="1" applyFill="1" applyBorder="1" applyAlignment="1">
      <alignment horizontal="center" shrinkToFit="1"/>
    </xf>
    <xf numFmtId="0" fontId="40" fillId="60" borderId="10" xfId="0" applyFont="1" applyFill="1" applyBorder="1" applyAlignment="1" applyProtection="1">
      <alignment horizontal="center" shrinkToFit="1"/>
      <protection locked="0"/>
    </xf>
    <xf numFmtId="0" fontId="45" fillId="47" borderId="10" xfId="0" applyFont="1" applyFill="1" applyBorder="1" applyAlignment="1" applyProtection="1">
      <alignment horizontal="center" shrinkToFit="1"/>
      <protection locked="0"/>
    </xf>
    <xf numFmtId="0" fontId="39" fillId="47" borderId="10" xfId="0" quotePrefix="1" applyFont="1" applyFill="1" applyBorder="1" applyAlignment="1">
      <alignment shrinkToFit="1"/>
    </xf>
    <xf numFmtId="165" fontId="58" fillId="47" borderId="28" xfId="0" applyNumberFormat="1" applyFont="1" applyFill="1" applyBorder="1" applyAlignment="1">
      <alignment horizontal="center" shrinkToFit="1"/>
    </xf>
    <xf numFmtId="0" fontId="45" fillId="47" borderId="19" xfId="0" applyFont="1" applyFill="1" applyBorder="1" applyAlignment="1" applyProtection="1">
      <alignment horizontal="center" shrinkToFit="1"/>
      <protection locked="0"/>
    </xf>
    <xf numFmtId="0" fontId="45" fillId="47" borderId="20" xfId="0" applyFont="1" applyFill="1" applyBorder="1" applyAlignment="1" applyProtection="1">
      <alignment horizontal="center" shrinkToFit="1"/>
      <protection locked="0"/>
    </xf>
    <xf numFmtId="0" fontId="39" fillId="47" borderId="51" xfId="0" applyFont="1" applyFill="1" applyBorder="1" applyAlignment="1">
      <alignment shrinkToFit="1"/>
    </xf>
    <xf numFmtId="165" fontId="58" fillId="47" borderId="47" xfId="0" applyNumberFormat="1" applyFont="1" applyFill="1" applyBorder="1" applyAlignment="1">
      <alignment horizontal="center" shrinkToFit="1"/>
    </xf>
    <xf numFmtId="164" fontId="64" fillId="47" borderId="51" xfId="0" applyNumberFormat="1" applyFont="1" applyFill="1" applyBorder="1" applyAlignment="1">
      <alignment horizontal="center" shrinkToFit="1"/>
    </xf>
    <xf numFmtId="165" fontId="58" fillId="47" borderId="10" xfId="0" applyNumberFormat="1" applyFont="1" applyFill="1" applyBorder="1" applyAlignment="1">
      <alignment horizontal="center" shrinkToFit="1"/>
    </xf>
    <xf numFmtId="0" fontId="39" fillId="47" borderId="49" xfId="0" applyFont="1" applyFill="1" applyBorder="1" applyAlignment="1">
      <alignment shrinkToFit="1"/>
    </xf>
    <xf numFmtId="164" fontId="64" fillId="47" borderId="49" xfId="0" applyNumberFormat="1" applyFont="1" applyFill="1" applyBorder="1" applyAlignment="1">
      <alignment horizontal="center" shrinkToFit="1"/>
    </xf>
    <xf numFmtId="0" fontId="43" fillId="47" borderId="24" xfId="0" applyFont="1" applyFill="1" applyBorder="1" applyAlignment="1">
      <alignment shrinkToFit="1"/>
    </xf>
    <xf numFmtId="0" fontId="39" fillId="47" borderId="0" xfId="0" applyFont="1" applyFill="1" applyBorder="1" applyAlignment="1">
      <alignment shrinkToFit="1"/>
    </xf>
    <xf numFmtId="165" fontId="58" fillId="47" borderId="0" xfId="0" applyNumberFormat="1" applyFont="1" applyFill="1" applyBorder="1" applyAlignment="1">
      <alignment horizontal="center" shrinkToFit="1"/>
    </xf>
    <xf numFmtId="164" fontId="64" fillId="47" borderId="0" xfId="0" applyNumberFormat="1" applyFont="1" applyFill="1" applyBorder="1" applyAlignment="1">
      <alignment horizontal="center" shrinkToFit="1"/>
    </xf>
    <xf numFmtId="165" fontId="58" fillId="47" borderId="50" xfId="0" applyNumberFormat="1" applyFont="1" applyFill="1" applyBorder="1" applyAlignment="1">
      <alignment horizontal="center" shrinkToFit="1"/>
    </xf>
    <xf numFmtId="0" fontId="45" fillId="47" borderId="21" xfId="0" applyFont="1" applyFill="1" applyBorder="1" applyAlignment="1" applyProtection="1">
      <alignment horizontal="center" shrinkToFit="1"/>
      <protection locked="0"/>
    </xf>
    <xf numFmtId="0" fontId="45" fillId="47" borderId="24" xfId="0" applyFont="1" applyFill="1" applyBorder="1" applyAlignment="1" applyProtection="1">
      <alignment horizontal="center" shrinkToFit="1"/>
      <protection locked="0"/>
    </xf>
    <xf numFmtId="164" fontId="64" fillId="61" borderId="10" xfId="0" applyNumberFormat="1" applyFont="1" applyFill="1" applyBorder="1" applyAlignment="1">
      <alignment horizontal="center" shrinkToFit="1"/>
    </xf>
    <xf numFmtId="0" fontId="12" fillId="59" borderId="0" xfId="0" applyFont="1" applyFill="1" applyBorder="1" applyAlignment="1">
      <alignment horizontal="center" shrinkToFit="1"/>
    </xf>
    <xf numFmtId="165" fontId="58" fillId="44" borderId="27" xfId="0" applyNumberFormat="1" applyFont="1" applyFill="1" applyBorder="1" applyAlignment="1">
      <alignment horizontal="center" shrinkToFit="1"/>
    </xf>
    <xf numFmtId="0" fontId="45" fillId="20" borderId="52" xfId="0" applyFont="1" applyFill="1" applyBorder="1" applyAlignment="1" applyProtection="1">
      <alignment horizontal="center" shrinkToFit="1"/>
      <protection locked="0"/>
    </xf>
    <xf numFmtId="164" fontId="39" fillId="20" borderId="10" xfId="0" applyNumberFormat="1" applyFont="1" applyFill="1" applyBorder="1" applyAlignment="1">
      <alignment horizontal="center" shrinkToFit="1"/>
    </xf>
    <xf numFmtId="164" fontId="98" fillId="20" borderId="10" xfId="0" applyNumberFormat="1" applyFont="1" applyFill="1" applyBorder="1" applyAlignment="1">
      <alignment horizontal="center" shrinkToFit="1"/>
    </xf>
    <xf numFmtId="165" fontId="58" fillId="47" borderId="27" xfId="0" applyNumberFormat="1" applyFont="1" applyFill="1" applyBorder="1" applyAlignment="1">
      <alignment horizontal="center" shrinkToFit="1"/>
    </xf>
    <xf numFmtId="164" fontId="98" fillId="47" borderId="10" xfId="0" applyNumberFormat="1" applyFont="1" applyFill="1" applyBorder="1" applyAlignment="1">
      <alignment horizontal="center" shrinkToFit="1"/>
    </xf>
    <xf numFmtId="164" fontId="39" fillId="47" borderId="10" xfId="0" applyNumberFormat="1" applyFont="1" applyFill="1" applyBorder="1" applyAlignment="1">
      <alignment horizontal="center" shrinkToFit="1"/>
    </xf>
    <xf numFmtId="164" fontId="39" fillId="47" borderId="10" xfId="0" quotePrefix="1" applyNumberFormat="1" applyFont="1" applyFill="1" applyBorder="1" applyAlignment="1">
      <alignment horizontal="center" shrinkToFit="1"/>
    </xf>
    <xf numFmtId="164" fontId="97" fillId="47" borderId="10" xfId="0" applyNumberFormat="1" applyFont="1" applyFill="1" applyBorder="1" applyAlignment="1">
      <alignment horizontal="center" shrinkToFit="1"/>
    </xf>
    <xf numFmtId="0" fontId="45" fillId="47" borderId="52" xfId="0" applyFont="1" applyFill="1" applyBorder="1" applyAlignment="1" applyProtection="1">
      <alignment horizontal="center" shrinkToFit="1"/>
      <protection locked="0"/>
    </xf>
    <xf numFmtId="0" fontId="44" fillId="20" borderId="0" xfId="0" applyFont="1" applyFill="1" applyBorder="1" applyAlignment="1" applyProtection="1">
      <alignment shrinkToFit="1"/>
      <protection locked="0"/>
    </xf>
    <xf numFmtId="0" fontId="45" fillId="20" borderId="0" xfId="0" applyFont="1" applyFill="1" applyBorder="1" applyAlignment="1" applyProtection="1">
      <alignment shrinkToFit="1"/>
      <protection locked="0"/>
    </xf>
    <xf numFmtId="0" fontId="35" fillId="37" borderId="0" xfId="0" applyFont="1" applyFill="1" applyAlignment="1">
      <alignment horizontal="center" shrinkToFit="1"/>
    </xf>
    <xf numFmtId="0" fontId="88" fillId="50" borderId="0" xfId="0" applyFont="1" applyFill="1" applyBorder="1" applyAlignment="1" applyProtection="1">
      <alignment horizontal="center" vertical="center" shrinkToFit="1"/>
      <protection locked="0"/>
    </xf>
    <xf numFmtId="0" fontId="89" fillId="50" borderId="0" xfId="0" applyFont="1" applyFill="1" applyAlignment="1" applyProtection="1">
      <alignment horizontal="center" vertical="center" shrinkToFit="1"/>
      <protection locked="0"/>
    </xf>
    <xf numFmtId="0" fontId="91" fillId="50" borderId="26" xfId="0" applyFont="1" applyFill="1" applyBorder="1" applyAlignment="1" applyProtection="1">
      <alignment horizontal="right" vertical="center" shrinkToFit="1"/>
      <protection locked="0"/>
    </xf>
    <xf numFmtId="0" fontId="91" fillId="50" borderId="47" xfId="0" applyFont="1" applyFill="1" applyBorder="1" applyAlignment="1" applyProtection="1">
      <alignment horizontal="right" vertical="center" shrinkToFit="1"/>
      <protection locked="0"/>
    </xf>
    <xf numFmtId="0" fontId="93" fillId="50" borderId="0" xfId="0" applyFont="1" applyFill="1" applyBorder="1" applyAlignment="1" applyProtection="1">
      <alignment horizontal="right" vertical="center" shrinkToFit="1"/>
      <protection locked="0"/>
    </xf>
    <xf numFmtId="0" fontId="59" fillId="20" borderId="0" xfId="0" applyFont="1" applyFill="1" applyBorder="1" applyAlignment="1" applyProtection="1">
      <alignment horizontal="center" vertical="center" shrinkToFit="1"/>
      <protection locked="0"/>
    </xf>
    <xf numFmtId="0" fontId="60" fillId="20" borderId="0" xfId="0" applyFont="1" applyFill="1" applyAlignment="1" applyProtection="1">
      <alignment horizontal="center" vertical="center" shrinkToFit="1"/>
      <protection locked="0"/>
    </xf>
    <xf numFmtId="0" fontId="50" fillId="25" borderId="26" xfId="0" applyFont="1" applyFill="1" applyBorder="1" applyAlignment="1" applyProtection="1">
      <alignment horizontal="center" vertical="center" shrinkToFit="1"/>
      <protection locked="0"/>
    </xf>
    <xf numFmtId="0" fontId="50" fillId="25" borderId="0" xfId="0" applyFont="1" applyFill="1" applyAlignment="1" applyProtection="1">
      <alignment horizontal="center" vertical="center" shrinkToFit="1"/>
      <protection locked="0"/>
    </xf>
    <xf numFmtId="0" fontId="59" fillId="20" borderId="26" xfId="0" applyFont="1" applyFill="1" applyBorder="1" applyAlignment="1" applyProtection="1">
      <alignment horizontal="center" vertical="center" shrinkToFit="1"/>
      <protection locked="0"/>
    </xf>
  </cellXfs>
  <cellStyles count="94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Explanatory Text" xfId="28" builtinId="53" customBuiltin="1"/>
    <cellStyle name="Explanatory Text 2" xfId="77" xr:uid="{00000000-0005-0000-0000-000037000000}"/>
    <cellStyle name="Good" xfId="29" builtinId="26" customBuiltin="1"/>
    <cellStyle name="Good 2" xfId="78" xr:uid="{00000000-0005-0000-0000-000039000000}"/>
    <cellStyle name="Heading 1" xfId="30" builtinId="16" customBuiltin="1"/>
    <cellStyle name="Heading 1 2" xfId="79" xr:uid="{00000000-0005-0000-0000-00003B000000}"/>
    <cellStyle name="Heading 2" xfId="31" builtinId="17" customBuiltin="1"/>
    <cellStyle name="Heading 2 2" xfId="80" xr:uid="{00000000-0005-0000-0000-00003D000000}"/>
    <cellStyle name="Heading 3" xfId="32" builtinId="18" customBuiltin="1"/>
    <cellStyle name="Heading 3 2" xfId="81" xr:uid="{00000000-0005-0000-0000-00003F000000}"/>
    <cellStyle name="Heading 4" xfId="33" builtinId="19" customBuiltin="1"/>
    <cellStyle name="Heading 4 2" xfId="82" xr:uid="{00000000-0005-0000-0000-000041000000}"/>
    <cellStyle name="Input" xfId="34" builtinId="20" customBuiltin="1"/>
    <cellStyle name="Input 2" xfId="83" xr:uid="{00000000-0005-0000-0000-000043000000}"/>
    <cellStyle name="Linked Cell" xfId="35" builtinId="24" customBuiltin="1"/>
    <cellStyle name="Linked Cell 2" xfId="84" xr:uid="{00000000-0005-0000-0000-000045000000}"/>
    <cellStyle name="Neutral" xfId="36" builtinId="28" customBuiltin="1"/>
    <cellStyle name="Neutral 2" xfId="46" xr:uid="{00000000-0005-0000-0000-000047000000}"/>
    <cellStyle name="Neutral 3" xfId="85" xr:uid="{00000000-0005-0000-0000-000048000000}"/>
    <cellStyle name="Normal" xfId="0" builtinId="0"/>
    <cellStyle name="Normal 2" xfId="43" xr:uid="{00000000-0005-0000-0000-00004A000000}"/>
    <cellStyle name="Normal 3" xfId="44" xr:uid="{00000000-0005-0000-0000-00004B000000}"/>
    <cellStyle name="Normal 4" xfId="45" xr:uid="{00000000-0005-0000-0000-00004C000000}"/>
    <cellStyle name="Normal 4 2" xfId="91" xr:uid="{00000000-0005-0000-0000-00004D000000}"/>
    <cellStyle name="Normal 5" xfId="47" xr:uid="{00000000-0005-0000-0000-00004E000000}"/>
    <cellStyle name="Normal 6" xfId="49" xr:uid="{00000000-0005-0000-0000-00004F000000}"/>
    <cellStyle name="Normal 7" xfId="48" xr:uid="{00000000-0005-0000-0000-000050000000}"/>
    <cellStyle name="Normal 8" xfId="92" xr:uid="{00000000-0005-0000-0000-000062000000}"/>
    <cellStyle name="Normal 9" xfId="93" xr:uid="{408B6F8D-9AAC-40B3-A94C-F8EE818FD778}"/>
    <cellStyle name="Normal_Book1" xfId="37" xr:uid="{00000000-0005-0000-0000-000051000000}"/>
    <cellStyle name="Note" xfId="38" builtinId="10" customBuiltin="1"/>
    <cellStyle name="Note 2" xfId="86" xr:uid="{00000000-0005-0000-0000-000053000000}"/>
    <cellStyle name="Output" xfId="39" builtinId="21" customBuiltin="1"/>
    <cellStyle name="Output 2" xfId="87" xr:uid="{00000000-0005-0000-0000-000055000000}"/>
    <cellStyle name="Title" xfId="40" builtinId="15" customBuiltin="1"/>
    <cellStyle name="Title 2" xfId="88" xr:uid="{00000000-0005-0000-0000-000057000000}"/>
    <cellStyle name="Total" xfId="41" builtinId="25" customBuiltin="1"/>
    <cellStyle name="Total 2" xfId="89" xr:uid="{00000000-0005-0000-0000-000059000000}"/>
    <cellStyle name="Warning Text" xfId="42" builtinId="11" customBuiltin="1"/>
    <cellStyle name="Warning Text 2" xfId="90" xr:uid="{00000000-0005-0000-0000-00005B000000}"/>
  </cellStyles>
  <dxfs count="2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numFmt numFmtId="21" formatCode="d\-mmm"/>
      <fill>
        <patternFill patternType="solid">
          <fgColor indexed="26"/>
          <bgColor theme="5" tint="0.79998168889431442"/>
        </patternFill>
      </fill>
      <alignment horizontal="center" vertical="bottom" textRotation="0" wrapText="0" indent="0" justifyLastLine="0" shrinkToFit="1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5B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FF99FF"/>
      <color rgb="FFFFFF99"/>
      <color rgb="FF009999"/>
      <color rgb="FFCCCCFF"/>
      <color rgb="FFFFCCFF"/>
      <color rgb="FFA6D86E"/>
      <color rgb="FFB6DF89"/>
      <color rgb="FFC0DDA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553</xdr:row>
      <xdr:rowOff>0</xdr:rowOff>
    </xdr:from>
    <xdr:to>
      <xdr:col>8</xdr:col>
      <xdr:colOff>0</xdr:colOff>
      <xdr:row>553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2286000"/>
          <a:ext cx="88773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LABOR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9/5</a:t>
          </a:r>
        </a:p>
      </xdr:txBody>
    </xdr:sp>
    <xdr:clientData/>
  </xdr:twoCellAnchor>
  <xdr:twoCellAnchor>
    <xdr:from>
      <xdr:col>1</xdr:col>
      <xdr:colOff>285750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38150" y="1476375"/>
          <a:ext cx="958215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COLUMBUS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10/10</a:t>
          </a:r>
        </a:p>
      </xdr:txBody>
    </xdr:sp>
    <xdr:clientData/>
  </xdr:twoCellAnchor>
  <xdr:twoCellAnchor>
    <xdr:from>
      <xdr:col>1</xdr:col>
      <xdr:colOff>190500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2900" y="1476375"/>
          <a:ext cx="96107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MOTHER'S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5/8</a:t>
          </a:r>
        </a:p>
      </xdr:txBody>
    </xdr:sp>
    <xdr:clientData/>
  </xdr:twoCellAnchor>
  <xdr:twoCellAnchor>
    <xdr:from>
      <xdr:col>1</xdr:col>
      <xdr:colOff>133350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85750" y="1476375"/>
          <a:ext cx="955357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MEMORIAL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5/29</a:t>
          </a:r>
        </a:p>
      </xdr:txBody>
    </xdr:sp>
    <xdr:clientData/>
  </xdr:twoCellAnchor>
  <xdr:twoCellAnchor>
    <xdr:from>
      <xdr:col>2</xdr:col>
      <xdr:colOff>57150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561975" y="1476375"/>
          <a:ext cx="99060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COLUMBUS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10/9</a:t>
          </a:r>
        </a:p>
      </xdr:txBody>
    </xdr:sp>
    <xdr:clientData/>
  </xdr:twoCellAnchor>
  <xdr:twoCellAnchor>
    <xdr:from>
      <xdr:col>2</xdr:col>
      <xdr:colOff>47625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552450" y="1476375"/>
          <a:ext cx="99060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LABOR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9/4</a:t>
          </a:r>
        </a:p>
      </xdr:txBody>
    </xdr:sp>
    <xdr:clientData/>
  </xdr:twoCellAnchor>
  <xdr:twoCellAnchor>
    <xdr:from>
      <xdr:col>1</xdr:col>
      <xdr:colOff>19050</xdr:colOff>
      <xdr:row>264</xdr:row>
      <xdr:rowOff>19050</xdr:rowOff>
    </xdr:from>
    <xdr:to>
      <xdr:col>8</xdr:col>
      <xdr:colOff>0</xdr:colOff>
      <xdr:row>266</xdr:row>
      <xdr:rowOff>142875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71450" y="7953375"/>
          <a:ext cx="10744200" cy="0"/>
        </a:xfrm>
        <a:prstGeom prst="rect">
          <a:avLst/>
        </a:prstGeom>
        <a:solidFill>
          <a:srgbClr val="003366"/>
        </a:solidFill>
        <a:ln>
          <a:noFill/>
        </a:ln>
      </xdr:spPr>
      <xdr:txBody>
        <a:bodyPr vertOverflow="clip" wrap="square" lIns="45720" tIns="41148" rIns="45720" bIns="41148" anchor="ctr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CC00"/>
              </a:solidFill>
              <a:latin typeface="Arial"/>
              <a:cs typeface="Arial"/>
            </a:rPr>
            <a:t>FALL SEASON STARTS </a:t>
          </a:r>
          <a:r>
            <a:rPr lang="en-US" sz="1000" b="1" i="0" u="none" strike="noStrike" baseline="0">
              <a:solidFill>
                <a:srgbClr val="FFCC00"/>
              </a:solidFill>
              <a:latin typeface="Arial"/>
              <a:cs typeface="Arial"/>
            </a:rPr>
            <a:t>August 17, 2014</a:t>
          </a:r>
        </a:p>
      </xdr:txBody>
    </xdr:sp>
    <xdr:clientData/>
  </xdr:twoCellAnchor>
  <xdr:twoCellAnchor>
    <xdr:from>
      <xdr:col>1</xdr:col>
      <xdr:colOff>38100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90500" y="1476375"/>
          <a:ext cx="88773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LABOR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9/5</a:t>
          </a:r>
        </a:p>
      </xdr:txBody>
    </xdr:sp>
    <xdr:clientData/>
  </xdr:twoCellAnchor>
  <xdr:twoCellAnchor>
    <xdr:from>
      <xdr:col>1</xdr:col>
      <xdr:colOff>19050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71450" y="1476375"/>
          <a:ext cx="10744200" cy="0"/>
        </a:xfrm>
        <a:prstGeom prst="rect">
          <a:avLst/>
        </a:prstGeom>
        <a:solidFill>
          <a:srgbClr val="FFCC00"/>
        </a:solidFill>
        <a:ln>
          <a:noFill/>
        </a:ln>
      </xdr:spPr>
      <xdr:txBody>
        <a:bodyPr vertOverflow="clip" wrap="square" lIns="45720" tIns="41148" rIns="45720" bIns="41148" anchor="ctr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800000"/>
              </a:solidFill>
              <a:latin typeface="Arial"/>
              <a:cs typeface="Arial"/>
            </a:rPr>
            <a:t>FALL SEASON STARTS </a:t>
          </a: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August 11, 2013</a:t>
          </a:r>
        </a:p>
      </xdr:txBody>
    </xdr:sp>
    <xdr:clientData/>
  </xdr:twoCellAnchor>
  <xdr:twoCellAnchor>
    <xdr:from>
      <xdr:col>1</xdr:col>
      <xdr:colOff>38100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90500" y="1476375"/>
          <a:ext cx="88773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6576" rIns="0" bIns="0" anchor="t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NO SCHEDULED GAMES LABOR DAY ------------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MANDATORY</a:t>
          </a:r>
          <a:r>
            <a:rPr lang="en-US" sz="1800" b="1" i="1" u="none" strike="noStrike" baseline="0">
              <a:solidFill>
                <a:srgbClr val="99CC00"/>
              </a:solidFill>
              <a:latin typeface="Times"/>
              <a:cs typeface="Times"/>
            </a:rPr>
            <a:t> Scheduled Makeup Date </a:t>
          </a:r>
          <a:r>
            <a:rPr lang="en-US" sz="1800" b="1" i="1" u="none" strike="noStrike" baseline="0">
              <a:solidFill>
                <a:srgbClr val="FF0000"/>
              </a:solidFill>
              <a:latin typeface="Times"/>
              <a:cs typeface="Times"/>
            </a:rPr>
            <a:t>9/5</a:t>
          </a:r>
        </a:p>
      </xdr:txBody>
    </xdr:sp>
    <xdr:clientData/>
  </xdr:twoCellAnchor>
  <xdr:twoCellAnchor>
    <xdr:from>
      <xdr:col>1</xdr:col>
      <xdr:colOff>19050</xdr:colOff>
      <xdr:row>276</xdr:row>
      <xdr:rowOff>0</xdr:rowOff>
    </xdr:from>
    <xdr:to>
      <xdr:col>8</xdr:col>
      <xdr:colOff>0</xdr:colOff>
      <xdr:row>276</xdr:row>
      <xdr:rowOff>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71450" y="1476375"/>
          <a:ext cx="10744200" cy="0"/>
        </a:xfrm>
        <a:prstGeom prst="rect">
          <a:avLst/>
        </a:prstGeom>
        <a:solidFill>
          <a:srgbClr val="FFCC00"/>
        </a:solidFill>
        <a:ln>
          <a:noFill/>
        </a:ln>
      </xdr:spPr>
      <xdr:txBody>
        <a:bodyPr vertOverflow="clip" wrap="square" lIns="45720" tIns="41148" rIns="45720" bIns="41148" anchor="ctr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800000"/>
              </a:solidFill>
              <a:latin typeface="Arial"/>
              <a:cs typeface="Arial"/>
            </a:rPr>
            <a:t>FALL SEASON STARTS </a:t>
          </a: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August 11, 2013</a:t>
          </a:r>
        </a:p>
      </xdr:txBody>
    </xdr:sp>
    <xdr:clientData/>
  </xdr:twoCellAnchor>
  <xdr:twoCellAnchor editAs="oneCell">
    <xdr:from>
      <xdr:col>8</xdr:col>
      <xdr:colOff>0</xdr:colOff>
      <xdr:row>0</xdr:row>
      <xdr:rowOff>38100</xdr:rowOff>
    </xdr:from>
    <xdr:to>
      <xdr:col>9</xdr:col>
      <xdr:colOff>76200</xdr:colOff>
      <xdr:row>0</xdr:row>
      <xdr:rowOff>419100</xdr:rowOff>
    </xdr:to>
    <xdr:pic>
      <xdr:nvPicPr>
        <xdr:cNvPr id="13" name="Picture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38100"/>
          <a:ext cx="685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1571625</xdr:colOff>
      <xdr:row>0</xdr:row>
      <xdr:rowOff>28575</xdr:rowOff>
    </xdr:from>
    <xdr:to>
      <xdr:col>5</xdr:col>
      <xdr:colOff>685800</xdr:colOff>
      <xdr:row>0</xdr:row>
      <xdr:rowOff>409575</xdr:rowOff>
    </xdr:to>
    <xdr:pic>
      <xdr:nvPicPr>
        <xdr:cNvPr id="14" name="Picture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8575"/>
          <a:ext cx="685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B038E3-2AC7-4455-9A91-B73F8585E3F8}" name="Table1" displayName="Table1" ref="A1:J8" totalsRowShown="0" headerRowDxfId="27" dataDxfId="26">
  <autoFilter ref="A1:J8" xr:uid="{893D14A6-F1EC-4157-BFCC-833A387B269E}"/>
  <tableColumns count="10">
    <tableColumn id="1" xr3:uid="{A55177D2-E942-41D0-9497-6AAC66559953}" name="Column1" dataDxfId="25"/>
    <tableColumn id="2" xr3:uid="{468D7B4B-6FDA-4409-BADD-2839469491A3}" name="18-Apr" dataDxfId="24"/>
    <tableColumn id="3" xr3:uid="{BFBDF5B8-668E-4428-9405-882FC65BD36A}" name="25-Apr" dataDxfId="23"/>
    <tableColumn id="4" xr3:uid="{60A3F2F3-2206-4F7F-8E64-1053F259CEE5}" name="2-May" dataDxfId="22"/>
    <tableColumn id="5" xr3:uid="{4579A5A6-A30C-462F-B682-26C9DA5E5E17}" name="16-May" dataDxfId="21"/>
    <tableColumn id="6" xr3:uid="{E38860BE-8AD3-44F2-B8B8-F292F75752E8}" name="23-May" dataDxfId="20"/>
    <tableColumn id="7" xr3:uid="{B39BC7F9-4E66-45FB-9855-3625B340C08F}" name="6-Jun" dataDxfId="19"/>
    <tableColumn id="8" xr3:uid="{56C9FEDD-FCDE-4471-9B35-C87FF043E69F}" name="13-Jun" dataDxfId="18"/>
    <tableColumn id="9" xr3:uid="{236AC9DA-2689-48F5-8200-1E4E20347B4E}" name="20-Jun" dataDxfId="17"/>
    <tableColumn id="10" xr3:uid="{4058913D-387B-4DC2-8E37-5BBC4AD1CACB}" name="27-Jun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7030A0"/>
  </sheetPr>
  <dimension ref="A1:AH736"/>
  <sheetViews>
    <sheetView tabSelected="1" zoomScale="86" zoomScaleNormal="100" workbookViewId="0">
      <selection sqref="A1:B1"/>
    </sheetView>
  </sheetViews>
  <sheetFormatPr defaultColWidth="9.1796875" defaultRowHeight="12.5" x14ac:dyDescent="0.25"/>
  <cols>
    <col min="1" max="1" width="3.1796875" style="16" bestFit="1" customWidth="1"/>
    <col min="2" max="2" width="6.81640625" style="16" customWidth="1"/>
    <col min="3" max="3" width="9" style="16" customWidth="1"/>
    <col min="4" max="4" width="13" style="16" customWidth="1"/>
    <col min="5" max="6" width="28.1796875" style="16" customWidth="1"/>
    <col min="7" max="7" width="8.81640625" style="16" customWidth="1"/>
    <col min="8" max="8" width="13.453125" style="16" customWidth="1"/>
    <col min="9" max="9" width="43.81640625" style="16" customWidth="1"/>
    <col min="10" max="10" width="49.26953125" style="16" customWidth="1"/>
    <col min="11" max="11" width="19.7265625" style="74" hidden="1" customWidth="1"/>
    <col min="12" max="12" width="19.7265625" style="16" hidden="1" customWidth="1"/>
    <col min="13" max="14" width="10.453125" style="16" hidden="1" customWidth="1"/>
    <col min="15" max="15" width="9.1796875" style="16" hidden="1" customWidth="1"/>
    <col min="16" max="17" width="29.81640625" style="263" hidden="1" customWidth="1"/>
    <col min="18" max="18" width="32" style="263" hidden="1" customWidth="1"/>
    <col min="19" max="19" width="10.54296875" style="263" hidden="1" customWidth="1"/>
    <col min="20" max="20" width="18.54296875" style="263" hidden="1" customWidth="1"/>
    <col min="21" max="21" width="29.81640625" style="263" hidden="1" customWidth="1"/>
    <col min="22" max="22" width="3" style="263" hidden="1" customWidth="1"/>
    <col min="23" max="23" width="11.26953125" style="263" hidden="1" customWidth="1"/>
    <col min="24" max="24" width="29.81640625" style="263" hidden="1" customWidth="1"/>
    <col min="25" max="25" width="9.1796875" style="263" hidden="1" customWidth="1"/>
    <col min="26" max="27" width="29.81640625" style="263" hidden="1" customWidth="1"/>
    <col min="28" max="28" width="32" style="263" hidden="1" customWidth="1"/>
    <col min="29" max="29" width="9.1796875" style="263" hidden="1" customWidth="1"/>
    <col min="30" max="30" width="14.81640625" style="263" hidden="1" customWidth="1"/>
    <col min="31" max="31" width="29.1796875" style="276" hidden="1" customWidth="1"/>
    <col min="32" max="32" width="18.7265625" style="263" hidden="1" customWidth="1"/>
    <col min="33" max="33" width="9" style="263" hidden="1" customWidth="1"/>
    <col min="34" max="34" width="9.1796875" style="16" hidden="1" customWidth="1"/>
    <col min="35" max="39" width="0" style="16" hidden="1" customWidth="1"/>
    <col min="40" max="16384" width="9.1796875" style="16"/>
  </cols>
  <sheetData>
    <row r="1" spans="1:33" ht="51" customHeight="1" x14ac:dyDescent="0.4">
      <c r="A1" s="413" t="s">
        <v>751</v>
      </c>
      <c r="B1" s="414"/>
      <c r="C1" s="310">
        <f ca="1">TODAY()</f>
        <v>44316</v>
      </c>
      <c r="D1" s="311">
        <f ca="1">NOW()</f>
        <v>44316.649970833336</v>
      </c>
      <c r="E1" s="415" t="s">
        <v>753</v>
      </c>
      <c r="F1" s="415"/>
      <c r="G1" s="415"/>
      <c r="H1" s="415"/>
      <c r="I1" s="309"/>
      <c r="J1" s="308"/>
      <c r="K1" s="411"/>
      <c r="L1" s="412"/>
      <c r="M1" s="320" t="s">
        <v>177</v>
      </c>
      <c r="N1" s="320" t="s">
        <v>178</v>
      </c>
      <c r="P1" s="16" t="s">
        <v>179</v>
      </c>
      <c r="Q1" s="17" t="s">
        <v>180</v>
      </c>
      <c r="R1" s="17" t="s">
        <v>206</v>
      </c>
      <c r="S1" s="16"/>
      <c r="T1" s="18" t="s">
        <v>181</v>
      </c>
      <c r="U1" s="321"/>
      <c r="V1" s="6" t="s">
        <v>182</v>
      </c>
      <c r="W1" s="16" t="s">
        <v>183</v>
      </c>
      <c r="X1" s="16" t="s">
        <v>184</v>
      </c>
      <c r="Y1" s="16"/>
      <c r="Z1" s="16" t="s">
        <v>179</v>
      </c>
      <c r="AA1" s="17" t="s">
        <v>180</v>
      </c>
      <c r="AB1" s="17" t="s">
        <v>207</v>
      </c>
      <c r="AC1" s="16"/>
      <c r="AF1" s="410" t="s">
        <v>223</v>
      </c>
      <c r="AG1" s="410"/>
    </row>
    <row r="2" spans="1:33" ht="11.15" customHeight="1" x14ac:dyDescent="0.4">
      <c r="A2" s="23"/>
      <c r="B2" s="31"/>
      <c r="C2" s="32"/>
      <c r="D2" s="32"/>
      <c r="E2" s="304"/>
      <c r="F2" s="305"/>
      <c r="G2" s="306"/>
      <c r="H2" s="307"/>
      <c r="I2" s="32"/>
      <c r="J2" s="32"/>
      <c r="K2" s="32"/>
      <c r="L2" s="32"/>
      <c r="M2" s="32"/>
      <c r="N2" s="32"/>
      <c r="P2" s="16"/>
      <c r="Q2" s="17"/>
      <c r="R2" s="17"/>
      <c r="S2" s="16"/>
      <c r="T2" s="18"/>
      <c r="U2" s="321"/>
      <c r="V2" s="6"/>
      <c r="W2" s="16"/>
      <c r="X2" s="16"/>
      <c r="Y2" s="16"/>
      <c r="AC2" s="16"/>
      <c r="AF2" s="16"/>
      <c r="AG2" s="16"/>
    </row>
    <row r="3" spans="1:33" ht="14.5" thickBot="1" x14ac:dyDescent="0.35">
      <c r="A3" s="273">
        <v>0</v>
      </c>
      <c r="B3" s="81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3" t="s">
        <v>7</v>
      </c>
      <c r="I3" s="82" t="s">
        <v>8</v>
      </c>
      <c r="J3" s="84" t="s">
        <v>9</v>
      </c>
      <c r="K3" s="297" t="s">
        <v>728</v>
      </c>
      <c r="L3" s="297" t="s">
        <v>729</v>
      </c>
      <c r="M3" s="82" t="s">
        <v>177</v>
      </c>
      <c r="N3" s="82" t="s">
        <v>178</v>
      </c>
      <c r="P3" s="91"/>
      <c r="Q3" s="91"/>
      <c r="R3" s="91"/>
      <c r="S3" s="16"/>
      <c r="T3" s="91"/>
      <c r="U3" s="91"/>
      <c r="V3" s="16"/>
      <c r="W3" s="91"/>
      <c r="X3" s="91"/>
      <c r="Y3" s="16"/>
      <c r="AA3" s="322"/>
      <c r="AB3" s="322"/>
      <c r="AC3" s="16"/>
      <c r="AF3" s="16"/>
      <c r="AG3" s="16"/>
    </row>
    <row r="4" spans="1:33" ht="12.75" customHeight="1" thickTop="1" thickBot="1" x14ac:dyDescent="0.4">
      <c r="A4" s="23">
        <v>1</v>
      </c>
      <c r="B4" s="274">
        <v>1</v>
      </c>
      <c r="C4" s="98">
        <v>44304</v>
      </c>
      <c r="D4" s="71" t="s">
        <v>10</v>
      </c>
      <c r="E4" s="25" t="str">
        <f t="shared" ref="E4:F8" si="0">VLOOKUP(M4,Teams,2)</f>
        <v>NAUGATUCK FUSION</v>
      </c>
      <c r="F4" s="25" t="str">
        <f t="shared" si="0"/>
        <v>SHELTON FC</v>
      </c>
      <c r="G4" s="298" t="s">
        <v>917</v>
      </c>
      <c r="H4" s="302">
        <f>VLOOKUP(E4,START_TIMES,2)</f>
        <v>0.41666666666666702</v>
      </c>
      <c r="I4" s="25" t="str">
        <f>VLOOKUP(E4,fields,2)</f>
        <v>City Hill MS (G), Naugatuck</v>
      </c>
      <c r="J4" s="75"/>
      <c r="K4" s="16"/>
      <c r="M4" s="5" t="s">
        <v>92</v>
      </c>
      <c r="N4" s="5" t="s">
        <v>93</v>
      </c>
      <c r="O4" s="16" t="s">
        <v>0</v>
      </c>
      <c r="P4" s="267" t="s">
        <v>211</v>
      </c>
      <c r="Q4" s="300" t="s">
        <v>647</v>
      </c>
      <c r="R4" s="7" t="s">
        <v>679</v>
      </c>
      <c r="S4" s="16"/>
      <c r="T4" s="207" t="s">
        <v>97</v>
      </c>
      <c r="U4" s="207" t="s">
        <v>211</v>
      </c>
      <c r="V4" s="16">
        <v>1</v>
      </c>
      <c r="W4" s="207" t="s">
        <v>97</v>
      </c>
      <c r="X4" s="207" t="s">
        <v>211</v>
      </c>
      <c r="Y4" s="16"/>
      <c r="Z4" s="267" t="s">
        <v>211</v>
      </c>
      <c r="AA4" s="300" t="s">
        <v>647</v>
      </c>
      <c r="AB4" s="7" t="s">
        <v>679</v>
      </c>
      <c r="AF4" s="300" t="s">
        <v>647</v>
      </c>
      <c r="AG4" s="323">
        <v>0.41666666666666669</v>
      </c>
    </row>
    <row r="5" spans="1:33" ht="12.75" customHeight="1" thickTop="1" thickBot="1" x14ac:dyDescent="0.4">
      <c r="A5" s="23">
        <v>2</v>
      </c>
      <c r="B5" s="274">
        <v>1</v>
      </c>
      <c r="C5" s="98">
        <v>44304</v>
      </c>
      <c r="D5" s="71" t="s">
        <v>10</v>
      </c>
      <c r="E5" s="25" t="str">
        <f t="shared" si="0"/>
        <v>CLUB NAPOLI 30</v>
      </c>
      <c r="F5" s="25" t="str">
        <f t="shared" si="0"/>
        <v>NEWTOWN SALTY DOGS</v>
      </c>
      <c r="G5" s="298">
        <v>30</v>
      </c>
      <c r="H5" s="302">
        <v>0.45833333333333331</v>
      </c>
      <c r="I5" s="25" t="str">
        <f>VLOOKUP(E5,fields,2)</f>
        <v>Quinnipiac Park (G), Cheshire</v>
      </c>
      <c r="J5" s="75" t="s">
        <v>0</v>
      </c>
      <c r="K5" s="16"/>
      <c r="M5" s="5" t="s">
        <v>95</v>
      </c>
      <c r="N5" s="5" t="s">
        <v>94</v>
      </c>
      <c r="P5" s="267" t="s">
        <v>54</v>
      </c>
      <c r="Q5" s="255" t="s">
        <v>758</v>
      </c>
      <c r="R5" s="90" t="s">
        <v>888</v>
      </c>
      <c r="S5" s="16"/>
      <c r="T5" s="207" t="s">
        <v>101</v>
      </c>
      <c r="U5" s="207" t="s">
        <v>880</v>
      </c>
      <c r="V5" s="16">
        <v>2</v>
      </c>
      <c r="W5" s="207" t="s">
        <v>96</v>
      </c>
      <c r="X5" s="207" t="s">
        <v>54</v>
      </c>
      <c r="Y5" s="16"/>
      <c r="Z5" s="267" t="s">
        <v>54</v>
      </c>
      <c r="AA5" s="255" t="s">
        <v>758</v>
      </c>
      <c r="AB5" s="90" t="s">
        <v>91</v>
      </c>
      <c r="AF5" s="208" t="s">
        <v>648</v>
      </c>
      <c r="AG5" s="323">
        <v>0.41666666666666669</v>
      </c>
    </row>
    <row r="6" spans="1:33" ht="12.75" customHeight="1" thickTop="1" thickBot="1" x14ac:dyDescent="0.4">
      <c r="A6" s="23">
        <v>3</v>
      </c>
      <c r="B6" s="274">
        <v>1</v>
      </c>
      <c r="C6" s="98">
        <v>44304</v>
      </c>
      <c r="D6" s="71" t="s">
        <v>10</v>
      </c>
      <c r="E6" s="25" t="str">
        <f t="shared" si="0"/>
        <v>VASCO DA GAMA 30</v>
      </c>
      <c r="F6" s="25" t="str">
        <f t="shared" si="0"/>
        <v>STAMFORD FC</v>
      </c>
      <c r="G6" s="298">
        <v>32</v>
      </c>
      <c r="H6" s="302">
        <f>VLOOKUP(E6,START_TIMES,2)</f>
        <v>0.41666666666666702</v>
      </c>
      <c r="I6" s="25" t="str">
        <f>VLOOKUP(E6,fields,2)</f>
        <v>Veterans Memorial Park (T), Bridgeport</v>
      </c>
      <c r="J6" s="75" t="s">
        <v>0</v>
      </c>
      <c r="K6" s="16"/>
      <c r="M6" s="5" t="s">
        <v>97</v>
      </c>
      <c r="N6" s="5" t="s">
        <v>96</v>
      </c>
      <c r="P6" s="267" t="s">
        <v>217</v>
      </c>
      <c r="Q6" s="251" t="s">
        <v>199</v>
      </c>
      <c r="R6" s="7" t="s">
        <v>683</v>
      </c>
      <c r="S6" s="16"/>
      <c r="T6" s="208" t="s">
        <v>150</v>
      </c>
      <c r="U6" s="209" t="s">
        <v>883</v>
      </c>
      <c r="V6" s="16">
        <v>3</v>
      </c>
      <c r="W6" s="207" t="s">
        <v>93</v>
      </c>
      <c r="X6" s="207" t="s">
        <v>217</v>
      </c>
      <c r="Y6" s="16"/>
      <c r="Z6" s="267" t="s">
        <v>217</v>
      </c>
      <c r="AA6" s="251" t="s">
        <v>199</v>
      </c>
      <c r="AB6" s="7" t="s">
        <v>683</v>
      </c>
      <c r="AF6" s="278" t="s">
        <v>758</v>
      </c>
      <c r="AG6" s="323">
        <v>0.41666666666666669</v>
      </c>
    </row>
    <row r="7" spans="1:33" ht="12.75" customHeight="1" thickTop="1" thickBot="1" x14ac:dyDescent="0.4">
      <c r="A7" s="23">
        <v>4</v>
      </c>
      <c r="B7" s="274">
        <v>1</v>
      </c>
      <c r="C7" s="98">
        <v>44304</v>
      </c>
      <c r="D7" s="71" t="s">
        <v>10</v>
      </c>
      <c r="E7" s="25" t="str">
        <f t="shared" si="0"/>
        <v>GREENWICH ARSENAL 30</v>
      </c>
      <c r="F7" s="25" t="str">
        <f t="shared" si="0"/>
        <v>NORTH BRANFORD 30</v>
      </c>
      <c r="G7" s="77" t="s">
        <v>204</v>
      </c>
      <c r="H7" s="302">
        <f>VLOOKUP(E7,START_TIMES,2)</f>
        <v>0.41666666666666702</v>
      </c>
      <c r="I7" s="25" t="s">
        <v>903</v>
      </c>
      <c r="J7" s="75" t="s">
        <v>923</v>
      </c>
      <c r="K7" s="16"/>
      <c r="M7" s="5" t="s">
        <v>98</v>
      </c>
      <c r="N7" s="5" t="s">
        <v>99</v>
      </c>
      <c r="P7" s="267" t="s">
        <v>16</v>
      </c>
      <c r="Q7" s="251" t="s">
        <v>191</v>
      </c>
      <c r="R7" s="7" t="s">
        <v>683</v>
      </c>
      <c r="S7" s="16"/>
      <c r="T7" s="208" t="s">
        <v>151</v>
      </c>
      <c r="U7" s="208" t="s">
        <v>747</v>
      </c>
      <c r="V7" s="16">
        <v>4</v>
      </c>
      <c r="W7" s="207" t="s">
        <v>99</v>
      </c>
      <c r="X7" s="207" t="s">
        <v>16</v>
      </c>
      <c r="Y7" s="16"/>
      <c r="Z7" s="267" t="s">
        <v>16</v>
      </c>
      <c r="AA7" s="251" t="s">
        <v>191</v>
      </c>
      <c r="AB7" s="7" t="s">
        <v>683</v>
      </c>
      <c r="AF7" s="251" t="s">
        <v>199</v>
      </c>
      <c r="AG7" s="323">
        <v>0.41666666666666669</v>
      </c>
    </row>
    <row r="8" spans="1:33" ht="12.75" customHeight="1" thickTop="1" thickBot="1" x14ac:dyDescent="0.4">
      <c r="A8" s="23">
        <v>5</v>
      </c>
      <c r="B8" s="274">
        <v>1</v>
      </c>
      <c r="C8" s="98">
        <v>44304</v>
      </c>
      <c r="D8" s="71" t="s">
        <v>10</v>
      </c>
      <c r="E8" s="25" t="str">
        <f t="shared" si="0"/>
        <v>CLINTON 30</v>
      </c>
      <c r="F8" s="25" t="str">
        <f t="shared" si="0"/>
        <v>DANBURY UNITED 30</v>
      </c>
      <c r="G8" s="298">
        <v>12</v>
      </c>
      <c r="H8" s="302">
        <f>VLOOKUP(E8,START_TIMES,2)</f>
        <v>0.41666666666666669</v>
      </c>
      <c r="I8" s="25" t="str">
        <f>VLOOKUP(E8,fields,2)</f>
        <v>Indian River Sports Complex (T), Clinton</v>
      </c>
      <c r="J8" s="75" t="s">
        <v>0</v>
      </c>
      <c r="K8" s="16"/>
      <c r="M8" s="5" t="s">
        <v>101</v>
      </c>
      <c r="N8" s="5" t="s">
        <v>100</v>
      </c>
      <c r="P8" s="267" t="s">
        <v>14</v>
      </c>
      <c r="Q8" s="207" t="s">
        <v>880</v>
      </c>
      <c r="R8" s="7" t="s">
        <v>680</v>
      </c>
      <c r="S8" s="16"/>
      <c r="T8" s="208" t="s">
        <v>152</v>
      </c>
      <c r="U8" s="208" t="s">
        <v>676</v>
      </c>
      <c r="V8" s="16">
        <v>5</v>
      </c>
      <c r="W8" s="207" t="s">
        <v>94</v>
      </c>
      <c r="X8" s="207" t="s">
        <v>14</v>
      </c>
      <c r="Y8" s="16"/>
      <c r="Z8" s="267" t="s">
        <v>14</v>
      </c>
      <c r="AA8" s="207" t="s">
        <v>880</v>
      </c>
      <c r="AB8" s="7" t="s">
        <v>680</v>
      </c>
      <c r="AF8" s="251" t="s">
        <v>191</v>
      </c>
      <c r="AG8" s="323">
        <v>0.41666666666666669</v>
      </c>
    </row>
    <row r="9" spans="1:33" ht="12.75" customHeight="1" thickTop="1" thickBot="1" x14ac:dyDescent="0.4">
      <c r="A9" s="23">
        <v>6</v>
      </c>
      <c r="B9" s="274" t="s">
        <v>0</v>
      </c>
      <c r="C9" s="98" t="s">
        <v>0</v>
      </c>
      <c r="D9" s="29" t="s">
        <v>0</v>
      </c>
      <c r="E9" s="25" t="s">
        <v>0</v>
      </c>
      <c r="F9" s="25" t="s">
        <v>0</v>
      </c>
      <c r="G9" s="298" t="s">
        <v>0</v>
      </c>
      <c r="H9" s="302"/>
      <c r="I9" s="25" t="s">
        <v>0</v>
      </c>
      <c r="J9" s="75" t="s">
        <v>0</v>
      </c>
      <c r="K9" s="16"/>
      <c r="M9" s="5"/>
      <c r="N9" s="5"/>
      <c r="P9" s="267" t="s">
        <v>53</v>
      </c>
      <c r="Q9" s="300" t="s">
        <v>879</v>
      </c>
      <c r="R9" s="7" t="s">
        <v>680</v>
      </c>
      <c r="S9" s="16"/>
      <c r="T9" s="208" t="s">
        <v>153</v>
      </c>
      <c r="U9" s="208" t="s">
        <v>668</v>
      </c>
      <c r="V9" s="16">
        <v>6</v>
      </c>
      <c r="W9" s="207" t="s">
        <v>92</v>
      </c>
      <c r="X9" s="207" t="s">
        <v>53</v>
      </c>
      <c r="Y9" s="16"/>
      <c r="Z9" s="267" t="s">
        <v>53</v>
      </c>
      <c r="AA9" s="300" t="s">
        <v>879</v>
      </c>
      <c r="AB9" s="7" t="s">
        <v>680</v>
      </c>
      <c r="AF9" s="207" t="s">
        <v>880</v>
      </c>
      <c r="AG9" s="323">
        <v>0.41666666666666669</v>
      </c>
    </row>
    <row r="10" spans="1:33" ht="12.75" customHeight="1" thickTop="1" thickBot="1" x14ac:dyDescent="0.4">
      <c r="A10" s="23">
        <v>7</v>
      </c>
      <c r="B10" s="274">
        <v>1</v>
      </c>
      <c r="C10" s="98">
        <v>44304</v>
      </c>
      <c r="D10" s="68" t="s">
        <v>175</v>
      </c>
      <c r="E10" s="25" t="str">
        <f t="shared" ref="E10:F14" si="1">VLOOKUP(M10,Teams,2)</f>
        <v>MILFORD AMIGOS</v>
      </c>
      <c r="F10" s="25" t="str">
        <f t="shared" si="1"/>
        <v>COYOTES FC</v>
      </c>
      <c r="G10" s="298">
        <v>32</v>
      </c>
      <c r="H10" s="302">
        <f>VLOOKUP(E10,START_TIMES,2)</f>
        <v>0.33333333333333331</v>
      </c>
      <c r="I10" s="25" t="str">
        <f>VLOOKUP(E10,fields,2)</f>
        <v>Pease Road (G), Woodbridge</v>
      </c>
      <c r="J10" s="75" t="s">
        <v>0</v>
      </c>
      <c r="K10" s="91"/>
      <c r="L10" s="91"/>
      <c r="M10" s="5" t="s">
        <v>155</v>
      </c>
      <c r="N10" s="5" t="s">
        <v>152</v>
      </c>
      <c r="P10" s="267" t="s">
        <v>196</v>
      </c>
      <c r="Q10" s="208" t="s">
        <v>747</v>
      </c>
      <c r="R10" s="7" t="s">
        <v>686</v>
      </c>
      <c r="S10" s="16"/>
      <c r="T10" s="208" t="s">
        <v>154</v>
      </c>
      <c r="U10" s="208" t="s">
        <v>51</v>
      </c>
      <c r="V10" s="16">
        <v>7</v>
      </c>
      <c r="W10" s="207" t="s">
        <v>98</v>
      </c>
      <c r="X10" s="207" t="s">
        <v>196</v>
      </c>
      <c r="Y10" s="16"/>
      <c r="Z10" s="267" t="s">
        <v>196</v>
      </c>
      <c r="AA10" s="208" t="s">
        <v>747</v>
      </c>
      <c r="AB10" s="7" t="s">
        <v>875</v>
      </c>
      <c r="AF10" s="300" t="s">
        <v>879</v>
      </c>
      <c r="AG10" s="323">
        <v>0.41666666666666702</v>
      </c>
    </row>
    <row r="11" spans="1:33" ht="12.75" customHeight="1" thickTop="1" thickBot="1" x14ac:dyDescent="0.4">
      <c r="A11" s="23">
        <v>8</v>
      </c>
      <c r="B11" s="274">
        <v>1</v>
      </c>
      <c r="C11" s="98">
        <v>44304</v>
      </c>
      <c r="D11" s="68" t="s">
        <v>175</v>
      </c>
      <c r="E11" s="25" t="str">
        <f t="shared" si="1"/>
        <v>LITCHFIELD COUNTY BLUES</v>
      </c>
      <c r="F11" s="25" t="str">
        <f t="shared" si="1"/>
        <v>QPR</v>
      </c>
      <c r="G11" s="298">
        <v>21</v>
      </c>
      <c r="H11" s="302">
        <f>VLOOKUP(E11,START_TIMES,2)</f>
        <v>0.375</v>
      </c>
      <c r="I11" s="25" t="str">
        <f>VLOOKUP(E11,fields,2)</f>
        <v>New Milford HS, New Milford</v>
      </c>
      <c r="J11" s="75" t="s">
        <v>0</v>
      </c>
      <c r="K11" s="16"/>
      <c r="M11" s="5" t="s">
        <v>154</v>
      </c>
      <c r="N11" s="5" t="s">
        <v>158</v>
      </c>
      <c r="P11" s="267" t="s">
        <v>21</v>
      </c>
      <c r="Q11" s="207" t="s">
        <v>20</v>
      </c>
      <c r="R11" s="14" t="s">
        <v>683</v>
      </c>
      <c r="S11" s="16"/>
      <c r="T11" s="208" t="s">
        <v>155</v>
      </c>
      <c r="U11" s="208" t="s">
        <v>52</v>
      </c>
      <c r="V11" s="16">
        <v>8</v>
      </c>
      <c r="W11" s="207" t="s">
        <v>100</v>
      </c>
      <c r="X11" s="207" t="s">
        <v>21</v>
      </c>
      <c r="Y11" s="16"/>
      <c r="Z11" s="267" t="s">
        <v>21</v>
      </c>
      <c r="AA11" s="207" t="s">
        <v>20</v>
      </c>
      <c r="AB11" s="7" t="s">
        <v>683</v>
      </c>
      <c r="AF11" s="208" t="s">
        <v>747</v>
      </c>
      <c r="AG11" s="323">
        <v>0.33333333333333331</v>
      </c>
    </row>
    <row r="12" spans="1:33" ht="12.75" customHeight="1" thickTop="1" thickBot="1" x14ac:dyDescent="0.4">
      <c r="A12" s="23">
        <v>9</v>
      </c>
      <c r="B12" s="274">
        <v>1</v>
      </c>
      <c r="C12" s="98">
        <v>44304</v>
      </c>
      <c r="D12" s="68" t="s">
        <v>175</v>
      </c>
      <c r="E12" s="25" t="str">
        <f t="shared" si="1"/>
        <v>CLUB INDEPENDIENTE</v>
      </c>
      <c r="F12" s="332" t="str">
        <f t="shared" si="1"/>
        <v>INTERNATIONAL FC</v>
      </c>
      <c r="G12" s="298">
        <v>60</v>
      </c>
      <c r="H12" s="302">
        <f>VLOOKUP(E12,START_TIMES,2)</f>
        <v>0.33333333333333331</v>
      </c>
      <c r="I12" s="25" t="str">
        <f>VLOOKUP(E12,fields,2)</f>
        <v>Witek Park (G), Derby</v>
      </c>
      <c r="J12" s="75" t="s">
        <v>0</v>
      </c>
      <c r="K12" s="16"/>
      <c r="M12" s="5" t="s">
        <v>151</v>
      </c>
      <c r="N12" s="5" t="s">
        <v>150</v>
      </c>
      <c r="P12" s="267" t="s">
        <v>20</v>
      </c>
      <c r="Q12" s="300" t="s">
        <v>755</v>
      </c>
      <c r="R12" s="7" t="s">
        <v>876</v>
      </c>
      <c r="S12" s="16"/>
      <c r="T12" s="208" t="s">
        <v>156</v>
      </c>
      <c r="U12" s="208" t="s">
        <v>19</v>
      </c>
      <c r="V12" s="16">
        <v>9</v>
      </c>
      <c r="W12" s="207" t="s">
        <v>95</v>
      </c>
      <c r="X12" s="207" t="s">
        <v>20</v>
      </c>
      <c r="Y12" s="16"/>
      <c r="Z12" s="267" t="s">
        <v>20</v>
      </c>
      <c r="AA12" s="300" t="s">
        <v>755</v>
      </c>
      <c r="AB12" s="7" t="s">
        <v>876</v>
      </c>
      <c r="AF12" s="207" t="s">
        <v>20</v>
      </c>
      <c r="AG12" s="323">
        <v>0.41666666666666702</v>
      </c>
    </row>
    <row r="13" spans="1:33" ht="12.75" customHeight="1" thickTop="1" thickBot="1" x14ac:dyDescent="0.4">
      <c r="A13" s="23">
        <v>10</v>
      </c>
      <c r="B13" s="274">
        <v>1</v>
      </c>
      <c r="C13" s="98">
        <v>44304</v>
      </c>
      <c r="D13" s="68" t="s">
        <v>175</v>
      </c>
      <c r="E13" s="25" t="str">
        <f t="shared" si="1"/>
        <v>MILFORD TUESDAY</v>
      </c>
      <c r="F13" s="25" t="str">
        <f t="shared" si="1"/>
        <v>HAMDEN ALL STARS</v>
      </c>
      <c r="G13" s="298">
        <v>22</v>
      </c>
      <c r="H13" s="302">
        <f>VLOOKUP(E13,START_TIMES,2)</f>
        <v>0.33333333333333331</v>
      </c>
      <c r="I13" s="25" t="str">
        <f>VLOOKUP(E13,fields,2)</f>
        <v>Peck Place School (G), Orange</v>
      </c>
      <c r="J13" s="75" t="s">
        <v>0</v>
      </c>
      <c r="K13" s="16"/>
      <c r="M13" s="5" t="s">
        <v>156</v>
      </c>
      <c r="N13" s="5" t="s">
        <v>153</v>
      </c>
      <c r="P13" s="267" t="s">
        <v>880</v>
      </c>
      <c r="Q13" s="278" t="s">
        <v>173</v>
      </c>
      <c r="R13" s="7" t="s">
        <v>684</v>
      </c>
      <c r="S13" s="16"/>
      <c r="T13" s="208" t="s">
        <v>157</v>
      </c>
      <c r="U13" s="208" t="s">
        <v>752</v>
      </c>
      <c r="V13" s="16">
        <v>10</v>
      </c>
      <c r="W13" s="207" t="s">
        <v>101</v>
      </c>
      <c r="X13" s="207" t="s">
        <v>880</v>
      </c>
      <c r="Y13" s="16"/>
      <c r="Z13" s="267" t="s">
        <v>880</v>
      </c>
      <c r="AA13" s="278" t="s">
        <v>173</v>
      </c>
      <c r="AB13" s="7" t="s">
        <v>684</v>
      </c>
      <c r="AF13" s="300" t="s">
        <v>755</v>
      </c>
      <c r="AG13" s="323">
        <v>0.41666666666666702</v>
      </c>
    </row>
    <row r="14" spans="1:33" ht="12.75" customHeight="1" thickTop="1" thickBot="1" x14ac:dyDescent="0.4">
      <c r="A14" s="23">
        <v>11</v>
      </c>
      <c r="B14" s="274">
        <v>1</v>
      </c>
      <c r="C14" s="98">
        <v>44304</v>
      </c>
      <c r="D14" s="68" t="s">
        <v>175</v>
      </c>
      <c r="E14" s="25" t="str">
        <f t="shared" si="1"/>
        <v>TRINITY FC</v>
      </c>
      <c r="F14" s="25" t="str">
        <f t="shared" si="1"/>
        <v>POLONIA FALCON FC 30</v>
      </c>
      <c r="G14" s="298">
        <v>11</v>
      </c>
      <c r="H14" s="302">
        <v>0.33333333333333331</v>
      </c>
      <c r="I14" s="25" t="s">
        <v>902</v>
      </c>
      <c r="J14" s="75" t="s">
        <v>0</v>
      </c>
      <c r="K14" s="16"/>
      <c r="M14" s="5" t="s">
        <v>159</v>
      </c>
      <c r="N14" s="5" t="s">
        <v>157</v>
      </c>
      <c r="P14" s="268" t="s">
        <v>648</v>
      </c>
      <c r="Q14" s="209" t="s">
        <v>676</v>
      </c>
      <c r="R14" s="7" t="s">
        <v>908</v>
      </c>
      <c r="S14" s="16"/>
      <c r="T14" s="209" t="s">
        <v>158</v>
      </c>
      <c r="U14" s="209" t="s">
        <v>677</v>
      </c>
      <c r="V14" s="16">
        <v>11</v>
      </c>
      <c r="W14" s="209" t="s">
        <v>150</v>
      </c>
      <c r="X14" s="209" t="s">
        <v>883</v>
      </c>
      <c r="Y14" s="16"/>
      <c r="Z14" s="268" t="s">
        <v>883</v>
      </c>
      <c r="AA14" s="209" t="s">
        <v>676</v>
      </c>
      <c r="AB14" s="7" t="s">
        <v>723</v>
      </c>
      <c r="AF14" s="255" t="s">
        <v>173</v>
      </c>
      <c r="AG14" s="323">
        <v>0.41666666666666669</v>
      </c>
    </row>
    <row r="15" spans="1:33" ht="12.75" customHeight="1" thickTop="1" thickBot="1" x14ac:dyDescent="0.4">
      <c r="A15" s="23">
        <v>12</v>
      </c>
      <c r="B15" s="274" t="s">
        <v>0</v>
      </c>
      <c r="C15" s="98" t="s">
        <v>0</v>
      </c>
      <c r="D15" s="29" t="s">
        <v>0</v>
      </c>
      <c r="E15" s="25" t="s">
        <v>0</v>
      </c>
      <c r="F15" s="25" t="s">
        <v>0</v>
      </c>
      <c r="G15" s="298" t="s">
        <v>0</v>
      </c>
      <c r="H15" s="302"/>
      <c r="I15" s="25" t="s">
        <v>0</v>
      </c>
      <c r="J15" s="75" t="s">
        <v>0</v>
      </c>
      <c r="K15" s="91"/>
      <c r="L15" s="91"/>
      <c r="M15" s="5"/>
      <c r="N15" s="5"/>
      <c r="P15" s="268" t="s">
        <v>747</v>
      </c>
      <c r="Q15" s="210" t="s">
        <v>21</v>
      </c>
      <c r="R15" s="7" t="s">
        <v>685</v>
      </c>
      <c r="S15" s="16"/>
      <c r="T15" s="210" t="s">
        <v>96</v>
      </c>
      <c r="U15" s="210" t="s">
        <v>54</v>
      </c>
      <c r="V15" s="16">
        <v>12</v>
      </c>
      <c r="W15" s="209" t="s">
        <v>151</v>
      </c>
      <c r="X15" s="209" t="s">
        <v>747</v>
      </c>
      <c r="Y15" s="16"/>
      <c r="Z15" s="268" t="s">
        <v>747</v>
      </c>
      <c r="AA15" s="210" t="s">
        <v>21</v>
      </c>
      <c r="AB15" s="7" t="s">
        <v>685</v>
      </c>
      <c r="AF15" s="209" t="s">
        <v>676</v>
      </c>
      <c r="AG15" s="323">
        <v>0.33333333333333331</v>
      </c>
    </row>
    <row r="16" spans="1:33" ht="12.75" customHeight="1" thickTop="1" thickBot="1" x14ac:dyDescent="0.4">
      <c r="A16" s="23">
        <v>13</v>
      </c>
      <c r="B16" s="274">
        <v>1</v>
      </c>
      <c r="C16" s="98">
        <v>44304</v>
      </c>
      <c r="D16" s="67" t="s">
        <v>11</v>
      </c>
      <c r="E16" s="25" t="str">
        <f t="shared" ref="E16:F20" si="2">VLOOKUP(M16,Teams,2)</f>
        <v>PAN ZONES</v>
      </c>
      <c r="F16" s="25" t="str">
        <f t="shared" si="2"/>
        <v>GREENWICH GUNNERS 40</v>
      </c>
      <c r="G16" s="77" t="s">
        <v>204</v>
      </c>
      <c r="H16" s="302">
        <f>VLOOKUP(E16,START_TIMES,2)</f>
        <v>0.41666666666666702</v>
      </c>
      <c r="I16" s="25" t="str">
        <f>VLOOKUP(E16,fields,2)</f>
        <v>Stanley Quarter Park (G), New Britain</v>
      </c>
      <c r="J16" s="75" t="s">
        <v>904</v>
      </c>
      <c r="K16" s="16"/>
      <c r="M16" s="5" t="s">
        <v>105</v>
      </c>
      <c r="N16" s="5" t="s">
        <v>162</v>
      </c>
      <c r="P16" s="268" t="s">
        <v>676</v>
      </c>
      <c r="Q16" s="261" t="s">
        <v>33</v>
      </c>
      <c r="R16" s="7" t="s">
        <v>686</v>
      </c>
      <c r="S16" s="16"/>
      <c r="T16" s="209" t="s">
        <v>159</v>
      </c>
      <c r="U16" s="209" t="s">
        <v>724</v>
      </c>
      <c r="V16" s="16">
        <v>13</v>
      </c>
      <c r="W16" s="209" t="s">
        <v>152</v>
      </c>
      <c r="X16" s="209" t="s">
        <v>676</v>
      </c>
      <c r="Y16" s="16"/>
      <c r="Z16" s="268" t="s">
        <v>676</v>
      </c>
      <c r="AA16" s="261" t="s">
        <v>33</v>
      </c>
      <c r="AB16" s="7" t="s">
        <v>686</v>
      </c>
      <c r="AF16" s="210" t="s">
        <v>21</v>
      </c>
      <c r="AG16" s="323">
        <v>0.375</v>
      </c>
    </row>
    <row r="17" spans="1:33" ht="12.75" customHeight="1" thickTop="1" thickBot="1" x14ac:dyDescent="0.4">
      <c r="A17" s="23">
        <v>14</v>
      </c>
      <c r="B17" s="274">
        <v>1</v>
      </c>
      <c r="C17" s="98">
        <v>44304</v>
      </c>
      <c r="D17" s="67" t="s">
        <v>11</v>
      </c>
      <c r="E17" s="25" t="str">
        <f t="shared" si="2"/>
        <v>HENRY  REID FC 40</v>
      </c>
      <c r="F17" s="25" t="str">
        <f t="shared" si="2"/>
        <v>VASCO DA GAMA 40</v>
      </c>
      <c r="G17" s="298">
        <v>21</v>
      </c>
      <c r="H17" s="302">
        <v>0.33333333333333331</v>
      </c>
      <c r="I17" s="25" t="str">
        <f>VLOOKUP(E17,fields,2)</f>
        <v>Ludlowe HS (T), Fairfield</v>
      </c>
      <c r="J17" s="75" t="s">
        <v>901</v>
      </c>
      <c r="K17" s="16"/>
      <c r="M17" s="5" t="s">
        <v>104</v>
      </c>
      <c r="N17" s="5" t="s">
        <v>108</v>
      </c>
      <c r="P17" s="268" t="s">
        <v>668</v>
      </c>
      <c r="Q17" s="246" t="s">
        <v>748</v>
      </c>
      <c r="R17" s="14" t="s">
        <v>700</v>
      </c>
      <c r="S17" s="16"/>
      <c r="T17" s="211" t="s">
        <v>160</v>
      </c>
      <c r="U17" s="211" t="s">
        <v>749</v>
      </c>
      <c r="V17" s="16">
        <v>14</v>
      </c>
      <c r="W17" s="209" t="s">
        <v>153</v>
      </c>
      <c r="X17" s="209" t="s">
        <v>668</v>
      </c>
      <c r="Y17" s="16"/>
      <c r="Z17" s="268" t="s">
        <v>668</v>
      </c>
      <c r="AA17" s="246" t="s">
        <v>748</v>
      </c>
      <c r="AB17" s="14" t="s">
        <v>700</v>
      </c>
      <c r="AF17" s="261" t="s">
        <v>33</v>
      </c>
      <c r="AG17" s="323">
        <v>0.41666666666666669</v>
      </c>
    </row>
    <row r="18" spans="1:33" ht="12.75" customHeight="1" thickTop="1" thickBot="1" x14ac:dyDescent="0.4">
      <c r="A18" s="23">
        <v>15</v>
      </c>
      <c r="B18" s="274">
        <v>1</v>
      </c>
      <c r="C18" s="98">
        <v>44304</v>
      </c>
      <c r="D18" s="67" t="s">
        <v>11</v>
      </c>
      <c r="E18" s="25" t="str">
        <f t="shared" si="2"/>
        <v>GREENWICH ARSENAL 40</v>
      </c>
      <c r="F18" s="25" t="str">
        <f t="shared" si="2"/>
        <v>FAIRFIELD GAC 40</v>
      </c>
      <c r="G18" s="78" t="s">
        <v>204</v>
      </c>
      <c r="H18" s="302">
        <f>VLOOKUP(E18,START_TIMES,2)</f>
        <v>0.41666666666666702</v>
      </c>
      <c r="I18" s="25" t="s">
        <v>884</v>
      </c>
      <c r="J18" s="75" t="s">
        <v>932</v>
      </c>
      <c r="K18" s="16"/>
      <c r="M18" s="5" t="s">
        <v>161</v>
      </c>
      <c r="N18" s="5" t="s">
        <v>160</v>
      </c>
      <c r="P18" s="268" t="s">
        <v>51</v>
      </c>
      <c r="Q18" s="255" t="s">
        <v>45</v>
      </c>
      <c r="R18" s="7" t="s">
        <v>687</v>
      </c>
      <c r="S18" s="16"/>
      <c r="T18" s="211" t="s">
        <v>161</v>
      </c>
      <c r="U18" s="211" t="s">
        <v>170</v>
      </c>
      <c r="V18" s="16">
        <v>15</v>
      </c>
      <c r="W18" s="209" t="s">
        <v>154</v>
      </c>
      <c r="X18" s="209" t="s">
        <v>51</v>
      </c>
      <c r="Y18" s="16"/>
      <c r="Z18" s="268" t="s">
        <v>51</v>
      </c>
      <c r="AA18" s="255" t="s">
        <v>45</v>
      </c>
      <c r="AB18" s="7" t="s">
        <v>687</v>
      </c>
      <c r="AF18" s="246" t="s">
        <v>748</v>
      </c>
      <c r="AG18" s="323">
        <v>0.41666666666666702</v>
      </c>
    </row>
    <row r="19" spans="1:33" ht="12.75" customHeight="1" thickTop="1" thickBot="1" x14ac:dyDescent="0.4">
      <c r="A19" s="23">
        <v>16</v>
      </c>
      <c r="B19" s="274">
        <v>1</v>
      </c>
      <c r="C19" s="98">
        <v>44304</v>
      </c>
      <c r="D19" s="67" t="s">
        <v>11</v>
      </c>
      <c r="E19" s="25" t="str">
        <f t="shared" si="2"/>
        <v>RIDGEFIELD KICKS</v>
      </c>
      <c r="F19" s="25" t="str">
        <f t="shared" si="2"/>
        <v>GREENWICH PUMAS 40</v>
      </c>
      <c r="G19" s="298">
        <v>34</v>
      </c>
      <c r="H19" s="302">
        <f>VLOOKUP(E19,START_TIMES,2)</f>
        <v>0.375</v>
      </c>
      <c r="I19" s="25" t="str">
        <f>VLOOKUP(E19,fields,2)</f>
        <v>Diniz Field, Ridgefield</v>
      </c>
      <c r="J19" s="75" t="s">
        <v>0</v>
      </c>
      <c r="K19" s="16"/>
      <c r="M19" s="5" t="s">
        <v>106</v>
      </c>
      <c r="N19" s="5" t="s">
        <v>163</v>
      </c>
      <c r="P19" s="268" t="s">
        <v>52</v>
      </c>
      <c r="Q19" s="261" t="s">
        <v>171</v>
      </c>
      <c r="R19" s="7" t="s">
        <v>882</v>
      </c>
      <c r="S19" s="16"/>
      <c r="T19" s="211" t="s">
        <v>162</v>
      </c>
      <c r="U19" s="211" t="s">
        <v>188</v>
      </c>
      <c r="V19" s="16">
        <v>16</v>
      </c>
      <c r="W19" s="209" t="s">
        <v>155</v>
      </c>
      <c r="X19" s="209" t="s">
        <v>52</v>
      </c>
      <c r="Y19" s="16"/>
      <c r="Z19" s="268" t="s">
        <v>52</v>
      </c>
      <c r="AA19" s="261" t="s">
        <v>171</v>
      </c>
      <c r="AB19" s="7" t="s">
        <v>882</v>
      </c>
      <c r="AF19" s="255" t="s">
        <v>45</v>
      </c>
      <c r="AG19" s="323">
        <v>0.41666666666666669</v>
      </c>
    </row>
    <row r="20" spans="1:33" ht="12.75" customHeight="1" thickTop="1" thickBot="1" x14ac:dyDescent="0.4">
      <c r="A20" s="23">
        <v>17</v>
      </c>
      <c r="B20" s="274">
        <v>1</v>
      </c>
      <c r="C20" s="98">
        <v>44304</v>
      </c>
      <c r="D20" s="67" t="s">
        <v>11</v>
      </c>
      <c r="E20" s="343" t="str">
        <f t="shared" si="2"/>
        <v>WATERBURY ALBANIANS</v>
      </c>
      <c r="F20" s="343" t="str">
        <f t="shared" si="2"/>
        <v>STORM FC</v>
      </c>
      <c r="G20" s="298" t="s">
        <v>920</v>
      </c>
      <c r="H20" s="302">
        <f>VLOOKUP(E20,START_TIMES,2)</f>
        <v>0.33333333333333331</v>
      </c>
      <c r="I20" s="25" t="str">
        <f>VLOOKUP(E20,fields,2)</f>
        <v>Brookfield HS, Brookfield</v>
      </c>
      <c r="J20" s="75" t="s">
        <v>0</v>
      </c>
      <c r="K20" s="16"/>
      <c r="M20" s="5" t="s">
        <v>109</v>
      </c>
      <c r="N20" s="5" t="s">
        <v>107</v>
      </c>
      <c r="P20" s="268" t="s">
        <v>19</v>
      </c>
      <c r="Q20" s="211" t="s">
        <v>749</v>
      </c>
      <c r="R20" s="7" t="s">
        <v>697</v>
      </c>
      <c r="S20" s="16"/>
      <c r="T20" s="211" t="s">
        <v>163</v>
      </c>
      <c r="U20" s="211" t="s">
        <v>669</v>
      </c>
      <c r="V20" s="16">
        <v>17</v>
      </c>
      <c r="W20" s="209" t="s">
        <v>156</v>
      </c>
      <c r="X20" s="209" t="s">
        <v>19</v>
      </c>
      <c r="Y20" s="16"/>
      <c r="Z20" s="268" t="s">
        <v>19</v>
      </c>
      <c r="AA20" s="211" t="s">
        <v>749</v>
      </c>
      <c r="AB20" s="7" t="s">
        <v>697</v>
      </c>
      <c r="AF20" s="261" t="s">
        <v>171</v>
      </c>
      <c r="AG20" s="323">
        <v>0.41666666666666702</v>
      </c>
    </row>
    <row r="21" spans="1:33" ht="12.75" customHeight="1" thickTop="1" thickBot="1" x14ac:dyDescent="0.4">
      <c r="A21" s="23">
        <v>18</v>
      </c>
      <c r="B21" s="274">
        <v>1</v>
      </c>
      <c r="C21" s="98">
        <v>44304</v>
      </c>
      <c r="D21" s="67" t="s">
        <v>11</v>
      </c>
      <c r="E21" s="25" t="str">
        <f t="shared" ref="E21" si="3">VLOOKUP(M21,Teams,2)</f>
        <v>GREENWICH ARSENAL 40</v>
      </c>
      <c r="F21" s="25" t="str">
        <f t="shared" ref="F21" si="4">VLOOKUP(N21,Teams,2)</f>
        <v>PAN ZONES</v>
      </c>
      <c r="G21" s="298">
        <v>80</v>
      </c>
      <c r="H21" s="302">
        <f>VLOOKUP(E21,START_TIMES,2)</f>
        <v>0.41666666666666702</v>
      </c>
      <c r="I21" s="25" t="s">
        <v>884</v>
      </c>
      <c r="J21" s="75" t="s">
        <v>905</v>
      </c>
      <c r="K21" s="16"/>
      <c r="M21" s="5" t="s">
        <v>161</v>
      </c>
      <c r="N21" s="5" t="s">
        <v>105</v>
      </c>
      <c r="P21" s="268" t="s">
        <v>752</v>
      </c>
      <c r="Q21" s="246" t="s">
        <v>750</v>
      </c>
      <c r="R21" s="7" t="s">
        <v>697</v>
      </c>
      <c r="S21" s="16"/>
      <c r="T21" s="211" t="s">
        <v>104</v>
      </c>
      <c r="U21" s="211" t="s">
        <v>212</v>
      </c>
      <c r="V21" s="16">
        <v>18</v>
      </c>
      <c r="W21" s="209" t="s">
        <v>157</v>
      </c>
      <c r="X21" s="209" t="s">
        <v>752</v>
      </c>
      <c r="Y21" s="16"/>
      <c r="Z21" s="268" t="s">
        <v>752</v>
      </c>
      <c r="AA21" s="246" t="s">
        <v>750</v>
      </c>
      <c r="AB21" s="7" t="s">
        <v>697</v>
      </c>
      <c r="AF21" s="211" t="s">
        <v>749</v>
      </c>
      <c r="AG21" s="323">
        <v>0.41666666666666702</v>
      </c>
    </row>
    <row r="22" spans="1:33" ht="12.75" customHeight="1" thickTop="1" thickBot="1" x14ac:dyDescent="0.4">
      <c r="A22" s="23">
        <v>19</v>
      </c>
      <c r="B22" s="274"/>
      <c r="C22" s="98" t="s">
        <v>0</v>
      </c>
      <c r="D22" s="29" t="s">
        <v>0</v>
      </c>
      <c r="E22" s="25" t="s">
        <v>0</v>
      </c>
      <c r="F22" s="25" t="s">
        <v>0</v>
      </c>
      <c r="G22" s="298" t="s">
        <v>0</v>
      </c>
      <c r="H22" s="302"/>
      <c r="I22" s="25" t="s">
        <v>0</v>
      </c>
      <c r="J22" s="75" t="s">
        <v>0</v>
      </c>
      <c r="K22" s="16"/>
      <c r="M22" s="5"/>
      <c r="N22" s="5"/>
      <c r="P22" s="268" t="s">
        <v>677</v>
      </c>
      <c r="Q22" s="210" t="s">
        <v>196</v>
      </c>
      <c r="R22" s="7" t="s">
        <v>201</v>
      </c>
      <c r="S22" s="16"/>
      <c r="T22" s="211" t="s">
        <v>105</v>
      </c>
      <c r="U22" s="211" t="s">
        <v>214</v>
      </c>
      <c r="V22" s="16">
        <v>19</v>
      </c>
      <c r="W22" s="209" t="s">
        <v>158</v>
      </c>
      <c r="X22" s="209" t="s">
        <v>677</v>
      </c>
      <c r="Y22" s="16"/>
      <c r="Z22" s="268" t="s">
        <v>677</v>
      </c>
      <c r="AA22" s="210" t="s">
        <v>196</v>
      </c>
      <c r="AB22" s="7" t="s">
        <v>201</v>
      </c>
      <c r="AF22" s="246" t="s">
        <v>750</v>
      </c>
      <c r="AG22" s="323">
        <v>0.41666666666666702</v>
      </c>
    </row>
    <row r="23" spans="1:33" ht="12.75" customHeight="1" thickTop="1" thickBot="1" x14ac:dyDescent="0.4">
      <c r="A23" s="23">
        <v>20</v>
      </c>
      <c r="B23" s="274">
        <v>1</v>
      </c>
      <c r="C23" s="98">
        <v>44304</v>
      </c>
      <c r="D23" s="66" t="s">
        <v>12</v>
      </c>
      <c r="E23" s="25" t="str">
        <f t="shared" ref="E23:F29" si="5">VLOOKUP(M23,Teams,2)</f>
        <v>BESA SC</v>
      </c>
      <c r="F23" s="25" t="str">
        <f t="shared" si="5"/>
        <v>CLINTON 40</v>
      </c>
      <c r="G23" s="298" t="s">
        <v>919</v>
      </c>
      <c r="H23" s="302">
        <f>VLOOKUP(E23,START_TIMES,2)</f>
        <v>0.41666666666666669</v>
      </c>
      <c r="I23" s="25" t="str">
        <f t="shared" ref="I23:I29" si="6">VLOOKUP(E23,fields,2)</f>
        <v>Bucks Hill Park (G), Waterbury</v>
      </c>
      <c r="J23" s="75" t="s">
        <v>0</v>
      </c>
      <c r="K23" s="16"/>
      <c r="M23" s="327" t="s">
        <v>110</v>
      </c>
      <c r="N23" s="327" t="s">
        <v>864</v>
      </c>
      <c r="P23" s="268" t="s">
        <v>724</v>
      </c>
      <c r="Q23" s="314" t="s">
        <v>170</v>
      </c>
      <c r="R23" s="7" t="s">
        <v>201</v>
      </c>
      <c r="S23" s="16"/>
      <c r="T23" s="211" t="s">
        <v>106</v>
      </c>
      <c r="U23" s="314" t="s">
        <v>24</v>
      </c>
      <c r="V23" s="16">
        <v>20</v>
      </c>
      <c r="W23" s="209" t="s">
        <v>159</v>
      </c>
      <c r="X23" s="313" t="s">
        <v>724</v>
      </c>
      <c r="Y23" s="16"/>
      <c r="Z23" s="268" t="s">
        <v>724</v>
      </c>
      <c r="AA23" s="314" t="s">
        <v>170</v>
      </c>
      <c r="AB23" s="7" t="s">
        <v>201</v>
      </c>
      <c r="AF23" s="330" t="s">
        <v>196</v>
      </c>
      <c r="AG23" s="323">
        <v>0.41666666666666702</v>
      </c>
    </row>
    <row r="24" spans="1:33" ht="12.75" customHeight="1" thickTop="1" thickBot="1" x14ac:dyDescent="0.4">
      <c r="A24" s="23">
        <v>21</v>
      </c>
      <c r="B24" s="274">
        <v>1</v>
      </c>
      <c r="C24" s="98">
        <v>44304</v>
      </c>
      <c r="D24" s="66" t="s">
        <v>12</v>
      </c>
      <c r="E24" s="25" t="str">
        <f t="shared" si="5"/>
        <v>CLUB NAPOLI 40</v>
      </c>
      <c r="F24" s="25" t="str">
        <f t="shared" si="5"/>
        <v>DERBY QUITUS</v>
      </c>
      <c r="G24" s="298">
        <v>50</v>
      </c>
      <c r="H24" s="302">
        <f>VLOOKUP(E24,START_TIMES,2)</f>
        <v>0.41666666666666702</v>
      </c>
      <c r="I24" s="25" t="str">
        <f t="shared" si="6"/>
        <v>Connecticut Sportsplex, North Branford</v>
      </c>
      <c r="J24" s="75" t="s">
        <v>911</v>
      </c>
      <c r="K24" s="16"/>
      <c r="M24" s="327" t="s">
        <v>112</v>
      </c>
      <c r="N24" s="327" t="s">
        <v>865</v>
      </c>
      <c r="P24" s="269" t="s">
        <v>749</v>
      </c>
      <c r="Q24" s="253" t="s">
        <v>169</v>
      </c>
      <c r="R24" s="7" t="s">
        <v>201</v>
      </c>
      <c r="S24" s="16"/>
      <c r="T24" s="212" t="s">
        <v>107</v>
      </c>
      <c r="U24" s="212" t="s">
        <v>192</v>
      </c>
      <c r="V24" s="16">
        <v>21</v>
      </c>
      <c r="W24" s="212" t="s">
        <v>160</v>
      </c>
      <c r="X24" s="212" t="s">
        <v>749</v>
      </c>
      <c r="Y24" s="16"/>
      <c r="Z24" s="269" t="s">
        <v>749</v>
      </c>
      <c r="AA24" s="253" t="s">
        <v>169</v>
      </c>
      <c r="AB24" s="7" t="s">
        <v>201</v>
      </c>
      <c r="AF24" s="212" t="s">
        <v>170</v>
      </c>
      <c r="AG24" s="323">
        <v>0.41666666666666702</v>
      </c>
    </row>
    <row r="25" spans="1:33" ht="12.75" customHeight="1" thickTop="1" thickBot="1" x14ac:dyDescent="0.4">
      <c r="A25" s="23">
        <v>22</v>
      </c>
      <c r="B25" s="274">
        <v>1</v>
      </c>
      <c r="C25" s="98">
        <v>44304</v>
      </c>
      <c r="D25" s="66" t="s">
        <v>12</v>
      </c>
      <c r="E25" s="343" t="str">
        <f t="shared" si="5"/>
        <v>GUILFORD BELL CURVE</v>
      </c>
      <c r="F25" s="343" t="str">
        <f t="shared" si="5"/>
        <v>ELI'S FC</v>
      </c>
      <c r="G25" s="298">
        <v>83</v>
      </c>
      <c r="H25" s="302">
        <f>VLOOKUP(E25,START_TIMES,2)</f>
        <v>0.41666666666666702</v>
      </c>
      <c r="I25" s="25" t="str">
        <f t="shared" si="6"/>
        <v>Guilford HS (T), Guilford</v>
      </c>
      <c r="J25" s="75" t="s">
        <v>0</v>
      </c>
      <c r="K25" s="16"/>
      <c r="M25" s="351" t="s">
        <v>115</v>
      </c>
      <c r="N25" s="327" t="s">
        <v>866</v>
      </c>
      <c r="P25" s="269" t="s">
        <v>170</v>
      </c>
      <c r="Q25" s="212" t="s">
        <v>188</v>
      </c>
      <c r="R25" s="7" t="s">
        <v>201</v>
      </c>
      <c r="S25" s="16"/>
      <c r="T25" s="212" t="s">
        <v>108</v>
      </c>
      <c r="U25" s="212" t="s">
        <v>26</v>
      </c>
      <c r="V25" s="16">
        <v>22</v>
      </c>
      <c r="W25" s="212" t="s">
        <v>161</v>
      </c>
      <c r="X25" s="212" t="s">
        <v>170</v>
      </c>
      <c r="Y25" s="16"/>
      <c r="Z25" s="269" t="s">
        <v>170</v>
      </c>
      <c r="AA25" s="212" t="s">
        <v>188</v>
      </c>
      <c r="AB25" s="7" t="s">
        <v>201</v>
      </c>
      <c r="AF25" s="253" t="s">
        <v>169</v>
      </c>
      <c r="AG25" s="323">
        <v>0.41666666666666702</v>
      </c>
    </row>
    <row r="26" spans="1:33" ht="12.75" customHeight="1" thickTop="1" thickBot="1" x14ac:dyDescent="0.4">
      <c r="A26" s="23">
        <v>23</v>
      </c>
      <c r="B26" s="274">
        <v>1</v>
      </c>
      <c r="C26" s="98">
        <v>44304</v>
      </c>
      <c r="D26" s="66" t="s">
        <v>12</v>
      </c>
      <c r="E26" s="25" t="str">
        <f t="shared" si="5"/>
        <v xml:space="preserve">GUILFORD CELTIC </v>
      </c>
      <c r="F26" s="25" t="str">
        <f t="shared" si="5"/>
        <v>NEW HAVEN AMERICANS</v>
      </c>
      <c r="G26" s="312">
        <v>15</v>
      </c>
      <c r="H26" s="302">
        <v>0.33333333333333331</v>
      </c>
      <c r="I26" s="25" t="s">
        <v>698</v>
      </c>
      <c r="J26" s="75" t="s">
        <v>901</v>
      </c>
      <c r="K26" s="16"/>
      <c r="M26" s="327" t="s">
        <v>116</v>
      </c>
      <c r="N26" s="327" t="s">
        <v>869</v>
      </c>
      <c r="P26" s="269" t="s">
        <v>188</v>
      </c>
      <c r="Q26" s="253" t="s">
        <v>187</v>
      </c>
      <c r="R26" s="7" t="s">
        <v>201</v>
      </c>
      <c r="S26" s="16"/>
      <c r="T26" s="213" t="s">
        <v>93</v>
      </c>
      <c r="U26" s="213" t="s">
        <v>217</v>
      </c>
      <c r="V26" s="16">
        <v>23</v>
      </c>
      <c r="W26" s="212" t="s">
        <v>162</v>
      </c>
      <c r="X26" s="212" t="s">
        <v>188</v>
      </c>
      <c r="Y26" s="16"/>
      <c r="Z26" s="269" t="s">
        <v>188</v>
      </c>
      <c r="AA26" s="253" t="s">
        <v>187</v>
      </c>
      <c r="AB26" s="7" t="s">
        <v>201</v>
      </c>
      <c r="AF26" s="212" t="s">
        <v>188</v>
      </c>
      <c r="AG26" s="323">
        <v>0.41666666666666702</v>
      </c>
    </row>
    <row r="27" spans="1:33" ht="12.75" customHeight="1" thickTop="1" thickBot="1" x14ac:dyDescent="0.4">
      <c r="A27" s="23">
        <v>24</v>
      </c>
      <c r="B27" s="274">
        <v>1</v>
      </c>
      <c r="C27" s="98">
        <v>44304</v>
      </c>
      <c r="D27" s="66" t="s">
        <v>12</v>
      </c>
      <c r="E27" s="25" t="str">
        <f t="shared" si="5"/>
        <v>NORTH BRANFORD 40</v>
      </c>
      <c r="F27" s="25" t="str">
        <f t="shared" si="5"/>
        <v>NORTH HAVEN SC</v>
      </c>
      <c r="G27" s="298">
        <v>52</v>
      </c>
      <c r="H27" s="302">
        <v>0.33333333333333331</v>
      </c>
      <c r="I27" s="25" t="s">
        <v>692</v>
      </c>
      <c r="J27" s="75" t="s">
        <v>907</v>
      </c>
      <c r="K27" s="16"/>
      <c r="M27" s="327" t="s">
        <v>118</v>
      </c>
      <c r="N27" s="327" t="s">
        <v>871</v>
      </c>
      <c r="P27" s="269" t="s">
        <v>669</v>
      </c>
      <c r="Q27" s="212" t="s">
        <v>669</v>
      </c>
      <c r="R27" s="7" t="s">
        <v>201</v>
      </c>
      <c r="S27" s="16"/>
      <c r="T27" s="212" t="s">
        <v>109</v>
      </c>
      <c r="U27" s="212" t="s">
        <v>18</v>
      </c>
      <c r="V27" s="16">
        <v>24</v>
      </c>
      <c r="W27" s="212" t="s">
        <v>163</v>
      </c>
      <c r="X27" s="212" t="s">
        <v>669</v>
      </c>
      <c r="Y27" s="16"/>
      <c r="Z27" s="269" t="s">
        <v>669</v>
      </c>
      <c r="AA27" s="212" t="s">
        <v>669</v>
      </c>
      <c r="AB27" s="7" t="s">
        <v>201</v>
      </c>
      <c r="AF27" s="253" t="s">
        <v>187</v>
      </c>
      <c r="AG27" s="323">
        <v>0.41666666666666702</v>
      </c>
    </row>
    <row r="28" spans="1:33" ht="12.75" customHeight="1" thickTop="1" thickBot="1" x14ac:dyDescent="0.4">
      <c r="A28" s="23">
        <v>25</v>
      </c>
      <c r="B28" s="274">
        <v>1</v>
      </c>
      <c r="C28" s="98">
        <v>44304</v>
      </c>
      <c r="D28" s="66" t="s">
        <v>12</v>
      </c>
      <c r="E28" s="25" t="str">
        <f t="shared" si="5"/>
        <v>NORWALK SPORT COLOMBIA</v>
      </c>
      <c r="F28" s="25" t="str">
        <f t="shared" si="5"/>
        <v>SOUTHEAST ROVERS</v>
      </c>
      <c r="G28" s="298">
        <v>30</v>
      </c>
      <c r="H28" s="302">
        <f>VLOOKUP(E28,START_TIMES,2)</f>
        <v>0.41666666666666702</v>
      </c>
      <c r="I28" s="25" t="str">
        <f t="shared" si="6"/>
        <v>Nathan Hale MS (T), Norwalk</v>
      </c>
      <c r="J28" s="75" t="s">
        <v>0</v>
      </c>
      <c r="K28" s="16"/>
      <c r="M28" s="327" t="s">
        <v>120</v>
      </c>
      <c r="N28" s="327" t="s">
        <v>872</v>
      </c>
      <c r="P28" s="269" t="s">
        <v>212</v>
      </c>
      <c r="Q28" s="253" t="s">
        <v>215</v>
      </c>
      <c r="R28" s="7" t="s">
        <v>201</v>
      </c>
      <c r="S28" s="16"/>
      <c r="T28" s="214" t="s">
        <v>110</v>
      </c>
      <c r="U28" s="214" t="s">
        <v>647</v>
      </c>
      <c r="V28" s="16">
        <v>25</v>
      </c>
      <c r="W28" s="212" t="s">
        <v>104</v>
      </c>
      <c r="X28" s="212" t="s">
        <v>212</v>
      </c>
      <c r="Y28" s="16"/>
      <c r="Z28" s="269" t="s">
        <v>212</v>
      </c>
      <c r="AA28" s="253" t="s">
        <v>215</v>
      </c>
      <c r="AB28" s="7" t="s">
        <v>201</v>
      </c>
      <c r="AF28" s="212" t="s">
        <v>669</v>
      </c>
      <c r="AG28" s="323">
        <v>0.41666666666666702</v>
      </c>
    </row>
    <row r="29" spans="1:33" ht="12.75" customHeight="1" thickTop="1" thickBot="1" x14ac:dyDescent="0.4">
      <c r="A29" s="23">
        <v>26</v>
      </c>
      <c r="B29" s="274" t="s">
        <v>0</v>
      </c>
      <c r="C29" s="98">
        <v>44304</v>
      </c>
      <c r="D29" s="66" t="s">
        <v>12</v>
      </c>
      <c r="E29" s="25" t="str">
        <f t="shared" si="5"/>
        <v>STAMFORD UNITED</v>
      </c>
      <c r="F29" s="25" t="str">
        <f t="shared" si="5"/>
        <v>WILTON WOLVES</v>
      </c>
      <c r="G29" s="298">
        <v>43</v>
      </c>
      <c r="H29" s="302">
        <v>0.33333333333333331</v>
      </c>
      <c r="I29" s="25" t="str">
        <f t="shared" si="6"/>
        <v>West Beach Fields (T), Stamford</v>
      </c>
      <c r="J29" s="75" t="s">
        <v>0</v>
      </c>
      <c r="K29" s="16"/>
      <c r="M29" s="327" t="s">
        <v>122</v>
      </c>
      <c r="N29" s="327" t="s">
        <v>874</v>
      </c>
      <c r="P29" s="269" t="s">
        <v>214</v>
      </c>
      <c r="Q29" s="214" t="s">
        <v>29</v>
      </c>
      <c r="R29" s="7" t="s">
        <v>698</v>
      </c>
      <c r="S29" s="16"/>
      <c r="T29" s="214" t="s">
        <v>111</v>
      </c>
      <c r="U29" s="214" t="s">
        <v>879</v>
      </c>
      <c r="V29" s="16">
        <v>26</v>
      </c>
      <c r="W29" s="212" t="s">
        <v>105</v>
      </c>
      <c r="X29" s="212" t="s">
        <v>214</v>
      </c>
      <c r="Y29" s="16"/>
      <c r="Z29" s="269" t="s">
        <v>214</v>
      </c>
      <c r="AA29" s="214" t="s">
        <v>29</v>
      </c>
      <c r="AB29" s="7" t="s">
        <v>698</v>
      </c>
      <c r="AF29" s="253" t="s">
        <v>215</v>
      </c>
      <c r="AG29" s="323">
        <v>0.41666666666666702</v>
      </c>
    </row>
    <row r="30" spans="1:33" ht="12.75" customHeight="1" thickTop="1" thickBot="1" x14ac:dyDescent="0.4">
      <c r="A30" s="23">
        <v>27</v>
      </c>
      <c r="B30" s="274">
        <v>1</v>
      </c>
      <c r="C30" s="98" t="s">
        <v>0</v>
      </c>
      <c r="D30" s="29" t="s">
        <v>0</v>
      </c>
      <c r="E30" s="25" t="s">
        <v>0</v>
      </c>
      <c r="F30" s="25" t="s">
        <v>0</v>
      </c>
      <c r="G30" s="298" t="s">
        <v>0</v>
      </c>
      <c r="H30" s="302"/>
      <c r="I30" s="25" t="s">
        <v>0</v>
      </c>
      <c r="J30" s="75" t="s">
        <v>0</v>
      </c>
      <c r="K30" s="91"/>
      <c r="L30" s="91"/>
      <c r="M30" s="5"/>
      <c r="N30" s="5"/>
      <c r="P30" s="269" t="s">
        <v>24</v>
      </c>
      <c r="Q30" s="253" t="s">
        <v>47</v>
      </c>
      <c r="R30" s="7" t="s">
        <v>726</v>
      </c>
      <c r="S30" s="16"/>
      <c r="T30" s="214" t="s">
        <v>112</v>
      </c>
      <c r="U30" s="214" t="s">
        <v>755</v>
      </c>
      <c r="V30" s="16">
        <v>27</v>
      </c>
      <c r="W30" s="212" t="s">
        <v>106</v>
      </c>
      <c r="X30" s="212" t="s">
        <v>24</v>
      </c>
      <c r="Y30" s="16"/>
      <c r="Z30" s="269" t="s">
        <v>24</v>
      </c>
      <c r="AA30" s="253" t="s">
        <v>47</v>
      </c>
      <c r="AB30" s="7" t="s">
        <v>726</v>
      </c>
      <c r="AF30" s="214" t="s">
        <v>29</v>
      </c>
      <c r="AG30" s="323">
        <v>0.41666666666666702</v>
      </c>
    </row>
    <row r="31" spans="1:33" ht="12.75" customHeight="1" thickTop="1" thickBot="1" x14ac:dyDescent="0.4">
      <c r="A31" s="23">
        <v>28</v>
      </c>
      <c r="B31" s="274">
        <v>1</v>
      </c>
      <c r="C31" s="98">
        <v>44304</v>
      </c>
      <c r="D31" s="65" t="s">
        <v>102</v>
      </c>
      <c r="E31" s="25" t="str">
        <f t="shared" ref="E31:F35" si="7">VLOOKUP(M31,Teams,2)</f>
        <v>GREENWICH GUNNERS 50</v>
      </c>
      <c r="F31" s="25" t="str">
        <f t="shared" si="7"/>
        <v>DYNAMO SC</v>
      </c>
      <c r="G31" s="77" t="s">
        <v>204</v>
      </c>
      <c r="H31" s="302">
        <v>0.33333333333333331</v>
      </c>
      <c r="I31" s="25" t="s">
        <v>903</v>
      </c>
      <c r="J31" s="75" t="s">
        <v>923</v>
      </c>
      <c r="K31" s="16"/>
      <c r="M31" s="5" t="s">
        <v>129</v>
      </c>
      <c r="N31" s="5" t="s">
        <v>126</v>
      </c>
      <c r="P31" s="269" t="s">
        <v>192</v>
      </c>
      <c r="Q31" s="214" t="s">
        <v>216</v>
      </c>
      <c r="R31" s="7" t="s">
        <v>681</v>
      </c>
      <c r="S31" s="16"/>
      <c r="T31" s="214" t="s">
        <v>113</v>
      </c>
      <c r="U31" s="214" t="s">
        <v>33</v>
      </c>
      <c r="V31" s="16">
        <v>28</v>
      </c>
      <c r="W31" s="212" t="s">
        <v>107</v>
      </c>
      <c r="X31" s="212" t="s">
        <v>192</v>
      </c>
      <c r="Y31" s="16"/>
      <c r="Z31" s="269" t="s">
        <v>192</v>
      </c>
      <c r="AA31" s="214" t="s">
        <v>216</v>
      </c>
      <c r="AB31" s="7" t="s">
        <v>681</v>
      </c>
      <c r="AF31" s="253" t="s">
        <v>47</v>
      </c>
      <c r="AG31" s="323">
        <v>0.41666666666666702</v>
      </c>
    </row>
    <row r="32" spans="1:33" ht="12.75" customHeight="1" thickTop="1" thickBot="1" x14ac:dyDescent="0.4">
      <c r="A32" s="23">
        <v>29</v>
      </c>
      <c r="B32" s="274">
        <v>1</v>
      </c>
      <c r="C32" s="98">
        <v>44304</v>
      </c>
      <c r="D32" s="65" t="s">
        <v>102</v>
      </c>
      <c r="E32" s="25" t="str">
        <f t="shared" si="7"/>
        <v>POLONIA FALCON STARS FC</v>
      </c>
      <c r="F32" s="25" t="str">
        <f t="shared" si="7"/>
        <v>GREENWICH ARSENAL 50</v>
      </c>
      <c r="G32" s="298">
        <v>20</v>
      </c>
      <c r="H32" s="302">
        <v>0.41666666666666669</v>
      </c>
      <c r="I32" s="25" t="s">
        <v>694</v>
      </c>
      <c r="J32" s="75" t="s">
        <v>907</v>
      </c>
      <c r="K32" s="16"/>
      <c r="M32" s="5" t="s">
        <v>132</v>
      </c>
      <c r="N32" s="5" t="s">
        <v>128</v>
      </c>
      <c r="P32" s="269" t="s">
        <v>26</v>
      </c>
      <c r="Q32" s="279" t="s">
        <v>668</v>
      </c>
      <c r="R32" s="7" t="s">
        <v>682</v>
      </c>
      <c r="S32" s="16"/>
      <c r="T32" s="214" t="s">
        <v>114</v>
      </c>
      <c r="U32" s="214" t="s">
        <v>171</v>
      </c>
      <c r="V32" s="16">
        <v>29</v>
      </c>
      <c r="W32" s="212" t="s">
        <v>108</v>
      </c>
      <c r="X32" s="212" t="s">
        <v>26</v>
      </c>
      <c r="Y32" s="16"/>
      <c r="Z32" s="269" t="s">
        <v>26</v>
      </c>
      <c r="AA32" s="279" t="s">
        <v>668</v>
      </c>
      <c r="AB32" s="7" t="s">
        <v>682</v>
      </c>
      <c r="AF32" s="214" t="s">
        <v>216</v>
      </c>
      <c r="AG32" s="323">
        <v>0.41666666666666702</v>
      </c>
    </row>
    <row r="33" spans="1:33" ht="12.75" customHeight="1" thickTop="1" thickBot="1" x14ac:dyDescent="0.4">
      <c r="A33" s="23">
        <v>30</v>
      </c>
      <c r="B33" s="274">
        <v>1</v>
      </c>
      <c r="C33" s="98">
        <v>44304</v>
      </c>
      <c r="D33" s="65" t="s">
        <v>102</v>
      </c>
      <c r="E33" s="25" t="str">
        <f t="shared" si="7"/>
        <v xml:space="preserve">CHESHIRE UNITED </v>
      </c>
      <c r="F33" s="25" t="str">
        <f t="shared" si="7"/>
        <v>CHESHIRE AZZURRI 50</v>
      </c>
      <c r="G33" s="298" t="s">
        <v>921</v>
      </c>
      <c r="H33" s="302">
        <v>0.375</v>
      </c>
      <c r="I33" s="25" t="str">
        <f>VLOOKUP(E33,fields,2)</f>
        <v>Quinnipiac Park (G), Cheshire</v>
      </c>
      <c r="J33" s="75" t="s">
        <v>0</v>
      </c>
      <c r="K33" s="16"/>
      <c r="M33" s="5" t="s">
        <v>125</v>
      </c>
      <c r="N33" s="5" t="s">
        <v>124</v>
      </c>
      <c r="P33" s="269" t="s">
        <v>18</v>
      </c>
      <c r="Q33" s="212" t="s">
        <v>212</v>
      </c>
      <c r="R33" s="7" t="s">
        <v>697</v>
      </c>
      <c r="S33" s="16"/>
      <c r="T33" s="214" t="s">
        <v>115</v>
      </c>
      <c r="U33" s="214" t="s">
        <v>29</v>
      </c>
      <c r="V33" s="12">
        <v>30</v>
      </c>
      <c r="W33" s="212" t="s">
        <v>109</v>
      </c>
      <c r="X33" s="212" t="s">
        <v>18</v>
      </c>
      <c r="Y33" s="16"/>
      <c r="Z33" s="269" t="s">
        <v>18</v>
      </c>
      <c r="AA33" s="212" t="s">
        <v>212</v>
      </c>
      <c r="AB33" s="7" t="s">
        <v>697</v>
      </c>
      <c r="AF33" s="279" t="s">
        <v>668</v>
      </c>
      <c r="AG33" s="323">
        <v>0.41666666666666702</v>
      </c>
    </row>
    <row r="34" spans="1:33" ht="12.75" customHeight="1" thickTop="1" thickBot="1" x14ac:dyDescent="0.4">
      <c r="A34" s="23">
        <v>31</v>
      </c>
      <c r="B34" s="274">
        <v>1</v>
      </c>
      <c r="C34" s="98">
        <v>44304</v>
      </c>
      <c r="D34" s="65" t="s">
        <v>102</v>
      </c>
      <c r="E34" s="25" t="str">
        <f t="shared" si="7"/>
        <v>GREENWICH PUMAS LEGENDS</v>
      </c>
      <c r="F34" s="25" t="str">
        <f t="shared" si="7"/>
        <v>FAIRFIELD GAC 50</v>
      </c>
      <c r="G34" s="298">
        <v>31</v>
      </c>
      <c r="H34" s="302">
        <v>0.33333333333333331</v>
      </c>
      <c r="I34" s="25" t="s">
        <v>884</v>
      </c>
      <c r="J34" s="75" t="s">
        <v>0</v>
      </c>
      <c r="K34" s="16"/>
      <c r="M34" s="5" t="s">
        <v>130</v>
      </c>
      <c r="N34" s="5" t="s">
        <v>127</v>
      </c>
      <c r="P34" s="270" t="s">
        <v>647</v>
      </c>
      <c r="Q34" s="245" t="s">
        <v>883</v>
      </c>
      <c r="R34" s="7" t="s">
        <v>702</v>
      </c>
      <c r="S34" s="16"/>
      <c r="T34" s="215" t="s">
        <v>116</v>
      </c>
      <c r="U34" s="215" t="s">
        <v>216</v>
      </c>
      <c r="V34" s="16">
        <v>31</v>
      </c>
      <c r="W34" s="215" t="s">
        <v>110</v>
      </c>
      <c r="X34" s="215" t="s">
        <v>647</v>
      </c>
      <c r="Y34" s="16"/>
      <c r="Z34" s="270" t="s">
        <v>647</v>
      </c>
      <c r="AA34" s="245" t="s">
        <v>883</v>
      </c>
      <c r="AB34" s="90" t="s">
        <v>201</v>
      </c>
      <c r="AF34" s="299" t="s">
        <v>212</v>
      </c>
      <c r="AG34" s="323">
        <v>0.41666666666666702</v>
      </c>
    </row>
    <row r="35" spans="1:33" ht="12.75" customHeight="1" thickTop="1" thickBot="1" x14ac:dyDescent="0.4">
      <c r="A35" s="23">
        <v>32</v>
      </c>
      <c r="B35" s="274" t="s">
        <v>0</v>
      </c>
      <c r="C35" s="98">
        <v>44304</v>
      </c>
      <c r="D35" s="65" t="s">
        <v>102</v>
      </c>
      <c r="E35" s="25" t="str">
        <f t="shared" si="7"/>
        <v>GUILFORD BLACK EAGLES</v>
      </c>
      <c r="F35" s="25" t="str">
        <f t="shared" si="7"/>
        <v>VASCO DA GAMA 50</v>
      </c>
      <c r="G35" s="298">
        <v>22</v>
      </c>
      <c r="H35" s="302">
        <f>VLOOKUP(E35,START_TIMES,2)</f>
        <v>0.41666666666666702</v>
      </c>
      <c r="I35" s="25" t="str">
        <f>VLOOKUP(E35,fields,2)</f>
        <v>Calvin Leete School (G), Guilford</v>
      </c>
      <c r="J35" s="75" t="s">
        <v>0</v>
      </c>
      <c r="K35" s="16"/>
      <c r="M35" s="5" t="s">
        <v>131</v>
      </c>
      <c r="N35" s="5" t="s">
        <v>133</v>
      </c>
      <c r="P35" s="270" t="s">
        <v>879</v>
      </c>
      <c r="Q35" s="245" t="s">
        <v>51</v>
      </c>
      <c r="R35" s="7" t="s">
        <v>678</v>
      </c>
      <c r="S35" s="16"/>
      <c r="T35" s="215" t="s">
        <v>117</v>
      </c>
      <c r="U35" s="215" t="s">
        <v>30</v>
      </c>
      <c r="V35" s="12">
        <v>32</v>
      </c>
      <c r="W35" s="215" t="s">
        <v>111</v>
      </c>
      <c r="X35" s="215" t="s">
        <v>879</v>
      </c>
      <c r="Y35" s="16"/>
      <c r="Z35" s="270" t="s">
        <v>879</v>
      </c>
      <c r="AA35" s="245" t="s">
        <v>51</v>
      </c>
      <c r="AB35" s="7" t="s">
        <v>678</v>
      </c>
      <c r="AF35" s="245" t="s">
        <v>51</v>
      </c>
      <c r="AG35" s="323">
        <v>0.375</v>
      </c>
    </row>
    <row r="36" spans="1:33" ht="12.75" customHeight="1" thickTop="1" thickBot="1" x14ac:dyDescent="0.4">
      <c r="A36" s="23">
        <v>33</v>
      </c>
      <c r="B36" s="274">
        <v>1</v>
      </c>
      <c r="C36" s="98" t="s">
        <v>0</v>
      </c>
      <c r="D36" s="29" t="s">
        <v>0</v>
      </c>
      <c r="E36" s="25" t="s">
        <v>0</v>
      </c>
      <c r="F36" s="25" t="s">
        <v>0</v>
      </c>
      <c r="G36" s="298" t="s">
        <v>0</v>
      </c>
      <c r="H36" s="302"/>
      <c r="I36" s="25" t="s">
        <v>0</v>
      </c>
      <c r="J36" s="75" t="s">
        <v>0</v>
      </c>
      <c r="K36" s="16"/>
      <c r="M36" s="5"/>
      <c r="N36" s="5"/>
      <c r="P36" s="270" t="s">
        <v>755</v>
      </c>
      <c r="Q36" s="245" t="s">
        <v>52</v>
      </c>
      <c r="R36" s="7" t="s">
        <v>688</v>
      </c>
      <c r="S36" s="16"/>
      <c r="T36" s="215" t="s">
        <v>118</v>
      </c>
      <c r="U36" s="215" t="s">
        <v>36</v>
      </c>
      <c r="V36" s="16">
        <v>33</v>
      </c>
      <c r="W36" s="215" t="s">
        <v>112</v>
      </c>
      <c r="X36" s="215" t="s">
        <v>755</v>
      </c>
      <c r="Y36" s="16"/>
      <c r="Z36" s="270" t="s">
        <v>755</v>
      </c>
      <c r="AA36" s="245" t="s">
        <v>52</v>
      </c>
      <c r="AB36" s="7" t="s">
        <v>688</v>
      </c>
      <c r="AF36" s="245" t="s">
        <v>52</v>
      </c>
      <c r="AG36" s="323">
        <v>0.33333333333333331</v>
      </c>
    </row>
    <row r="37" spans="1:33" ht="12.75" customHeight="1" thickTop="1" thickBot="1" x14ac:dyDescent="0.4">
      <c r="A37" s="23">
        <v>34</v>
      </c>
      <c r="B37" s="274">
        <v>1</v>
      </c>
      <c r="C37" s="98">
        <v>44304</v>
      </c>
      <c r="D37" s="70" t="s">
        <v>103</v>
      </c>
      <c r="E37" s="332" t="str">
        <f t="shared" ref="E37:F40" si="8">VLOOKUP(M37,Teams,2)</f>
        <v>BYE 50</v>
      </c>
      <c r="F37" s="25" t="str">
        <f t="shared" si="8"/>
        <v>ZIMMITTI SC</v>
      </c>
      <c r="G37" s="312" t="s">
        <v>91</v>
      </c>
      <c r="H37" s="302" t="s">
        <v>91</v>
      </c>
      <c r="I37" s="25" t="str">
        <f>VLOOKUP(E37,fields,2)</f>
        <v>Wembley Stadium</v>
      </c>
      <c r="J37" s="75" t="s">
        <v>0</v>
      </c>
      <c r="K37" s="16"/>
      <c r="M37" s="5" t="s">
        <v>134</v>
      </c>
      <c r="N37" s="5" t="s">
        <v>147</v>
      </c>
      <c r="P37" s="270" t="s">
        <v>33</v>
      </c>
      <c r="Q37" s="245" t="s">
        <v>19</v>
      </c>
      <c r="R37" s="7" t="s">
        <v>691</v>
      </c>
      <c r="S37" s="16"/>
      <c r="T37" s="216" t="s">
        <v>99</v>
      </c>
      <c r="U37" s="216" t="s">
        <v>16</v>
      </c>
      <c r="V37" s="12">
        <v>34</v>
      </c>
      <c r="W37" s="215" t="s">
        <v>113</v>
      </c>
      <c r="X37" s="215" t="s">
        <v>33</v>
      </c>
      <c r="Y37" s="16"/>
      <c r="Z37" s="270" t="s">
        <v>33</v>
      </c>
      <c r="AA37" s="245" t="s">
        <v>19</v>
      </c>
      <c r="AB37" s="7" t="s">
        <v>691</v>
      </c>
      <c r="AF37" s="245" t="s">
        <v>19</v>
      </c>
      <c r="AG37" s="323">
        <v>0.33333333333333331</v>
      </c>
    </row>
    <row r="38" spans="1:33" ht="12.75" customHeight="1" thickTop="1" thickBot="1" x14ac:dyDescent="0.4">
      <c r="A38" s="23">
        <v>35</v>
      </c>
      <c r="B38" s="274">
        <v>1</v>
      </c>
      <c r="C38" s="98">
        <v>44304</v>
      </c>
      <c r="D38" s="70" t="s">
        <v>103</v>
      </c>
      <c r="E38" s="25" t="str">
        <f t="shared" si="8"/>
        <v>EAST HAVEN SC</v>
      </c>
      <c r="F38" s="25" t="str">
        <f t="shared" si="8"/>
        <v>NORWALK MARINERS</v>
      </c>
      <c r="G38" s="298">
        <v>23</v>
      </c>
      <c r="H38" s="302">
        <f>VLOOKUP(E38,START_TIMES,2)</f>
        <v>0.41666666666666669</v>
      </c>
      <c r="I38" s="25" t="str">
        <f>VLOOKUP(E38,fields,2)</f>
        <v>Moulthrop Field (G), East Haven</v>
      </c>
      <c r="J38" s="75" t="s">
        <v>0</v>
      </c>
      <c r="K38" s="16"/>
      <c r="M38" s="5" t="s">
        <v>138</v>
      </c>
      <c r="N38" s="5" t="s">
        <v>144</v>
      </c>
      <c r="P38" s="270" t="s">
        <v>171</v>
      </c>
      <c r="Q38" s="216" t="s">
        <v>53</v>
      </c>
      <c r="R38" s="7" t="s">
        <v>689</v>
      </c>
      <c r="S38" s="16"/>
      <c r="T38" s="215" t="s">
        <v>119</v>
      </c>
      <c r="U38" s="215" t="s">
        <v>37</v>
      </c>
      <c r="V38" s="16">
        <v>35</v>
      </c>
      <c r="W38" s="215" t="s">
        <v>114</v>
      </c>
      <c r="X38" s="215" t="s">
        <v>171</v>
      </c>
      <c r="Y38" s="16"/>
      <c r="Z38" s="270" t="s">
        <v>171</v>
      </c>
      <c r="AA38" s="216" t="s">
        <v>53</v>
      </c>
      <c r="AB38" s="7" t="s">
        <v>689</v>
      </c>
      <c r="AF38" s="216" t="s">
        <v>53</v>
      </c>
      <c r="AG38" s="323">
        <v>0.41666666666666702</v>
      </c>
    </row>
    <row r="39" spans="1:33" ht="12.75" customHeight="1" thickTop="1" thickBot="1" x14ac:dyDescent="0.4">
      <c r="A39" s="23">
        <v>36</v>
      </c>
      <c r="B39" s="274">
        <v>1</v>
      </c>
      <c r="C39" s="98">
        <v>44304</v>
      </c>
      <c r="D39" s="70" t="s">
        <v>103</v>
      </c>
      <c r="E39" s="25" t="str">
        <f t="shared" si="8"/>
        <v>NEW FAIRFIELD UNITED</v>
      </c>
      <c r="F39" s="25" t="str">
        <f t="shared" si="8"/>
        <v>NORTH BRANFORD LEGENDS</v>
      </c>
      <c r="G39" s="298" t="s">
        <v>918</v>
      </c>
      <c r="H39" s="302">
        <v>0.42708333333333331</v>
      </c>
      <c r="I39" s="25" t="str">
        <f>VLOOKUP(E39,fields,2)</f>
        <v>New Fairfield HS, New Fairfield</v>
      </c>
      <c r="J39" s="75" t="s">
        <v>0</v>
      </c>
      <c r="K39" s="16"/>
      <c r="M39" s="5" t="s">
        <v>141</v>
      </c>
      <c r="N39" s="5" t="s">
        <v>142</v>
      </c>
      <c r="P39" s="270" t="s">
        <v>29</v>
      </c>
      <c r="Q39" s="258" t="s">
        <v>757</v>
      </c>
      <c r="R39" s="329" t="s">
        <v>878</v>
      </c>
      <c r="S39" s="16"/>
      <c r="T39" s="215" t="s">
        <v>120</v>
      </c>
      <c r="U39" s="215" t="s">
        <v>754</v>
      </c>
      <c r="V39" s="12">
        <v>36</v>
      </c>
      <c r="W39" s="215" t="s">
        <v>115</v>
      </c>
      <c r="X39" s="215" t="s">
        <v>29</v>
      </c>
      <c r="Y39" s="16"/>
      <c r="Z39" s="270" t="s">
        <v>29</v>
      </c>
      <c r="AA39" s="258" t="s">
        <v>757</v>
      </c>
      <c r="AB39" s="329" t="s">
        <v>878</v>
      </c>
      <c r="AF39" s="258" t="s">
        <v>757</v>
      </c>
      <c r="AG39" s="323">
        <v>0.41666666666666669</v>
      </c>
    </row>
    <row r="40" spans="1:33" ht="12.75" customHeight="1" thickTop="1" thickBot="1" x14ac:dyDescent="0.4">
      <c r="A40" s="23">
        <v>37</v>
      </c>
      <c r="B40" s="274" t="s">
        <v>0</v>
      </c>
      <c r="C40" s="98">
        <v>44304</v>
      </c>
      <c r="D40" s="70" t="s">
        <v>103</v>
      </c>
      <c r="E40" s="25" t="str">
        <f t="shared" si="8"/>
        <v>STAMFORD CITY</v>
      </c>
      <c r="F40" s="25" t="str">
        <f t="shared" si="8"/>
        <v>CLUB NAPOLI 50</v>
      </c>
      <c r="G40" s="298">
        <v>10</v>
      </c>
      <c r="H40" s="302">
        <f>VLOOKUP(E40,START_TIMES,2)</f>
        <v>0.41666666666666702</v>
      </c>
      <c r="I40" s="25" t="str">
        <f>VLOOKUP(E40,fields,2)</f>
        <v>West Beach Fields (T), Stamford</v>
      </c>
      <c r="J40" s="75" t="s">
        <v>0</v>
      </c>
      <c r="K40" s="16"/>
      <c r="M40" s="5" t="s">
        <v>146</v>
      </c>
      <c r="N40" s="5" t="s">
        <v>136</v>
      </c>
      <c r="P40" s="270" t="s">
        <v>216</v>
      </c>
      <c r="Q40" s="215" t="s">
        <v>30</v>
      </c>
      <c r="R40" s="7" t="s">
        <v>691</v>
      </c>
      <c r="S40" s="16"/>
      <c r="T40" s="215" t="s">
        <v>121</v>
      </c>
      <c r="U40" s="215" t="s">
        <v>25</v>
      </c>
      <c r="V40" s="16">
        <v>37</v>
      </c>
      <c r="W40" s="215" t="s">
        <v>116</v>
      </c>
      <c r="X40" s="215" t="s">
        <v>216</v>
      </c>
      <c r="Y40" s="16"/>
      <c r="Z40" s="270" t="s">
        <v>216</v>
      </c>
      <c r="AA40" s="215" t="s">
        <v>30</v>
      </c>
      <c r="AB40" s="7" t="s">
        <v>691</v>
      </c>
      <c r="AF40" s="215" t="s">
        <v>30</v>
      </c>
      <c r="AG40" s="323">
        <v>0.41666666666666702</v>
      </c>
    </row>
    <row r="41" spans="1:33" ht="12.75" customHeight="1" thickTop="1" thickBot="1" x14ac:dyDescent="0.4">
      <c r="A41" s="23">
        <v>38</v>
      </c>
      <c r="B41" s="274">
        <v>2</v>
      </c>
      <c r="C41" s="98" t="s">
        <v>0</v>
      </c>
      <c r="D41" s="29" t="s">
        <v>0</v>
      </c>
      <c r="E41" s="25" t="s">
        <v>0</v>
      </c>
      <c r="F41" s="25" t="s">
        <v>0</v>
      </c>
      <c r="G41" s="298" t="s">
        <v>0</v>
      </c>
      <c r="H41" s="302"/>
      <c r="I41" s="25" t="s">
        <v>0</v>
      </c>
      <c r="J41" s="75" t="s">
        <v>0</v>
      </c>
      <c r="K41" s="91"/>
      <c r="L41" s="91"/>
      <c r="M41" s="5"/>
      <c r="N41" s="5"/>
      <c r="P41" s="270" t="s">
        <v>30</v>
      </c>
      <c r="Q41" s="216" t="s">
        <v>14</v>
      </c>
      <c r="R41" s="7" t="s">
        <v>85</v>
      </c>
      <c r="S41" s="16"/>
      <c r="T41" s="215" t="s">
        <v>122</v>
      </c>
      <c r="U41" s="215" t="s">
        <v>31</v>
      </c>
      <c r="V41" s="12">
        <v>38</v>
      </c>
      <c r="W41" s="215" t="s">
        <v>117</v>
      </c>
      <c r="X41" s="215" t="s">
        <v>30</v>
      </c>
      <c r="Y41" s="16"/>
      <c r="Z41" s="270" t="s">
        <v>30</v>
      </c>
      <c r="AA41" s="216" t="s">
        <v>14</v>
      </c>
      <c r="AB41" s="7" t="s">
        <v>85</v>
      </c>
      <c r="AF41" s="216" t="s">
        <v>14</v>
      </c>
      <c r="AG41" s="323">
        <v>0.33333333333333331</v>
      </c>
    </row>
    <row r="42" spans="1:33" ht="12.75" customHeight="1" thickTop="1" thickBot="1" x14ac:dyDescent="0.4">
      <c r="A42" s="23">
        <v>39</v>
      </c>
      <c r="B42" s="274">
        <v>2</v>
      </c>
      <c r="C42" s="98">
        <v>44311</v>
      </c>
      <c r="D42" s="71" t="s">
        <v>10</v>
      </c>
      <c r="E42" s="25" t="str">
        <f t="shared" ref="E42:F46" si="9">VLOOKUP(M42,Teams,2)</f>
        <v>NEWTOWN SALTY DOGS</v>
      </c>
      <c r="F42" s="25" t="str">
        <f t="shared" si="9"/>
        <v>GREENWICH ARSENAL 30</v>
      </c>
      <c r="G42" s="298" t="s">
        <v>918</v>
      </c>
      <c r="H42" s="302">
        <f>VLOOKUP(E42,START_TIMES,2)</f>
        <v>0.33333333333333331</v>
      </c>
      <c r="I42" s="25" t="str">
        <f>VLOOKUP(E42,fields,2)</f>
        <v>Treadwell Park, Newtown</v>
      </c>
      <c r="J42" s="75" t="s">
        <v>0</v>
      </c>
      <c r="K42" s="16"/>
      <c r="M42" s="345" t="s">
        <v>94</v>
      </c>
      <c r="N42" s="345" t="s">
        <v>98</v>
      </c>
      <c r="P42" s="270" t="s">
        <v>36</v>
      </c>
      <c r="Q42" s="216" t="s">
        <v>16</v>
      </c>
      <c r="R42" s="7" t="s">
        <v>692</v>
      </c>
      <c r="S42" s="16"/>
      <c r="T42" s="215" t="s">
        <v>123</v>
      </c>
      <c r="U42" s="215" t="s">
        <v>39</v>
      </c>
      <c r="V42" s="16">
        <v>39</v>
      </c>
      <c r="W42" s="215" t="s">
        <v>118</v>
      </c>
      <c r="X42" s="215" t="s">
        <v>36</v>
      </c>
      <c r="Y42" s="16"/>
      <c r="Z42" s="270" t="s">
        <v>36</v>
      </c>
      <c r="AA42" s="216" t="s">
        <v>16</v>
      </c>
      <c r="AB42" s="7" t="s">
        <v>692</v>
      </c>
      <c r="AF42" s="216" t="s">
        <v>16</v>
      </c>
      <c r="AG42" s="323">
        <v>0.41666666666666669</v>
      </c>
    </row>
    <row r="43" spans="1:33" ht="12.75" customHeight="1" thickTop="1" thickBot="1" x14ac:dyDescent="0.4">
      <c r="A43" s="23">
        <v>40</v>
      </c>
      <c r="B43" s="274">
        <v>2</v>
      </c>
      <c r="C43" s="98">
        <v>44311</v>
      </c>
      <c r="D43" s="71" t="s">
        <v>10</v>
      </c>
      <c r="E43" s="25" t="str">
        <f t="shared" si="9"/>
        <v>NAUGATUCK FUSION</v>
      </c>
      <c r="F43" s="25" t="str">
        <f t="shared" si="9"/>
        <v>CLINTON 30</v>
      </c>
      <c r="G43" s="78" t="s">
        <v>204</v>
      </c>
      <c r="H43" s="302">
        <v>0.33333333333333331</v>
      </c>
      <c r="I43" s="25" t="str">
        <f>VLOOKUP(E43,fields,2)</f>
        <v>City Hill MS (G), Naugatuck</v>
      </c>
      <c r="J43" s="75" t="s">
        <v>923</v>
      </c>
      <c r="K43" s="16"/>
      <c r="M43" s="5" t="s">
        <v>92</v>
      </c>
      <c r="N43" s="5" t="s">
        <v>101</v>
      </c>
      <c r="P43" s="270" t="s">
        <v>37</v>
      </c>
      <c r="Q43" s="215" t="s">
        <v>36</v>
      </c>
      <c r="R43" s="7" t="s">
        <v>684</v>
      </c>
      <c r="S43" s="16"/>
      <c r="T43" s="260" t="s">
        <v>124</v>
      </c>
      <c r="U43" s="260" t="s">
        <v>199</v>
      </c>
      <c r="V43" s="16">
        <v>40</v>
      </c>
      <c r="W43" s="215" t="s">
        <v>119</v>
      </c>
      <c r="X43" s="215" t="s">
        <v>37</v>
      </c>
      <c r="Y43" s="16"/>
      <c r="Z43" s="270" t="s">
        <v>37</v>
      </c>
      <c r="AA43" s="215" t="s">
        <v>36</v>
      </c>
      <c r="AB43" s="7" t="s">
        <v>684</v>
      </c>
      <c r="AF43" s="215" t="s">
        <v>36</v>
      </c>
      <c r="AG43" s="323">
        <v>0.41666666666666702</v>
      </c>
    </row>
    <row r="44" spans="1:33" ht="12.75" customHeight="1" thickTop="1" thickBot="1" x14ac:dyDescent="0.4">
      <c r="A44" s="23">
        <v>41</v>
      </c>
      <c r="B44" s="274">
        <v>2</v>
      </c>
      <c r="C44" s="98">
        <v>44311</v>
      </c>
      <c r="D44" s="71" t="s">
        <v>10</v>
      </c>
      <c r="E44" s="25" t="str">
        <f t="shared" si="9"/>
        <v>SHELTON FC</v>
      </c>
      <c r="F44" s="25" t="str">
        <f t="shared" si="9"/>
        <v>STAMFORD FC</v>
      </c>
      <c r="G44" s="298" t="s">
        <v>926</v>
      </c>
      <c r="H44" s="302">
        <f>VLOOKUP(E44,START_TIMES,2)</f>
        <v>0.33333333333333331</v>
      </c>
      <c r="I44" s="25" t="str">
        <f>VLOOKUP(E44,fields,2)</f>
        <v>Nike Site (G), Shelton</v>
      </c>
      <c r="J44" s="75" t="s">
        <v>0</v>
      </c>
      <c r="K44" s="16"/>
      <c r="M44" s="346" t="s">
        <v>93</v>
      </c>
      <c r="N44" s="346" t="s">
        <v>96</v>
      </c>
      <c r="P44" s="270" t="s">
        <v>754</v>
      </c>
      <c r="Q44" s="258" t="s">
        <v>50</v>
      </c>
      <c r="R44" s="7" t="s">
        <v>692</v>
      </c>
      <c r="S44" s="16"/>
      <c r="T44" s="260" t="s">
        <v>125</v>
      </c>
      <c r="U44" s="260" t="s">
        <v>191</v>
      </c>
      <c r="V44" s="16">
        <v>41</v>
      </c>
      <c r="W44" s="215" t="s">
        <v>120</v>
      </c>
      <c r="X44" s="215" t="s">
        <v>754</v>
      </c>
      <c r="Y44" s="16"/>
      <c r="Z44" s="270" t="s">
        <v>754</v>
      </c>
      <c r="AA44" s="258" t="s">
        <v>50</v>
      </c>
      <c r="AB44" s="7" t="s">
        <v>692</v>
      </c>
      <c r="AF44" s="258" t="s">
        <v>50</v>
      </c>
      <c r="AG44" s="323">
        <v>0.41666666666666702</v>
      </c>
    </row>
    <row r="45" spans="1:33" ht="12.75" customHeight="1" thickTop="1" thickBot="1" x14ac:dyDescent="0.4">
      <c r="A45" s="23">
        <v>42</v>
      </c>
      <c r="B45" s="274">
        <v>2</v>
      </c>
      <c r="C45" s="98">
        <v>44311</v>
      </c>
      <c r="D45" s="71" t="s">
        <v>10</v>
      </c>
      <c r="E45" s="25" t="str">
        <f t="shared" si="9"/>
        <v>NORTH BRANFORD 30</v>
      </c>
      <c r="F45" s="25" t="str">
        <f t="shared" si="9"/>
        <v>CLUB NAPOLI 30</v>
      </c>
      <c r="G45" s="77" t="s">
        <v>204</v>
      </c>
      <c r="H45" s="302">
        <v>0.33333333333333331</v>
      </c>
      <c r="I45" s="25" t="str">
        <f>VLOOKUP(E45,fields,2)</f>
        <v>Northford Park (G), North Branford</v>
      </c>
      <c r="J45" s="75" t="s">
        <v>0</v>
      </c>
      <c r="K45" s="16"/>
      <c r="M45" s="5" t="s">
        <v>99</v>
      </c>
      <c r="N45" s="5" t="s">
        <v>95</v>
      </c>
      <c r="P45" s="270" t="s">
        <v>25</v>
      </c>
      <c r="Q45" s="215" t="s">
        <v>37</v>
      </c>
      <c r="R45" s="7" t="s">
        <v>881</v>
      </c>
      <c r="S45" s="16"/>
      <c r="T45" s="260" t="s">
        <v>126</v>
      </c>
      <c r="U45" s="260" t="s">
        <v>748</v>
      </c>
      <c r="V45" s="16">
        <v>42</v>
      </c>
      <c r="W45" s="215" t="s">
        <v>121</v>
      </c>
      <c r="X45" s="215" t="s">
        <v>25</v>
      </c>
      <c r="Y45" s="16">
        <v>0</v>
      </c>
      <c r="Z45" s="270" t="s">
        <v>25</v>
      </c>
      <c r="AA45" s="215" t="s">
        <v>37</v>
      </c>
      <c r="AB45" s="7" t="s">
        <v>693</v>
      </c>
      <c r="AF45" s="215" t="s">
        <v>37</v>
      </c>
      <c r="AG45" s="323">
        <v>0.33333333333333331</v>
      </c>
    </row>
    <row r="46" spans="1:33" ht="12.75" customHeight="1" thickTop="1" thickBot="1" x14ac:dyDescent="0.4">
      <c r="A46" s="23">
        <v>43</v>
      </c>
      <c r="B46" s="274" t="s">
        <v>0</v>
      </c>
      <c r="C46" s="98">
        <v>44311</v>
      </c>
      <c r="D46" s="71" t="s">
        <v>10</v>
      </c>
      <c r="E46" s="25" t="str">
        <f t="shared" si="9"/>
        <v>VASCO DA GAMA 30</v>
      </c>
      <c r="F46" s="25" t="str">
        <f t="shared" si="9"/>
        <v>DANBURY UNITED 30</v>
      </c>
      <c r="G46" s="298" t="s">
        <v>921</v>
      </c>
      <c r="H46" s="302">
        <v>0.33333333333333331</v>
      </c>
      <c r="I46" s="25" t="str">
        <f>VLOOKUP(E46,fields,2)</f>
        <v>Veterans Memorial Park (T), Bridgeport</v>
      </c>
      <c r="J46" s="75" t="s">
        <v>910</v>
      </c>
      <c r="K46" s="16"/>
      <c r="M46" s="5" t="s">
        <v>97</v>
      </c>
      <c r="N46" s="5" t="s">
        <v>100</v>
      </c>
      <c r="P46" s="270" t="s">
        <v>31</v>
      </c>
      <c r="Q46" s="258" t="s">
        <v>23</v>
      </c>
      <c r="R46" s="7" t="s">
        <v>702</v>
      </c>
      <c r="S46" s="16"/>
      <c r="T46" s="260" t="s">
        <v>127</v>
      </c>
      <c r="U46" s="260" t="s">
        <v>750</v>
      </c>
      <c r="V46" s="16">
        <v>43</v>
      </c>
      <c r="W46" s="215" t="s">
        <v>122</v>
      </c>
      <c r="X46" s="215" t="s">
        <v>31</v>
      </c>
      <c r="Y46" s="16"/>
      <c r="Z46" s="270" t="s">
        <v>31</v>
      </c>
      <c r="AA46" s="258" t="s">
        <v>23</v>
      </c>
      <c r="AB46" s="7" t="s">
        <v>702</v>
      </c>
      <c r="AF46" s="258" t="s">
        <v>23</v>
      </c>
      <c r="AG46" s="323">
        <v>0.41666666666666702</v>
      </c>
    </row>
    <row r="47" spans="1:33" ht="12.75" customHeight="1" thickTop="1" thickBot="1" x14ac:dyDescent="0.4">
      <c r="A47" s="23">
        <v>44</v>
      </c>
      <c r="B47" s="274">
        <v>2</v>
      </c>
      <c r="C47" s="98" t="s">
        <v>0</v>
      </c>
      <c r="D47" s="29" t="s">
        <v>0</v>
      </c>
      <c r="E47" s="25" t="s">
        <v>0</v>
      </c>
      <c r="F47" s="25" t="s">
        <v>0</v>
      </c>
      <c r="G47" s="298" t="s">
        <v>0</v>
      </c>
      <c r="H47" s="302"/>
      <c r="I47" s="25" t="s">
        <v>0</v>
      </c>
      <c r="J47" s="75" t="s">
        <v>0</v>
      </c>
      <c r="K47" s="16"/>
      <c r="M47" s="5"/>
      <c r="N47" s="5"/>
      <c r="P47" s="270" t="s">
        <v>39</v>
      </c>
      <c r="Q47" s="215" t="s">
        <v>754</v>
      </c>
      <c r="R47" s="7" t="s">
        <v>702</v>
      </c>
      <c r="S47" s="16"/>
      <c r="T47" s="260" t="s">
        <v>128</v>
      </c>
      <c r="U47" s="260" t="s">
        <v>169</v>
      </c>
      <c r="V47" s="16">
        <v>44</v>
      </c>
      <c r="W47" s="215" t="s">
        <v>123</v>
      </c>
      <c r="X47" s="215" t="s">
        <v>39</v>
      </c>
      <c r="Y47" s="16"/>
      <c r="Z47" s="270" t="s">
        <v>39</v>
      </c>
      <c r="AA47" s="215" t="s">
        <v>754</v>
      </c>
      <c r="AB47" s="7" t="s">
        <v>702</v>
      </c>
      <c r="AF47" s="215" t="s">
        <v>754</v>
      </c>
      <c r="AG47" s="323">
        <v>0.41666666666666702</v>
      </c>
    </row>
    <row r="48" spans="1:33" ht="12.75" customHeight="1" thickTop="1" thickBot="1" x14ac:dyDescent="0.4">
      <c r="A48" s="23">
        <v>45</v>
      </c>
      <c r="B48" s="274">
        <v>2</v>
      </c>
      <c r="C48" s="98">
        <v>44311</v>
      </c>
      <c r="D48" s="68" t="s">
        <v>175</v>
      </c>
      <c r="E48" s="25" t="str">
        <f t="shared" ref="E48:F52" si="10">VLOOKUP(M48,Teams,2)</f>
        <v>LITCHFIELD COUNTY BLUES</v>
      </c>
      <c r="F48" s="25" t="str">
        <f t="shared" si="10"/>
        <v>MILFORD TUESDAY</v>
      </c>
      <c r="G48" s="298">
        <v>22</v>
      </c>
      <c r="H48" s="302">
        <f>VLOOKUP(E48,START_TIMES,2)</f>
        <v>0.375</v>
      </c>
      <c r="I48" s="25" t="str">
        <f>VLOOKUP(E48,fields,2)</f>
        <v>New Milford HS, New Milford</v>
      </c>
      <c r="J48" s="75" t="s">
        <v>0</v>
      </c>
      <c r="K48" s="91"/>
      <c r="L48" s="91"/>
      <c r="M48" s="5" t="s">
        <v>154</v>
      </c>
      <c r="N48" s="5" t="s">
        <v>156</v>
      </c>
      <c r="P48" s="271" t="s">
        <v>199</v>
      </c>
      <c r="Q48" s="252" t="s">
        <v>214</v>
      </c>
      <c r="R48" s="7" t="s">
        <v>694</v>
      </c>
      <c r="S48" s="16"/>
      <c r="T48" s="222" t="s">
        <v>94</v>
      </c>
      <c r="U48" s="222" t="s">
        <v>14</v>
      </c>
      <c r="V48" s="16">
        <v>45</v>
      </c>
      <c r="W48" s="221" t="s">
        <v>124</v>
      </c>
      <c r="X48" s="221" t="s">
        <v>199</v>
      </c>
      <c r="Y48" s="16"/>
      <c r="Z48" s="271" t="s">
        <v>199</v>
      </c>
      <c r="AA48" s="252" t="s">
        <v>214</v>
      </c>
      <c r="AB48" s="7" t="s">
        <v>694</v>
      </c>
      <c r="AF48" s="252" t="s">
        <v>214</v>
      </c>
      <c r="AG48" s="323">
        <v>0.41666666666666702</v>
      </c>
    </row>
    <row r="49" spans="1:33" ht="12.75" customHeight="1" thickTop="1" thickBot="1" x14ac:dyDescent="0.4">
      <c r="A49" s="23">
        <v>46</v>
      </c>
      <c r="B49" s="274">
        <v>2</v>
      </c>
      <c r="C49" s="98">
        <v>44311</v>
      </c>
      <c r="D49" s="68" t="s">
        <v>175</v>
      </c>
      <c r="E49" s="25" t="str">
        <f t="shared" si="10"/>
        <v>MILFORD AMIGOS</v>
      </c>
      <c r="F49" s="25" t="str">
        <f t="shared" si="10"/>
        <v>TRINITY FC</v>
      </c>
      <c r="G49" s="298" t="s">
        <v>926</v>
      </c>
      <c r="H49" s="302">
        <f>VLOOKUP(E49,START_TIMES,2)</f>
        <v>0.33333333333333331</v>
      </c>
      <c r="I49" s="25" t="str">
        <f>VLOOKUP(E49,fields,2)</f>
        <v>Pease Road (G), Woodbridge</v>
      </c>
      <c r="J49" s="75" t="s">
        <v>0</v>
      </c>
      <c r="K49" s="16"/>
      <c r="M49" s="5" t="s">
        <v>155</v>
      </c>
      <c r="N49" s="5" t="s">
        <v>159</v>
      </c>
      <c r="P49" s="271" t="s">
        <v>191</v>
      </c>
      <c r="Q49" s="247" t="s">
        <v>752</v>
      </c>
      <c r="R49" s="7" t="s">
        <v>690</v>
      </c>
      <c r="S49" s="16"/>
      <c r="T49" s="221" t="s">
        <v>129</v>
      </c>
      <c r="U49" s="221" t="s">
        <v>187</v>
      </c>
      <c r="V49" s="16">
        <v>46</v>
      </c>
      <c r="W49" s="221" t="s">
        <v>125</v>
      </c>
      <c r="X49" s="221" t="s">
        <v>191</v>
      </c>
      <c r="Y49" s="16"/>
      <c r="Z49" s="271" t="s">
        <v>191</v>
      </c>
      <c r="AA49" s="247" t="s">
        <v>752</v>
      </c>
      <c r="AB49" s="7" t="s">
        <v>690</v>
      </c>
      <c r="AF49" s="247" t="s">
        <v>752</v>
      </c>
      <c r="AG49" s="323">
        <v>0.375</v>
      </c>
    </row>
    <row r="50" spans="1:33" ht="12.75" customHeight="1" thickTop="1" thickBot="1" x14ac:dyDescent="0.4">
      <c r="A50" s="23">
        <v>47</v>
      </c>
      <c r="B50" s="274">
        <v>2</v>
      </c>
      <c r="C50" s="98">
        <v>44311</v>
      </c>
      <c r="D50" s="68" t="s">
        <v>175</v>
      </c>
      <c r="E50" s="25" t="str">
        <f t="shared" si="10"/>
        <v>COYOTES FC</v>
      </c>
      <c r="F50" s="25" t="str">
        <f t="shared" si="10"/>
        <v>CLUB INDEPENDIENTE</v>
      </c>
      <c r="G50" s="298">
        <v>13</v>
      </c>
      <c r="H50" s="302">
        <f>VLOOKUP(E50,START_TIMES,2)</f>
        <v>0.33333333333333331</v>
      </c>
      <c r="I50" s="25" t="str">
        <f>VLOOKUP(E50,fields,2)</f>
        <v>Platt HS (T), Meriden</v>
      </c>
      <c r="J50" s="75" t="s">
        <v>0</v>
      </c>
      <c r="K50" s="16"/>
      <c r="M50" s="5" t="s">
        <v>152</v>
      </c>
      <c r="N50" s="5" t="s">
        <v>151</v>
      </c>
      <c r="P50" s="271" t="s">
        <v>748</v>
      </c>
      <c r="Q50" s="221" t="s">
        <v>168</v>
      </c>
      <c r="R50" s="7" t="s">
        <v>690</v>
      </c>
      <c r="S50" s="16"/>
      <c r="T50" s="221" t="s">
        <v>130</v>
      </c>
      <c r="U50" s="221" t="s">
        <v>215</v>
      </c>
      <c r="V50" s="16">
        <v>47</v>
      </c>
      <c r="W50" s="221" t="s">
        <v>126</v>
      </c>
      <c r="X50" s="221" t="s">
        <v>748</v>
      </c>
      <c r="Y50" s="16"/>
      <c r="Z50" s="271" t="s">
        <v>748</v>
      </c>
      <c r="AA50" s="221" t="s">
        <v>168</v>
      </c>
      <c r="AB50" s="7" t="s">
        <v>690</v>
      </c>
      <c r="AF50" s="221" t="s">
        <v>168</v>
      </c>
      <c r="AG50" s="323">
        <v>0.375</v>
      </c>
    </row>
    <row r="51" spans="1:33" ht="12.75" customHeight="1" thickTop="1" thickBot="1" x14ac:dyDescent="0.4">
      <c r="A51" s="23">
        <v>48</v>
      </c>
      <c r="B51" s="274">
        <v>2</v>
      </c>
      <c r="C51" s="98">
        <v>44311</v>
      </c>
      <c r="D51" s="68" t="s">
        <v>175</v>
      </c>
      <c r="E51" s="25" t="str">
        <f t="shared" si="10"/>
        <v>HAMDEN ALL STARS</v>
      </c>
      <c r="F51" s="25" t="str">
        <f t="shared" si="10"/>
        <v>QPR</v>
      </c>
      <c r="G51" s="298">
        <v>51</v>
      </c>
      <c r="H51" s="302">
        <f>VLOOKUP(E51,START_TIMES,2)</f>
        <v>0.41666666666666702</v>
      </c>
      <c r="I51" s="25" t="str">
        <f>VLOOKUP(E51,fields,2)</f>
        <v>West Woods School (G), Hamden</v>
      </c>
      <c r="J51" s="75" t="s">
        <v>0</v>
      </c>
      <c r="K51" s="16"/>
      <c r="M51" s="5" t="s">
        <v>153</v>
      </c>
      <c r="N51" s="5" t="s">
        <v>158</v>
      </c>
      <c r="P51" s="271" t="s">
        <v>28</v>
      </c>
      <c r="Q51" s="247" t="s">
        <v>677</v>
      </c>
      <c r="R51" s="7" t="s">
        <v>683</v>
      </c>
      <c r="S51" s="16"/>
      <c r="T51" s="221" t="s">
        <v>131</v>
      </c>
      <c r="U51" s="221" t="s">
        <v>47</v>
      </c>
      <c r="V51" s="16">
        <v>48</v>
      </c>
      <c r="W51" s="221" t="s">
        <v>127</v>
      </c>
      <c r="X51" s="221" t="s">
        <v>750</v>
      </c>
      <c r="Y51" s="16"/>
      <c r="Z51" s="271" t="s">
        <v>28</v>
      </c>
      <c r="AA51" s="247" t="s">
        <v>677</v>
      </c>
      <c r="AB51" s="7" t="s">
        <v>683</v>
      </c>
      <c r="AF51" s="247" t="s">
        <v>677</v>
      </c>
      <c r="AG51" s="323">
        <v>0.41666666666666702</v>
      </c>
    </row>
    <row r="52" spans="1:33" ht="12.75" customHeight="1" thickTop="1" thickBot="1" x14ac:dyDescent="0.4">
      <c r="A52" s="23">
        <v>49</v>
      </c>
      <c r="B52" s="274" t="s">
        <v>0</v>
      </c>
      <c r="C52" s="98">
        <v>44311</v>
      </c>
      <c r="D52" s="68" t="s">
        <v>175</v>
      </c>
      <c r="E52" s="332" t="str">
        <f t="shared" si="10"/>
        <v>INTERNATIONAL FC</v>
      </c>
      <c r="F52" s="25" t="str">
        <f t="shared" si="10"/>
        <v>POLONIA FALCON FC 30</v>
      </c>
      <c r="G52" s="298">
        <v>12</v>
      </c>
      <c r="H52" s="302">
        <f>VLOOKUP(E52,START_TIMES,2)</f>
        <v>0.41666666666666702</v>
      </c>
      <c r="I52" s="25" t="s">
        <v>912</v>
      </c>
      <c r="J52" s="75" t="s">
        <v>0</v>
      </c>
      <c r="K52" s="16"/>
      <c r="M52" s="5" t="s">
        <v>150</v>
      </c>
      <c r="N52" s="5" t="s">
        <v>157</v>
      </c>
      <c r="P52" s="271" t="s">
        <v>169</v>
      </c>
      <c r="Q52" s="252" t="s">
        <v>24</v>
      </c>
      <c r="R52" s="7" t="s">
        <v>65</v>
      </c>
      <c r="S52" s="16"/>
      <c r="T52" s="221" t="s">
        <v>132</v>
      </c>
      <c r="U52" s="221" t="s">
        <v>168</v>
      </c>
      <c r="V52" s="16">
        <v>49</v>
      </c>
      <c r="W52" s="221" t="s">
        <v>128</v>
      </c>
      <c r="X52" s="221" t="s">
        <v>169</v>
      </c>
      <c r="Y52" s="16"/>
      <c r="Z52" s="271" t="s">
        <v>169</v>
      </c>
      <c r="AA52" s="252" t="s">
        <v>24</v>
      </c>
      <c r="AB52" s="7" t="s">
        <v>885</v>
      </c>
      <c r="AF52" s="252" t="s">
        <v>24</v>
      </c>
      <c r="AG52" s="323">
        <v>0.375</v>
      </c>
    </row>
    <row r="53" spans="1:33" ht="12.75" customHeight="1" thickTop="1" thickBot="1" x14ac:dyDescent="0.4">
      <c r="A53" s="23">
        <v>50</v>
      </c>
      <c r="B53" s="274">
        <v>2</v>
      </c>
      <c r="C53" s="98" t="s">
        <v>0</v>
      </c>
      <c r="D53" s="29" t="s">
        <v>0</v>
      </c>
      <c r="E53" s="25" t="s">
        <v>0</v>
      </c>
      <c r="F53" s="25" t="s">
        <v>0</v>
      </c>
      <c r="G53" s="298" t="s">
        <v>0</v>
      </c>
      <c r="H53" s="302"/>
      <c r="I53" s="25" t="s">
        <v>0</v>
      </c>
      <c r="J53" s="75" t="s">
        <v>0</v>
      </c>
      <c r="K53" s="91"/>
      <c r="L53" s="91"/>
      <c r="M53" s="5"/>
      <c r="N53" s="5"/>
      <c r="P53" s="271" t="s">
        <v>187</v>
      </c>
      <c r="Q53" s="222" t="s">
        <v>217</v>
      </c>
      <c r="R53" s="7" t="s">
        <v>695</v>
      </c>
      <c r="S53" s="16"/>
      <c r="T53" s="221" t="s">
        <v>133</v>
      </c>
      <c r="U53" s="221" t="s">
        <v>185</v>
      </c>
      <c r="V53" s="16">
        <v>50</v>
      </c>
      <c r="W53" s="221" t="s">
        <v>129</v>
      </c>
      <c r="X53" s="221" t="s">
        <v>187</v>
      </c>
      <c r="Y53" s="16"/>
      <c r="Z53" s="271" t="s">
        <v>187</v>
      </c>
      <c r="AA53" s="222" t="s">
        <v>217</v>
      </c>
      <c r="AB53" s="7" t="s">
        <v>695</v>
      </c>
      <c r="AF53" s="222" t="s">
        <v>217</v>
      </c>
      <c r="AG53" s="323">
        <v>0.33333333333333331</v>
      </c>
    </row>
    <row r="54" spans="1:33" ht="12.75" customHeight="1" thickTop="1" thickBot="1" x14ac:dyDescent="0.4">
      <c r="A54" s="23">
        <v>51</v>
      </c>
      <c r="B54" s="274">
        <v>2</v>
      </c>
      <c r="C54" s="98">
        <v>44311</v>
      </c>
      <c r="D54" s="67" t="s">
        <v>11</v>
      </c>
      <c r="E54" s="25" t="str">
        <f t="shared" ref="E54:F58" si="11">VLOOKUP(M54,Teams,2)</f>
        <v>HENRY  REID FC 40</v>
      </c>
      <c r="F54" s="25" t="str">
        <f t="shared" si="11"/>
        <v>RIDGEFIELD KICKS</v>
      </c>
      <c r="G54" s="298">
        <v>13</v>
      </c>
      <c r="H54" s="302">
        <f>VLOOKUP(E54,START_TIMES,2)</f>
        <v>0.41666666666666702</v>
      </c>
      <c r="I54" s="25" t="str">
        <f>VLOOKUP(E54,fields,2)</f>
        <v>Ludlowe HS (T), Fairfield</v>
      </c>
      <c r="J54" s="75" t="s">
        <v>0</v>
      </c>
      <c r="K54" s="16"/>
      <c r="M54" s="5" t="s">
        <v>104</v>
      </c>
      <c r="N54" s="5" t="s">
        <v>106</v>
      </c>
      <c r="P54" s="271" t="s">
        <v>215</v>
      </c>
      <c r="Q54" s="257" t="s">
        <v>25</v>
      </c>
      <c r="R54" s="7" t="s">
        <v>887</v>
      </c>
      <c r="S54" s="16"/>
      <c r="T54" s="223" t="s">
        <v>134</v>
      </c>
      <c r="U54" s="223" t="s">
        <v>758</v>
      </c>
      <c r="V54" s="16">
        <v>51</v>
      </c>
      <c r="W54" s="221" t="s">
        <v>130</v>
      </c>
      <c r="X54" s="221" t="s">
        <v>215</v>
      </c>
      <c r="Y54" s="16"/>
      <c r="Z54" s="271" t="s">
        <v>215</v>
      </c>
      <c r="AA54" s="257" t="s">
        <v>25</v>
      </c>
      <c r="AB54" s="7" t="s">
        <v>887</v>
      </c>
      <c r="AF54" s="257" t="s">
        <v>25</v>
      </c>
      <c r="AG54" s="323">
        <v>0.41666666666666702</v>
      </c>
    </row>
    <row r="55" spans="1:33" ht="12.75" customHeight="1" thickTop="1" thickBot="1" x14ac:dyDescent="0.4">
      <c r="A55" s="23">
        <v>52</v>
      </c>
      <c r="B55" s="274">
        <v>2</v>
      </c>
      <c r="C55" s="98">
        <v>44311</v>
      </c>
      <c r="D55" s="67" t="s">
        <v>11</v>
      </c>
      <c r="E55" s="25" t="str">
        <f t="shared" si="11"/>
        <v>PAN ZONES</v>
      </c>
      <c r="F55" s="25" t="str">
        <f t="shared" si="11"/>
        <v>WATERBURY ALBANIANS</v>
      </c>
      <c r="G55" s="77" t="s">
        <v>204</v>
      </c>
      <c r="H55" s="302">
        <v>0.33333333333333331</v>
      </c>
      <c r="I55" s="25" t="str">
        <f>VLOOKUP(E55,fields,2)</f>
        <v>Stanley Quarter Park (G), New Britain</v>
      </c>
      <c r="J55" s="75" t="s">
        <v>911</v>
      </c>
      <c r="K55" s="16"/>
      <c r="M55" s="5" t="s">
        <v>105</v>
      </c>
      <c r="N55" s="5" t="s">
        <v>109</v>
      </c>
      <c r="P55" s="271" t="s">
        <v>47</v>
      </c>
      <c r="Q55" s="223" t="s">
        <v>38</v>
      </c>
      <c r="R55" s="7" t="s">
        <v>699</v>
      </c>
      <c r="S55" s="16"/>
      <c r="T55" s="223" t="s">
        <v>136</v>
      </c>
      <c r="U55" s="223" t="s">
        <v>173</v>
      </c>
      <c r="V55" s="16">
        <v>52</v>
      </c>
      <c r="W55" s="221" t="s">
        <v>131</v>
      </c>
      <c r="X55" s="221" t="s">
        <v>47</v>
      </c>
      <c r="Y55" s="16"/>
      <c r="Z55" s="271" t="s">
        <v>47</v>
      </c>
      <c r="AA55" s="223" t="s">
        <v>38</v>
      </c>
      <c r="AB55" s="7" t="s">
        <v>699</v>
      </c>
      <c r="AF55" s="223" t="s">
        <v>38</v>
      </c>
      <c r="AG55" s="323">
        <v>0.41666666666666702</v>
      </c>
    </row>
    <row r="56" spans="1:33" ht="12.75" customHeight="1" thickTop="1" thickBot="1" x14ac:dyDescent="0.4">
      <c r="A56" s="23">
        <v>53</v>
      </c>
      <c r="B56" s="274">
        <v>2</v>
      </c>
      <c r="C56" s="98">
        <v>44311</v>
      </c>
      <c r="D56" s="67" t="s">
        <v>11</v>
      </c>
      <c r="E56" s="25" t="str">
        <f t="shared" si="11"/>
        <v>GREENWICH GUNNERS 40</v>
      </c>
      <c r="F56" s="25" t="str">
        <f t="shared" si="11"/>
        <v>GREENWICH ARSENAL 40</v>
      </c>
      <c r="G56" s="298">
        <v>21</v>
      </c>
      <c r="H56" s="302">
        <v>0.33333333333333331</v>
      </c>
      <c r="I56" s="25" t="s">
        <v>884</v>
      </c>
      <c r="J56" s="75" t="s">
        <v>0</v>
      </c>
      <c r="K56" s="16"/>
      <c r="M56" s="5" t="s">
        <v>162</v>
      </c>
      <c r="N56" s="5" t="s">
        <v>161</v>
      </c>
      <c r="P56" s="271" t="s">
        <v>168</v>
      </c>
      <c r="Q56" s="222" t="s">
        <v>54</v>
      </c>
      <c r="R56" s="7" t="s">
        <v>699</v>
      </c>
      <c r="S56" s="16"/>
      <c r="T56" s="223" t="s">
        <v>138</v>
      </c>
      <c r="U56" s="223" t="s">
        <v>45</v>
      </c>
      <c r="V56" s="16">
        <v>53</v>
      </c>
      <c r="W56" s="221" t="s">
        <v>132</v>
      </c>
      <c r="X56" s="221" t="s">
        <v>168</v>
      </c>
      <c r="Y56" s="16"/>
      <c r="Z56" s="271" t="s">
        <v>168</v>
      </c>
      <c r="AA56" s="222" t="s">
        <v>54</v>
      </c>
      <c r="AB56" s="7" t="s">
        <v>699</v>
      </c>
      <c r="AF56" s="222" t="s">
        <v>54</v>
      </c>
      <c r="AG56" s="323">
        <v>0.41666666666666702</v>
      </c>
    </row>
    <row r="57" spans="1:33" ht="12.75" customHeight="1" thickTop="1" thickBot="1" x14ac:dyDescent="0.4">
      <c r="A57" s="23">
        <v>54</v>
      </c>
      <c r="B57" s="274">
        <v>2</v>
      </c>
      <c r="C57" s="98">
        <v>44311</v>
      </c>
      <c r="D57" s="67" t="s">
        <v>11</v>
      </c>
      <c r="E57" s="25" t="str">
        <f t="shared" si="11"/>
        <v>GREENWICH PUMAS 40</v>
      </c>
      <c r="F57" s="25" t="str">
        <f t="shared" si="11"/>
        <v>VASCO DA GAMA 40</v>
      </c>
      <c r="G57" s="78" t="s">
        <v>204</v>
      </c>
      <c r="H57" s="302">
        <v>0.33333333333333331</v>
      </c>
      <c r="I57" s="25" t="s">
        <v>903</v>
      </c>
      <c r="J57" s="75" t="s">
        <v>924</v>
      </c>
      <c r="K57" s="16"/>
      <c r="M57" s="5" t="s">
        <v>163</v>
      </c>
      <c r="N57" s="5" t="s">
        <v>108</v>
      </c>
      <c r="P57" s="271" t="s">
        <v>185</v>
      </c>
      <c r="Q57" s="257" t="s">
        <v>31</v>
      </c>
      <c r="R57" s="7" t="s">
        <v>699</v>
      </c>
      <c r="S57" s="16"/>
      <c r="T57" s="223" t="s">
        <v>141</v>
      </c>
      <c r="U57" s="223" t="s">
        <v>757</v>
      </c>
      <c r="V57" s="16">
        <v>54</v>
      </c>
      <c r="W57" s="221" t="s">
        <v>133</v>
      </c>
      <c r="X57" s="221" t="s">
        <v>185</v>
      </c>
      <c r="Y57" s="16"/>
      <c r="Z57" s="271" t="s">
        <v>185</v>
      </c>
      <c r="AA57" s="257" t="s">
        <v>31</v>
      </c>
      <c r="AB57" s="7" t="s">
        <v>699</v>
      </c>
      <c r="AF57" s="257" t="s">
        <v>31</v>
      </c>
      <c r="AG57" s="323">
        <v>0.41666666666666702</v>
      </c>
    </row>
    <row r="58" spans="1:33" ht="12.75" customHeight="1" thickTop="1" thickBot="1" x14ac:dyDescent="0.4">
      <c r="A58" s="23">
        <v>55</v>
      </c>
      <c r="B58" s="274" t="s">
        <v>0</v>
      </c>
      <c r="C58" s="98">
        <v>44311</v>
      </c>
      <c r="D58" s="67" t="s">
        <v>11</v>
      </c>
      <c r="E58" s="25" t="str">
        <f t="shared" si="11"/>
        <v>FAIRFIELD GAC 40</v>
      </c>
      <c r="F58" s="25" t="str">
        <f t="shared" si="11"/>
        <v>STORM FC</v>
      </c>
      <c r="G58" s="298">
        <v>11</v>
      </c>
      <c r="H58" s="302">
        <v>0.33333333333333331</v>
      </c>
      <c r="I58" s="25" t="str">
        <f>VLOOKUP(E58,fields,2)</f>
        <v>Ludlowe HS (T), Fairfield</v>
      </c>
      <c r="J58" s="75" t="s">
        <v>0</v>
      </c>
      <c r="K58" s="16"/>
      <c r="M58" s="5" t="s">
        <v>160</v>
      </c>
      <c r="N58" s="5" t="s">
        <v>107</v>
      </c>
      <c r="P58" s="272" t="s">
        <v>758</v>
      </c>
      <c r="Q58" s="250" t="s">
        <v>192</v>
      </c>
      <c r="R58" s="7" t="s">
        <v>700</v>
      </c>
      <c r="S58" s="16"/>
      <c r="T58" s="224" t="s">
        <v>142</v>
      </c>
      <c r="U58" s="224" t="s">
        <v>50</v>
      </c>
      <c r="V58" s="16">
        <v>55</v>
      </c>
      <c r="W58" s="224" t="s">
        <v>134</v>
      </c>
      <c r="X58" s="224" t="s">
        <v>758</v>
      </c>
      <c r="Y58" s="16"/>
      <c r="Z58" s="272" t="s">
        <v>758</v>
      </c>
      <c r="AA58" s="250" t="s">
        <v>192</v>
      </c>
      <c r="AB58" s="7" t="s">
        <v>700</v>
      </c>
      <c r="AF58" s="250" t="s">
        <v>192</v>
      </c>
      <c r="AG58" s="323">
        <v>0.41666666666666702</v>
      </c>
    </row>
    <row r="59" spans="1:33" ht="12.75" customHeight="1" thickTop="1" thickBot="1" x14ac:dyDescent="0.4">
      <c r="A59" s="23">
        <v>56</v>
      </c>
      <c r="B59" s="274">
        <v>2</v>
      </c>
      <c r="C59" s="98" t="s">
        <v>0</v>
      </c>
      <c r="D59" s="29" t="s">
        <v>0</v>
      </c>
      <c r="E59" s="25" t="s">
        <v>0</v>
      </c>
      <c r="F59" s="25" t="s">
        <v>0</v>
      </c>
      <c r="G59" s="298" t="s">
        <v>0</v>
      </c>
      <c r="H59" s="302"/>
      <c r="I59" s="25" t="s">
        <v>0</v>
      </c>
      <c r="J59" s="75" t="s">
        <v>0</v>
      </c>
      <c r="K59" s="16"/>
      <c r="M59" s="5"/>
      <c r="N59" s="5"/>
      <c r="P59" s="272" t="s">
        <v>173</v>
      </c>
      <c r="Q59" s="226" t="s">
        <v>724</v>
      </c>
      <c r="R59" s="7" t="s">
        <v>877</v>
      </c>
      <c r="S59" s="16"/>
      <c r="T59" s="225" t="s">
        <v>92</v>
      </c>
      <c r="U59" s="225" t="s">
        <v>53</v>
      </c>
      <c r="V59" s="16">
        <v>56</v>
      </c>
      <c r="W59" s="224" t="s">
        <v>136</v>
      </c>
      <c r="X59" s="224" t="s">
        <v>173</v>
      </c>
      <c r="Y59" s="16"/>
      <c r="Z59" s="272" t="s">
        <v>173</v>
      </c>
      <c r="AA59" s="226" t="s">
        <v>724</v>
      </c>
      <c r="AB59" s="7" t="s">
        <v>877</v>
      </c>
      <c r="AF59" s="226" t="s">
        <v>724</v>
      </c>
      <c r="AG59" s="323">
        <v>0.41666666666666702</v>
      </c>
    </row>
    <row r="60" spans="1:33" ht="12.75" customHeight="1" thickTop="1" thickBot="1" x14ac:dyDescent="0.4">
      <c r="A60" s="23">
        <v>57</v>
      </c>
      <c r="B60" s="274">
        <v>2</v>
      </c>
      <c r="C60" s="98">
        <v>44311</v>
      </c>
      <c r="D60" s="66" t="s">
        <v>12</v>
      </c>
      <c r="E60" s="25" t="str">
        <f t="shared" ref="E60:F66" si="12">VLOOKUP(M60,Teams,2)</f>
        <v>NORWALK SPORT COLOMBIA</v>
      </c>
      <c r="F60" s="25" t="str">
        <f t="shared" si="12"/>
        <v>NEW HAVEN AMERICANS</v>
      </c>
      <c r="G60" s="298">
        <v>14</v>
      </c>
      <c r="H60" s="302">
        <v>0.33333333333333331</v>
      </c>
      <c r="I60" s="25" t="str">
        <f t="shared" ref="I60:I66" si="13">VLOOKUP(E60,fields,2)</f>
        <v>Nathan Hale MS (T), Norwalk</v>
      </c>
      <c r="J60" s="75" t="s">
        <v>0</v>
      </c>
      <c r="K60" s="16"/>
      <c r="M60" s="327" t="s">
        <v>120</v>
      </c>
      <c r="N60" s="327" t="s">
        <v>869</v>
      </c>
      <c r="P60" s="272" t="s">
        <v>45</v>
      </c>
      <c r="Q60" s="225" t="s">
        <v>211</v>
      </c>
      <c r="R60" s="7" t="s">
        <v>701</v>
      </c>
      <c r="S60" s="16"/>
      <c r="T60" s="224" t="s">
        <v>144</v>
      </c>
      <c r="U60" s="224" t="s">
        <v>23</v>
      </c>
      <c r="V60" s="16">
        <v>57</v>
      </c>
      <c r="W60" s="224" t="s">
        <v>138</v>
      </c>
      <c r="X60" s="224" t="s">
        <v>45</v>
      </c>
      <c r="Y60" s="16"/>
      <c r="Z60" s="272" t="s">
        <v>45</v>
      </c>
      <c r="AA60" s="225" t="s">
        <v>211</v>
      </c>
      <c r="AB60" s="7" t="s">
        <v>701</v>
      </c>
      <c r="AF60" s="225" t="s">
        <v>211</v>
      </c>
      <c r="AG60" s="323">
        <v>0.41666666666666702</v>
      </c>
    </row>
    <row r="61" spans="1:33" ht="12.75" customHeight="1" thickTop="1" thickBot="1" x14ac:dyDescent="0.4">
      <c r="A61" s="23">
        <v>58</v>
      </c>
      <c r="B61" s="274">
        <v>2</v>
      </c>
      <c r="C61" s="98">
        <v>44311</v>
      </c>
      <c r="D61" s="66" t="s">
        <v>12</v>
      </c>
      <c r="E61" s="25" t="str">
        <f t="shared" si="12"/>
        <v>STAMFORD UNITED</v>
      </c>
      <c r="F61" s="25" t="str">
        <f t="shared" si="12"/>
        <v>NORTH HAVEN SC</v>
      </c>
      <c r="G61" s="298">
        <v>20</v>
      </c>
      <c r="H61" s="302">
        <f>VLOOKUP(E61,START_TIMES,2)</f>
        <v>0.41666666666666702</v>
      </c>
      <c r="I61" s="25" t="str">
        <f t="shared" si="13"/>
        <v>West Beach Fields (T), Stamford</v>
      </c>
      <c r="J61" s="75" t="s">
        <v>0</v>
      </c>
      <c r="K61" s="16"/>
      <c r="M61" s="327" t="s">
        <v>122</v>
      </c>
      <c r="N61" s="327" t="s">
        <v>871</v>
      </c>
      <c r="P61" s="272" t="s">
        <v>757</v>
      </c>
      <c r="Q61" s="250" t="s">
        <v>26</v>
      </c>
      <c r="R61" s="7" t="s">
        <v>701</v>
      </c>
      <c r="S61" s="16"/>
      <c r="T61" s="224" t="s">
        <v>146</v>
      </c>
      <c r="U61" s="224" t="s">
        <v>38</v>
      </c>
      <c r="V61" s="16">
        <v>58</v>
      </c>
      <c r="W61" s="224" t="s">
        <v>141</v>
      </c>
      <c r="X61" s="224" t="s">
        <v>757</v>
      </c>
      <c r="Y61" s="16"/>
      <c r="Z61" s="272" t="s">
        <v>757</v>
      </c>
      <c r="AA61" s="250" t="s">
        <v>26</v>
      </c>
      <c r="AB61" s="7" t="s">
        <v>701</v>
      </c>
      <c r="AF61" s="250" t="s">
        <v>26</v>
      </c>
      <c r="AG61" s="323">
        <v>0.41666666666666702</v>
      </c>
    </row>
    <row r="62" spans="1:33" ht="12.75" customHeight="1" thickTop="1" thickBot="1" x14ac:dyDescent="0.4">
      <c r="A62" s="23">
        <v>59</v>
      </c>
      <c r="B62" s="274">
        <v>2</v>
      </c>
      <c r="C62" s="98">
        <v>44311</v>
      </c>
      <c r="D62" s="66" t="s">
        <v>12</v>
      </c>
      <c r="E62" s="25" t="str">
        <f t="shared" si="12"/>
        <v>BESA SC</v>
      </c>
      <c r="F62" s="25" t="str">
        <f t="shared" si="12"/>
        <v>SOUTHEAST ROVERS</v>
      </c>
      <c r="G62" s="298">
        <v>14</v>
      </c>
      <c r="H62" s="302">
        <v>0.42708333333333331</v>
      </c>
      <c r="I62" s="25" t="str">
        <f t="shared" si="13"/>
        <v>Bucks Hill Park (G), Waterbury</v>
      </c>
      <c r="J62" s="75" t="s">
        <v>0</v>
      </c>
      <c r="K62" s="16"/>
      <c r="M62" s="327" t="s">
        <v>110</v>
      </c>
      <c r="N62" s="327" t="s">
        <v>872</v>
      </c>
      <c r="P62" s="272" t="s">
        <v>50</v>
      </c>
      <c r="Q62" s="256" t="s">
        <v>185</v>
      </c>
      <c r="R62" s="7" t="s">
        <v>701</v>
      </c>
      <c r="S62" s="16"/>
      <c r="T62" s="224" t="s">
        <v>147</v>
      </c>
      <c r="U62" s="224" t="s">
        <v>756</v>
      </c>
      <c r="V62" s="16">
        <v>59</v>
      </c>
      <c r="W62" s="224" t="s">
        <v>142</v>
      </c>
      <c r="X62" s="224" t="s">
        <v>50</v>
      </c>
      <c r="Y62" s="16"/>
      <c r="Z62" s="272" t="s">
        <v>50</v>
      </c>
      <c r="AA62" s="256" t="s">
        <v>185</v>
      </c>
      <c r="AB62" s="7" t="s">
        <v>701</v>
      </c>
      <c r="AF62" s="256" t="s">
        <v>185</v>
      </c>
      <c r="AG62" s="323">
        <v>0.41666666666666702</v>
      </c>
    </row>
    <row r="63" spans="1:33" ht="12.75" customHeight="1" thickTop="1" thickBot="1" x14ac:dyDescent="0.4">
      <c r="A63" s="23">
        <v>60</v>
      </c>
      <c r="B63" s="274">
        <v>2</v>
      </c>
      <c r="C63" s="98">
        <v>44311</v>
      </c>
      <c r="D63" s="66" t="s">
        <v>12</v>
      </c>
      <c r="E63" s="25" t="str">
        <f t="shared" si="12"/>
        <v>WILTON WOLVES</v>
      </c>
      <c r="F63" s="25" t="str">
        <f t="shared" si="12"/>
        <v>CLUB NAPOLI 40</v>
      </c>
      <c r="G63" s="312" t="s">
        <v>927</v>
      </c>
      <c r="H63" s="302">
        <f>VLOOKUP(E63,START_TIMES,2)</f>
        <v>0.41666666666666702</v>
      </c>
      <c r="I63" s="25" t="str">
        <f t="shared" si="13"/>
        <v>Lily Field (T), Wilton</v>
      </c>
      <c r="J63" s="75" t="s">
        <v>0</v>
      </c>
      <c r="K63" s="16"/>
      <c r="M63" s="347" t="s">
        <v>123</v>
      </c>
      <c r="N63" s="347" t="s">
        <v>112</v>
      </c>
      <c r="P63" s="272" t="s">
        <v>23</v>
      </c>
      <c r="Q63" s="250" t="s">
        <v>18</v>
      </c>
      <c r="R63" s="7" t="s">
        <v>727</v>
      </c>
      <c r="S63" s="16"/>
      <c r="T63" s="225" t="s">
        <v>98</v>
      </c>
      <c r="U63" s="225" t="s">
        <v>196</v>
      </c>
      <c r="V63" s="16">
        <v>60</v>
      </c>
      <c r="W63" s="224" t="s">
        <v>144</v>
      </c>
      <c r="X63" s="224" t="s">
        <v>23</v>
      </c>
      <c r="Y63" s="16"/>
      <c r="Z63" s="272" t="s">
        <v>23</v>
      </c>
      <c r="AA63" s="250" t="s">
        <v>18</v>
      </c>
      <c r="AB63" s="7" t="s">
        <v>727</v>
      </c>
      <c r="AF63" s="250" t="s">
        <v>18</v>
      </c>
      <c r="AG63" s="323">
        <v>0.33333333333333331</v>
      </c>
    </row>
    <row r="64" spans="1:33" ht="12.75" customHeight="1" thickTop="1" thickBot="1" x14ac:dyDescent="0.4">
      <c r="A64" s="23">
        <v>61</v>
      </c>
      <c r="B64" s="274">
        <v>2</v>
      </c>
      <c r="C64" s="98">
        <v>44311</v>
      </c>
      <c r="D64" s="66" t="s">
        <v>12</v>
      </c>
      <c r="E64" s="25" t="str">
        <f t="shared" si="12"/>
        <v>CLINTON 40</v>
      </c>
      <c r="F64" s="25" t="str">
        <f t="shared" si="12"/>
        <v>ELI'S FC</v>
      </c>
      <c r="G64" s="298">
        <v>61</v>
      </c>
      <c r="H64" s="302">
        <v>0.33333333333333331</v>
      </c>
      <c r="I64" s="25" t="str">
        <f t="shared" si="13"/>
        <v>Indian River Sports Complex (T), Clinton</v>
      </c>
      <c r="J64" s="75" t="s">
        <v>0</v>
      </c>
      <c r="K64" s="16"/>
      <c r="M64" s="327" t="s">
        <v>111</v>
      </c>
      <c r="N64" s="327" t="s">
        <v>866</v>
      </c>
      <c r="P64" s="272" t="s">
        <v>38</v>
      </c>
      <c r="Q64" s="244" t="s">
        <v>39</v>
      </c>
      <c r="R64" s="7" t="s">
        <v>725</v>
      </c>
      <c r="S64" s="16"/>
      <c r="T64" s="225" t="s">
        <v>100</v>
      </c>
      <c r="U64" s="225" t="s">
        <v>21</v>
      </c>
      <c r="V64" s="16">
        <v>61</v>
      </c>
      <c r="W64" s="224" t="s">
        <v>146</v>
      </c>
      <c r="X64" s="224" t="s">
        <v>38</v>
      </c>
      <c r="Y64" s="16"/>
      <c r="Z64" s="272" t="s">
        <v>38</v>
      </c>
      <c r="AA64" s="244" t="s">
        <v>39</v>
      </c>
      <c r="AB64" s="7" t="s">
        <v>725</v>
      </c>
      <c r="AF64" s="244" t="s">
        <v>39</v>
      </c>
      <c r="AG64" s="323">
        <v>0.41666666666666702</v>
      </c>
    </row>
    <row r="65" spans="1:33" ht="12.75" customHeight="1" thickTop="1" thickBot="1" x14ac:dyDescent="0.4">
      <c r="A65" s="23">
        <v>62</v>
      </c>
      <c r="B65" s="274">
        <v>2</v>
      </c>
      <c r="C65" s="98">
        <v>44311</v>
      </c>
      <c r="D65" s="66" t="s">
        <v>12</v>
      </c>
      <c r="E65" s="25" t="str">
        <f t="shared" si="12"/>
        <v>DERBY QUITUS</v>
      </c>
      <c r="F65" s="25" t="str">
        <f t="shared" si="12"/>
        <v xml:space="preserve">GUILFORD CELTIC </v>
      </c>
      <c r="G65" s="77" t="s">
        <v>204</v>
      </c>
      <c r="H65" s="302">
        <v>0.42708333333333331</v>
      </c>
      <c r="I65" s="25" t="str">
        <f t="shared" si="13"/>
        <v>Witek Park (G), Derby</v>
      </c>
      <c r="J65" s="75" t="s">
        <v>0</v>
      </c>
      <c r="K65" s="16"/>
      <c r="M65" s="327" t="s">
        <v>113</v>
      </c>
      <c r="N65" s="327" t="s">
        <v>868</v>
      </c>
      <c r="P65" s="272" t="s">
        <v>756</v>
      </c>
      <c r="Q65" s="224" t="s">
        <v>756</v>
      </c>
      <c r="R65" s="7" t="s">
        <v>696</v>
      </c>
      <c r="S65" s="16"/>
      <c r="T65" s="225" t="s">
        <v>95</v>
      </c>
      <c r="U65" s="225" t="s">
        <v>20</v>
      </c>
      <c r="V65" s="16">
        <v>62</v>
      </c>
      <c r="W65" s="224" t="s">
        <v>147</v>
      </c>
      <c r="X65" s="224" t="s">
        <v>756</v>
      </c>
      <c r="Y65" s="16"/>
      <c r="Z65" s="272" t="s">
        <v>756</v>
      </c>
      <c r="AA65" s="224" t="s">
        <v>756</v>
      </c>
      <c r="AB65" s="7" t="s">
        <v>696</v>
      </c>
      <c r="AF65" s="224" t="s">
        <v>756</v>
      </c>
      <c r="AG65" s="323">
        <v>0.41666666666666702</v>
      </c>
    </row>
    <row r="66" spans="1:33" ht="12.75" customHeight="1" thickTop="1" thickBot="1" x14ac:dyDescent="0.4">
      <c r="A66" s="23">
        <v>63</v>
      </c>
      <c r="B66" s="274" t="s">
        <v>0</v>
      </c>
      <c r="C66" s="98">
        <v>44311</v>
      </c>
      <c r="D66" s="66" t="s">
        <v>12</v>
      </c>
      <c r="E66" s="25" t="str">
        <f t="shared" si="12"/>
        <v>GUILFORD BELL CURVE</v>
      </c>
      <c r="F66" s="25" t="str">
        <f t="shared" si="12"/>
        <v>NORTH BRANFORD 40</v>
      </c>
      <c r="G66" s="298">
        <v>44</v>
      </c>
      <c r="H66" s="302">
        <v>0.42708333333333331</v>
      </c>
      <c r="I66" s="25" t="str">
        <f t="shared" si="13"/>
        <v>Guilford HS (T), Guilford</v>
      </c>
      <c r="J66" s="75" t="s">
        <v>0</v>
      </c>
      <c r="K66" s="16"/>
      <c r="M66" s="327" t="s">
        <v>115</v>
      </c>
      <c r="N66" s="327" t="s">
        <v>870</v>
      </c>
      <c r="P66" s="272"/>
      <c r="Q66" s="250"/>
      <c r="R66" s="7"/>
      <c r="S66" s="16"/>
      <c r="T66" s="224"/>
      <c r="U66" s="224"/>
      <c r="V66" s="16">
        <v>63</v>
      </c>
      <c r="W66" s="224"/>
      <c r="X66" s="224"/>
      <c r="Y66" s="16"/>
      <c r="Z66" s="224"/>
      <c r="AA66" s="250"/>
      <c r="AB66" s="7"/>
      <c r="AF66" s="250"/>
      <c r="AG66" s="323"/>
    </row>
    <row r="67" spans="1:33" ht="12.75" customHeight="1" thickTop="1" thickBot="1" x14ac:dyDescent="0.4">
      <c r="A67" s="23">
        <v>64</v>
      </c>
      <c r="B67" s="274">
        <v>2</v>
      </c>
      <c r="C67" s="98" t="s">
        <v>0</v>
      </c>
      <c r="D67" s="29" t="s">
        <v>0</v>
      </c>
      <c r="E67" s="25" t="s">
        <v>0</v>
      </c>
      <c r="F67" s="25" t="s">
        <v>0</v>
      </c>
      <c r="G67" s="298" t="s">
        <v>0</v>
      </c>
      <c r="H67" s="302"/>
      <c r="I67" s="25" t="s">
        <v>0</v>
      </c>
      <c r="J67" s="75" t="s">
        <v>0</v>
      </c>
      <c r="K67" s="91"/>
      <c r="L67" s="91"/>
      <c r="M67" s="5"/>
      <c r="N67" s="5"/>
      <c r="P67" s="272"/>
      <c r="Q67" s="224"/>
      <c r="R67" s="7"/>
      <c r="S67" s="16"/>
      <c r="T67" s="225"/>
      <c r="U67" s="225"/>
      <c r="V67" s="16">
        <v>64</v>
      </c>
      <c r="W67" s="224"/>
      <c r="X67" s="224"/>
      <c r="Y67" s="16"/>
      <c r="Z67" s="224"/>
      <c r="AA67" s="224"/>
      <c r="AB67" s="7"/>
      <c r="AF67" s="224"/>
      <c r="AG67" s="323"/>
    </row>
    <row r="68" spans="1:33" ht="12.75" customHeight="1" thickTop="1" thickBot="1" x14ac:dyDescent="0.4">
      <c r="A68" s="23">
        <v>65</v>
      </c>
      <c r="B68" s="274">
        <v>2</v>
      </c>
      <c r="C68" s="98">
        <v>44311</v>
      </c>
      <c r="D68" s="65" t="s">
        <v>102</v>
      </c>
      <c r="E68" s="25" t="str">
        <f t="shared" ref="E68:F72" si="14">VLOOKUP(M68,Teams,2)</f>
        <v>GREENWICH ARSENAL 50</v>
      </c>
      <c r="F68" s="25" t="str">
        <f t="shared" si="14"/>
        <v>GREENWICH PUMAS LEGENDS</v>
      </c>
      <c r="G68" s="298">
        <v>13</v>
      </c>
      <c r="H68" s="302">
        <v>0.41666666666666669</v>
      </c>
      <c r="I68" s="25" t="s">
        <v>884</v>
      </c>
      <c r="J68" s="75" t="s">
        <v>0</v>
      </c>
      <c r="K68" s="16"/>
      <c r="M68" s="5" t="s">
        <v>128</v>
      </c>
      <c r="N68" s="5" t="s">
        <v>130</v>
      </c>
      <c r="P68" s="272"/>
      <c r="Q68" s="224"/>
      <c r="R68" s="7"/>
      <c r="S68" s="16"/>
      <c r="T68" s="225"/>
      <c r="U68" s="225"/>
      <c r="V68" s="16">
        <v>65</v>
      </c>
      <c r="W68" s="224"/>
      <c r="X68" s="224"/>
      <c r="Y68" s="16"/>
      <c r="Z68" s="224"/>
      <c r="AA68" s="224"/>
      <c r="AB68" s="7"/>
      <c r="AF68" s="224"/>
      <c r="AG68" s="323"/>
    </row>
    <row r="69" spans="1:33" ht="12.75" customHeight="1" thickTop="1" thickBot="1" x14ac:dyDescent="0.4">
      <c r="A69" s="23">
        <v>66</v>
      </c>
      <c r="B69" s="274">
        <v>2</v>
      </c>
      <c r="C69" s="98">
        <v>44311</v>
      </c>
      <c r="D69" s="65" t="s">
        <v>102</v>
      </c>
      <c r="E69" s="25" t="str">
        <f t="shared" si="14"/>
        <v>VASCO DA GAMA 50</v>
      </c>
      <c r="F69" s="25" t="str">
        <f t="shared" si="14"/>
        <v>GREENWICH GUNNERS 50</v>
      </c>
      <c r="G69" s="298">
        <v>11</v>
      </c>
      <c r="H69" s="302">
        <f>VLOOKUP(E69,START_TIMES,2)</f>
        <v>0.41666666666666702</v>
      </c>
      <c r="I69" s="25" t="str">
        <f t="shared" ref="I69" si="15">VLOOKUP(E69,fields,2)</f>
        <v>Veterans Memorial Park (T), Bridgeport</v>
      </c>
      <c r="J69" s="75" t="s">
        <v>910</v>
      </c>
      <c r="K69" s="16"/>
      <c r="M69" s="5" t="s">
        <v>133</v>
      </c>
      <c r="N69" s="5" t="s">
        <v>129</v>
      </c>
      <c r="P69" s="272"/>
      <c r="Q69" s="227"/>
      <c r="R69" s="7"/>
      <c r="S69" s="16"/>
      <c r="T69" s="225"/>
      <c r="U69" s="225"/>
      <c r="V69" s="16">
        <v>66</v>
      </c>
      <c r="W69" s="224"/>
      <c r="X69" s="224"/>
      <c r="Y69" s="16"/>
      <c r="Z69" s="224"/>
      <c r="AA69" s="227"/>
      <c r="AB69" s="7"/>
      <c r="AF69" s="227"/>
      <c r="AG69" s="323"/>
    </row>
    <row r="70" spans="1:33" ht="12.75" customHeight="1" thickTop="1" thickBot="1" x14ac:dyDescent="0.4">
      <c r="A70" s="23">
        <v>67</v>
      </c>
      <c r="B70" s="274">
        <v>2</v>
      </c>
      <c r="C70" s="98">
        <v>44311</v>
      </c>
      <c r="D70" s="65" t="s">
        <v>102</v>
      </c>
      <c r="E70" s="25" t="str">
        <f t="shared" si="14"/>
        <v xml:space="preserve">CHESHIRE UNITED </v>
      </c>
      <c r="F70" s="25" t="str">
        <f t="shared" si="14"/>
        <v>DYNAMO SC</v>
      </c>
      <c r="G70" s="298">
        <v>41</v>
      </c>
      <c r="H70" s="302">
        <v>0.45833333333333331</v>
      </c>
      <c r="I70" s="25" t="str">
        <f>VLOOKUP(E70,fields,2)</f>
        <v>Quinnipiac Park (G), Cheshire</v>
      </c>
      <c r="J70" s="75" t="s">
        <v>910</v>
      </c>
      <c r="K70" s="16"/>
      <c r="M70" s="5" t="s">
        <v>125</v>
      </c>
      <c r="N70" s="5" t="s">
        <v>126</v>
      </c>
      <c r="P70" s="322"/>
      <c r="Q70" s="322"/>
      <c r="S70" s="16"/>
      <c r="T70" s="225"/>
      <c r="U70" s="225"/>
      <c r="V70" s="16">
        <v>67</v>
      </c>
      <c r="W70" s="224"/>
      <c r="X70" s="224"/>
      <c r="Y70" s="16"/>
      <c r="Z70" s="280"/>
      <c r="AA70" s="322"/>
      <c r="AB70" s="322"/>
      <c r="AC70" s="16"/>
      <c r="AF70" s="280"/>
      <c r="AG70" s="323"/>
    </row>
    <row r="71" spans="1:33" ht="12.75" customHeight="1" thickTop="1" thickBot="1" x14ac:dyDescent="0.4">
      <c r="A71" s="23">
        <v>68</v>
      </c>
      <c r="B71" s="274">
        <v>2</v>
      </c>
      <c r="C71" s="98">
        <v>44311</v>
      </c>
      <c r="D71" s="65" t="s">
        <v>102</v>
      </c>
      <c r="E71" s="25" t="str">
        <f t="shared" si="14"/>
        <v>POLONIA FALCON STARS FC</v>
      </c>
      <c r="F71" s="25" t="str">
        <f t="shared" si="14"/>
        <v>FAIRFIELD GAC 50</v>
      </c>
      <c r="G71" s="298">
        <v>41</v>
      </c>
      <c r="H71" s="302">
        <v>0.41666666666666669</v>
      </c>
      <c r="I71" s="25" t="s">
        <v>694</v>
      </c>
      <c r="J71" s="75" t="s">
        <v>916</v>
      </c>
      <c r="K71" s="16"/>
      <c r="M71" s="5" t="s">
        <v>132</v>
      </c>
      <c r="N71" s="5" t="s">
        <v>127</v>
      </c>
      <c r="P71" s="322"/>
      <c r="Q71" s="322"/>
      <c r="S71" s="16"/>
      <c r="T71" s="224"/>
      <c r="U71" s="224"/>
      <c r="V71" s="16">
        <v>68</v>
      </c>
      <c r="W71" s="224"/>
      <c r="X71" s="224"/>
      <c r="Y71" s="16"/>
      <c r="Z71" s="280"/>
      <c r="AA71" s="322"/>
      <c r="AB71" s="322"/>
      <c r="AC71" s="91"/>
      <c r="AF71" s="275"/>
      <c r="AG71" s="323"/>
    </row>
    <row r="72" spans="1:33" ht="12.75" customHeight="1" thickTop="1" thickBot="1" x14ac:dyDescent="0.4">
      <c r="A72" s="23">
        <v>69</v>
      </c>
      <c r="B72" s="274" t="s">
        <v>0</v>
      </c>
      <c r="C72" s="98">
        <v>44311</v>
      </c>
      <c r="D72" s="65" t="s">
        <v>102</v>
      </c>
      <c r="E72" s="25" t="str">
        <f t="shared" si="14"/>
        <v>CHESHIRE AZZURRI 50</v>
      </c>
      <c r="F72" s="25" t="str">
        <f t="shared" si="14"/>
        <v>GUILFORD BLACK EAGLES</v>
      </c>
      <c r="G72" s="298">
        <v>10</v>
      </c>
      <c r="H72" s="302">
        <v>0.375</v>
      </c>
      <c r="I72" s="25" t="str">
        <f>VLOOKUP(E72,fields,2)</f>
        <v>Quinnipiac Park (G), Cheshire</v>
      </c>
      <c r="J72" s="75" t="s">
        <v>911</v>
      </c>
      <c r="K72" s="16"/>
      <c r="M72" s="5" t="s">
        <v>124</v>
      </c>
      <c r="N72" s="5" t="s">
        <v>131</v>
      </c>
      <c r="P72" s="322"/>
      <c r="Q72" s="322"/>
      <c r="S72" s="16"/>
      <c r="T72" s="225"/>
      <c r="U72" s="225"/>
      <c r="V72" s="16">
        <v>69</v>
      </c>
      <c r="W72" s="224"/>
      <c r="X72" s="224"/>
      <c r="Y72" s="16"/>
      <c r="Z72" s="280"/>
      <c r="AA72" s="322"/>
      <c r="AB72" s="322"/>
      <c r="AC72" s="16"/>
      <c r="AF72" s="91"/>
      <c r="AG72" s="323"/>
    </row>
    <row r="73" spans="1:33" ht="12.75" customHeight="1" thickTop="1" thickBot="1" x14ac:dyDescent="0.4">
      <c r="A73" s="23">
        <v>70</v>
      </c>
      <c r="B73" s="274">
        <v>2</v>
      </c>
      <c r="C73" s="98" t="s">
        <v>0</v>
      </c>
      <c r="D73" s="29" t="s">
        <v>0</v>
      </c>
      <c r="E73" s="25" t="s">
        <v>0</v>
      </c>
      <c r="F73" s="25" t="s">
        <v>0</v>
      </c>
      <c r="G73" s="298" t="s">
        <v>0</v>
      </c>
      <c r="H73" s="302"/>
      <c r="I73" s="25" t="s">
        <v>0</v>
      </c>
      <c r="J73" s="75" t="s">
        <v>0</v>
      </c>
      <c r="K73" s="16"/>
      <c r="M73" s="5"/>
      <c r="N73" s="5"/>
      <c r="P73" s="322"/>
      <c r="Q73" s="322"/>
      <c r="S73" s="16"/>
      <c r="T73" s="225"/>
      <c r="U73" s="225"/>
      <c r="V73" s="16">
        <v>70</v>
      </c>
      <c r="W73" s="224"/>
      <c r="X73" s="224"/>
      <c r="Y73" s="16"/>
      <c r="Z73" s="280"/>
      <c r="AA73" s="322"/>
      <c r="AB73" s="322"/>
      <c r="AC73" s="91"/>
      <c r="AF73" s="280"/>
      <c r="AG73" s="323"/>
    </row>
    <row r="74" spans="1:33" ht="12.75" customHeight="1" thickTop="1" thickBot="1" x14ac:dyDescent="0.4">
      <c r="A74" s="23">
        <v>71</v>
      </c>
      <c r="B74" s="274">
        <v>2</v>
      </c>
      <c r="C74" s="98">
        <v>44311</v>
      </c>
      <c r="D74" s="70" t="s">
        <v>103</v>
      </c>
      <c r="E74" s="332" t="str">
        <f t="shared" ref="E74:F77" si="16">VLOOKUP(M74,Teams,2)</f>
        <v>BYE 50</v>
      </c>
      <c r="F74" s="25" t="str">
        <f t="shared" si="16"/>
        <v>CLUB NAPOLI 50</v>
      </c>
      <c r="G74" s="312" t="s">
        <v>91</v>
      </c>
      <c r="H74" s="350" t="s">
        <v>91</v>
      </c>
      <c r="I74" s="25" t="str">
        <f>VLOOKUP(E74,fields,2)</f>
        <v>Wembley Stadium</v>
      </c>
      <c r="J74" s="75" t="s">
        <v>0</v>
      </c>
      <c r="K74" s="16"/>
      <c r="M74" s="5" t="s">
        <v>134</v>
      </c>
      <c r="N74" s="5" t="s">
        <v>136</v>
      </c>
      <c r="P74" s="322"/>
      <c r="Q74" s="322"/>
      <c r="R74" s="322"/>
      <c r="S74" s="16"/>
      <c r="T74" s="218"/>
      <c r="U74" s="242"/>
      <c r="V74" s="16">
        <v>71</v>
      </c>
      <c r="W74" s="209"/>
      <c r="X74" s="224"/>
      <c r="Y74" s="16"/>
      <c r="Z74" s="280"/>
      <c r="AA74" s="322"/>
      <c r="AB74" s="322"/>
      <c r="AC74" s="16"/>
      <c r="AF74" s="322"/>
    </row>
    <row r="75" spans="1:33" ht="12.75" customHeight="1" thickTop="1" thickBot="1" x14ac:dyDescent="0.4">
      <c r="A75" s="23">
        <v>72</v>
      </c>
      <c r="B75" s="274">
        <v>2</v>
      </c>
      <c r="C75" s="98">
        <v>44311</v>
      </c>
      <c r="D75" s="70" t="s">
        <v>103</v>
      </c>
      <c r="E75" s="25" t="str">
        <f t="shared" si="16"/>
        <v>EAST HAVEN SC</v>
      </c>
      <c r="F75" s="25" t="str">
        <f t="shared" si="16"/>
        <v>STAMFORD CITY</v>
      </c>
      <c r="G75" s="77" t="s">
        <v>204</v>
      </c>
      <c r="H75" s="302">
        <f>VLOOKUP(E75,START_TIMES,2)</f>
        <v>0.41666666666666669</v>
      </c>
      <c r="I75" s="25" t="str">
        <f>VLOOKUP(E75,fields,2)</f>
        <v>Moulthrop Field (G), East Haven</v>
      </c>
      <c r="J75" s="75" t="s">
        <v>0</v>
      </c>
      <c r="K75" s="16"/>
      <c r="M75" s="5" t="s">
        <v>138</v>
      </c>
      <c r="N75" s="5" t="s">
        <v>146</v>
      </c>
      <c r="P75" s="322"/>
      <c r="Q75" s="322"/>
      <c r="R75" s="322"/>
      <c r="S75" s="16"/>
      <c r="T75" s="218"/>
      <c r="U75" s="218"/>
      <c r="V75" s="16">
        <v>72</v>
      </c>
      <c r="W75" s="209"/>
      <c r="X75" s="224"/>
      <c r="Y75" s="16"/>
      <c r="Z75" s="280"/>
      <c r="AA75" s="322"/>
      <c r="AB75" s="322"/>
      <c r="AC75" s="16"/>
      <c r="AE75" s="281"/>
      <c r="AF75" s="322"/>
    </row>
    <row r="76" spans="1:33" ht="12.75" customHeight="1" thickTop="1" thickBot="1" x14ac:dyDescent="0.4">
      <c r="A76" s="23">
        <v>73</v>
      </c>
      <c r="B76" s="274">
        <v>2</v>
      </c>
      <c r="C76" s="98">
        <v>44311</v>
      </c>
      <c r="D76" s="70" t="s">
        <v>103</v>
      </c>
      <c r="E76" s="25" t="str">
        <f t="shared" si="16"/>
        <v>NORWALK MARINERS</v>
      </c>
      <c r="F76" s="25" t="str">
        <f t="shared" si="16"/>
        <v>NEW FAIRFIELD UNITED</v>
      </c>
      <c r="G76" s="298">
        <v>41</v>
      </c>
      <c r="H76" s="302">
        <f>VLOOKUP(E76,START_TIMES,2)</f>
        <v>0.41666666666666702</v>
      </c>
      <c r="I76" s="25" t="str">
        <f>VLOOKUP(E76,fields,2)</f>
        <v>Nathan Hale MS (T), Norwalk</v>
      </c>
      <c r="J76" s="75" t="s">
        <v>0</v>
      </c>
      <c r="K76" s="16"/>
      <c r="M76" s="5" t="s">
        <v>144</v>
      </c>
      <c r="N76" s="5" t="s">
        <v>141</v>
      </c>
      <c r="P76" s="322"/>
      <c r="Q76" s="322"/>
      <c r="R76" s="322"/>
      <c r="S76" s="16"/>
      <c r="T76" s="207"/>
      <c r="U76" s="207"/>
      <c r="V76" s="16">
        <v>73</v>
      </c>
      <c r="W76" s="218"/>
      <c r="X76" s="224"/>
      <c r="Y76" s="16"/>
      <c r="Z76" s="275"/>
      <c r="AA76" s="322"/>
      <c r="AB76" s="322"/>
      <c r="AC76" s="16"/>
      <c r="AF76" s="322"/>
    </row>
    <row r="77" spans="1:33" ht="12.75" customHeight="1" thickTop="1" thickBot="1" x14ac:dyDescent="0.4">
      <c r="A77" s="23">
        <v>74</v>
      </c>
      <c r="B77" s="274">
        <v>2</v>
      </c>
      <c r="C77" s="98">
        <v>44311</v>
      </c>
      <c r="D77" s="70" t="s">
        <v>103</v>
      </c>
      <c r="E77" s="25" t="str">
        <f t="shared" si="16"/>
        <v>NORTH BRANFORD LEGENDS</v>
      </c>
      <c r="F77" s="25" t="str">
        <f t="shared" si="16"/>
        <v>ZIMMITTI SC</v>
      </c>
      <c r="G77" s="77" t="s">
        <v>204</v>
      </c>
      <c r="H77" s="302">
        <f>VLOOKUP(E77,START_TIMES,2)</f>
        <v>0.41666666666666702</v>
      </c>
      <c r="I77" s="25" t="str">
        <f>VLOOKUP(E77,fields,2)</f>
        <v>Northford Park (G), North Branford</v>
      </c>
      <c r="J77" s="75" t="s">
        <v>0</v>
      </c>
      <c r="K77" s="16"/>
      <c r="M77" s="5" t="s">
        <v>142</v>
      </c>
      <c r="N77" s="5" t="s">
        <v>147</v>
      </c>
      <c r="P77" s="322"/>
      <c r="Q77" s="322"/>
      <c r="R77" s="322"/>
      <c r="S77" s="16"/>
      <c r="T77" s="207"/>
      <c r="U77" s="207"/>
      <c r="V77" s="16"/>
      <c r="W77" s="218"/>
      <c r="X77" s="224"/>
      <c r="Y77" s="16"/>
      <c r="Z77" s="275"/>
      <c r="AA77" s="322"/>
      <c r="AB77" s="322"/>
      <c r="AC77" s="16"/>
      <c r="AF77" s="322"/>
    </row>
    <row r="78" spans="1:33" ht="12.75" customHeight="1" thickTop="1" thickBot="1" x14ac:dyDescent="0.4">
      <c r="A78" s="23">
        <v>75</v>
      </c>
      <c r="B78" s="274" t="s">
        <v>0</v>
      </c>
      <c r="C78" s="98" t="s">
        <v>0</v>
      </c>
      <c r="D78" s="29" t="s">
        <v>0</v>
      </c>
      <c r="E78" s="25" t="s">
        <v>0</v>
      </c>
      <c r="F78" s="25" t="s">
        <v>0</v>
      </c>
      <c r="G78" s="298" t="s">
        <v>0</v>
      </c>
      <c r="H78" s="302"/>
      <c r="I78" s="25" t="s">
        <v>0</v>
      </c>
      <c r="J78" s="75" t="s">
        <v>0</v>
      </c>
      <c r="K78" s="5"/>
      <c r="L78" s="5"/>
      <c r="M78" s="5"/>
      <c r="N78" s="5"/>
      <c r="P78" s="322"/>
      <c r="Q78" s="322"/>
      <c r="R78" s="322"/>
      <c r="S78" s="16"/>
      <c r="T78" s="207"/>
      <c r="U78" s="207"/>
      <c r="V78" s="16"/>
      <c r="W78" s="218"/>
      <c r="X78" s="224"/>
      <c r="Y78" s="16"/>
      <c r="Z78" s="275"/>
      <c r="AA78" s="322"/>
      <c r="AB78" s="322"/>
      <c r="AC78" s="16"/>
      <c r="AF78" s="322"/>
    </row>
    <row r="79" spans="1:33" ht="12.75" customHeight="1" thickTop="1" x14ac:dyDescent="0.35">
      <c r="A79" s="23">
        <v>76</v>
      </c>
      <c r="B79" s="274">
        <v>3</v>
      </c>
      <c r="C79" s="98">
        <v>44318</v>
      </c>
      <c r="D79" s="71" t="s">
        <v>10</v>
      </c>
      <c r="E79" s="25" t="str">
        <f t="shared" ref="E79:F83" si="17">VLOOKUP(M79,Teams,2)</f>
        <v>STAMFORD FC</v>
      </c>
      <c r="F79" s="25" t="str">
        <f t="shared" si="17"/>
        <v>NAUGATUCK FUSION</v>
      </c>
      <c r="G79" s="298"/>
      <c r="H79" s="302">
        <f>VLOOKUP(E79,START_TIMES,2)</f>
        <v>0.41666666666666702</v>
      </c>
      <c r="I79" s="25" t="str">
        <f>VLOOKUP(E79,fields,2)</f>
        <v>West Beach Fields (T), Stamford</v>
      </c>
      <c r="J79" s="75" t="s">
        <v>0</v>
      </c>
      <c r="K79" s="16"/>
      <c r="M79" s="5" t="s">
        <v>96</v>
      </c>
      <c r="N79" s="5" t="s">
        <v>92</v>
      </c>
      <c r="P79" s="322"/>
      <c r="Q79" s="322"/>
      <c r="R79" s="322"/>
      <c r="T79" s="324"/>
      <c r="U79" s="324"/>
      <c r="V79" s="325"/>
      <c r="W79" s="324"/>
      <c r="X79" s="324"/>
      <c r="Z79" s="322"/>
      <c r="AA79" s="322"/>
      <c r="AB79" s="322"/>
      <c r="AF79" s="322"/>
    </row>
    <row r="80" spans="1:33" ht="12.75" customHeight="1" x14ac:dyDescent="0.35">
      <c r="A80" s="23">
        <v>77</v>
      </c>
      <c r="B80" s="274">
        <v>3</v>
      </c>
      <c r="C80" s="98">
        <v>44318</v>
      </c>
      <c r="D80" s="71" t="s">
        <v>10</v>
      </c>
      <c r="E80" s="25" t="str">
        <f t="shared" si="17"/>
        <v>NEWTOWN SALTY DOGS</v>
      </c>
      <c r="F80" s="25" t="str">
        <f t="shared" si="17"/>
        <v>DANBURY UNITED 30</v>
      </c>
      <c r="G80" s="298"/>
      <c r="H80" s="302">
        <f>VLOOKUP(E80,START_TIMES,2)</f>
        <v>0.33333333333333331</v>
      </c>
      <c r="I80" s="25" t="str">
        <f>VLOOKUP(E80,fields,2)</f>
        <v>Treadwell Park, Newtown</v>
      </c>
      <c r="J80" s="75" t="s">
        <v>0</v>
      </c>
      <c r="K80" s="16"/>
      <c r="M80" s="5" t="s">
        <v>94</v>
      </c>
      <c r="N80" s="5" t="s">
        <v>100</v>
      </c>
      <c r="P80" s="322"/>
      <c r="Q80" s="322"/>
      <c r="R80" s="322"/>
      <c r="T80" s="322"/>
      <c r="U80" s="322"/>
      <c r="W80" s="322"/>
      <c r="X80" s="322"/>
      <c r="Z80" s="322"/>
      <c r="AA80" s="322"/>
      <c r="AB80" s="322"/>
      <c r="AF80" s="322"/>
    </row>
    <row r="81" spans="1:32" ht="12.75" customHeight="1" x14ac:dyDescent="0.35">
      <c r="A81" s="23">
        <v>78</v>
      </c>
      <c r="B81" s="274">
        <v>3</v>
      </c>
      <c r="C81" s="98">
        <v>44318</v>
      </c>
      <c r="D81" s="71" t="s">
        <v>10</v>
      </c>
      <c r="E81" s="25" t="str">
        <f t="shared" si="17"/>
        <v>NORTH BRANFORD 30</v>
      </c>
      <c r="F81" s="25" t="str">
        <f t="shared" si="17"/>
        <v>VASCO DA GAMA 30</v>
      </c>
      <c r="G81" s="298"/>
      <c r="H81" s="302">
        <v>0.33333333333333331</v>
      </c>
      <c r="I81" s="25" t="str">
        <f>VLOOKUP(E81,fields,2)</f>
        <v>Northford Park (G), North Branford</v>
      </c>
      <c r="J81" s="75" t="s">
        <v>0</v>
      </c>
      <c r="K81" s="16"/>
      <c r="M81" s="5" t="s">
        <v>99</v>
      </c>
      <c r="N81" s="5" t="s">
        <v>97</v>
      </c>
      <c r="P81" s="322"/>
      <c r="Q81" s="322"/>
      <c r="R81" s="322"/>
      <c r="T81" s="322"/>
      <c r="U81" s="322"/>
      <c r="W81" s="322"/>
      <c r="X81" s="322"/>
      <c r="Z81" s="322"/>
      <c r="AA81" s="322"/>
      <c r="AB81" s="322"/>
      <c r="AF81" s="322"/>
    </row>
    <row r="82" spans="1:32" ht="12.75" customHeight="1" x14ac:dyDescent="0.35">
      <c r="A82" s="23">
        <v>79</v>
      </c>
      <c r="B82" s="274">
        <v>3</v>
      </c>
      <c r="C82" s="98">
        <v>44318</v>
      </c>
      <c r="D82" s="71" t="s">
        <v>10</v>
      </c>
      <c r="E82" s="25" t="str">
        <f t="shared" si="17"/>
        <v>CLUB NAPOLI 30</v>
      </c>
      <c r="F82" s="25" t="str">
        <f t="shared" si="17"/>
        <v>SHELTON FC</v>
      </c>
      <c r="G82" s="298"/>
      <c r="H82" s="302">
        <v>0.375</v>
      </c>
      <c r="I82" s="25" t="str">
        <f>VLOOKUP(E82,fields,2)</f>
        <v>Quinnipiac Park (G), Cheshire</v>
      </c>
      <c r="J82" s="75" t="s">
        <v>0</v>
      </c>
      <c r="K82" s="16"/>
      <c r="M82" s="5" t="s">
        <v>95</v>
      </c>
      <c r="N82" s="5" t="s">
        <v>93</v>
      </c>
      <c r="P82" s="322"/>
      <c r="Q82" s="322"/>
      <c r="R82" s="322"/>
      <c r="T82" s="322"/>
      <c r="U82" s="322"/>
      <c r="W82" s="322"/>
      <c r="X82" s="322"/>
      <c r="Z82" s="322"/>
      <c r="AA82" s="322"/>
      <c r="AB82" s="322"/>
      <c r="AE82" s="281"/>
      <c r="AF82" s="322"/>
    </row>
    <row r="83" spans="1:32" ht="12.75" customHeight="1" x14ac:dyDescent="0.35">
      <c r="A83" s="23">
        <v>80</v>
      </c>
      <c r="B83" s="274">
        <v>3</v>
      </c>
      <c r="C83" s="98">
        <v>44318</v>
      </c>
      <c r="D83" s="71" t="s">
        <v>10</v>
      </c>
      <c r="E83" s="25" t="str">
        <f t="shared" si="17"/>
        <v>CLINTON 30</v>
      </c>
      <c r="F83" s="25" t="str">
        <f t="shared" si="17"/>
        <v>GREENWICH ARSENAL 30</v>
      </c>
      <c r="G83" s="298"/>
      <c r="H83" s="302">
        <f>VLOOKUP(E83,START_TIMES,2)</f>
        <v>0.41666666666666669</v>
      </c>
      <c r="I83" s="25" t="str">
        <f>VLOOKUP(E83,fields,2)</f>
        <v>Indian River Sports Complex (T), Clinton</v>
      </c>
      <c r="J83" s="75" t="s">
        <v>0</v>
      </c>
      <c r="K83" s="16"/>
      <c r="M83" s="5" t="s">
        <v>101</v>
      </c>
      <c r="N83" s="5" t="s">
        <v>98</v>
      </c>
      <c r="P83" s="322"/>
      <c r="Q83" s="322"/>
      <c r="R83" s="322"/>
      <c r="T83" s="322"/>
      <c r="U83" s="322"/>
      <c r="W83" s="322"/>
      <c r="X83" s="322"/>
      <c r="Z83" s="322"/>
      <c r="AA83" s="322"/>
      <c r="AB83" s="322"/>
      <c r="AF83" s="322"/>
    </row>
    <row r="84" spans="1:32" ht="12.75" customHeight="1" x14ac:dyDescent="0.35">
      <c r="A84" s="23">
        <v>81</v>
      </c>
      <c r="B84" s="274" t="s">
        <v>0</v>
      </c>
      <c r="C84" s="98" t="s">
        <v>0</v>
      </c>
      <c r="D84" s="29" t="s">
        <v>0</v>
      </c>
      <c r="E84" s="25" t="s">
        <v>0</v>
      </c>
      <c r="F84" s="25" t="s">
        <v>0</v>
      </c>
      <c r="G84" s="298" t="s">
        <v>0</v>
      </c>
      <c r="H84" s="401"/>
      <c r="I84" s="25" t="s">
        <v>0</v>
      </c>
      <c r="J84" s="75" t="s">
        <v>0</v>
      </c>
      <c r="K84" s="16"/>
      <c r="M84" s="5"/>
      <c r="N84" s="5"/>
      <c r="P84" s="322"/>
      <c r="Q84" s="322"/>
      <c r="R84" s="322"/>
      <c r="T84" s="322"/>
      <c r="U84" s="322"/>
      <c r="W84" s="322"/>
      <c r="X84" s="322"/>
      <c r="Z84" s="322"/>
      <c r="AA84" s="322"/>
      <c r="AB84" s="322"/>
      <c r="AC84" s="322"/>
      <c r="AE84" s="281"/>
      <c r="AF84" s="322"/>
    </row>
    <row r="85" spans="1:32" ht="12.75" customHeight="1" x14ac:dyDescent="0.35">
      <c r="A85" s="23">
        <v>82</v>
      </c>
      <c r="B85" s="274">
        <v>3</v>
      </c>
      <c r="C85" s="98">
        <v>44318</v>
      </c>
      <c r="D85" s="68" t="s">
        <v>175</v>
      </c>
      <c r="E85" s="25" t="str">
        <f t="shared" ref="E85:F89" si="18">VLOOKUP(M85,Teams,2)</f>
        <v>CLUB INDEPENDIENTE</v>
      </c>
      <c r="F85" s="25" t="str">
        <f t="shared" si="18"/>
        <v>MILFORD AMIGOS</v>
      </c>
      <c r="G85" s="298"/>
      <c r="H85" s="302">
        <f>VLOOKUP(E85,START_TIMES,2)</f>
        <v>0.33333333333333331</v>
      </c>
      <c r="I85" s="25" t="str">
        <f>VLOOKUP(E85,fields,2)</f>
        <v>Witek Park (G), Derby</v>
      </c>
      <c r="J85" s="75" t="s">
        <v>0</v>
      </c>
      <c r="K85" s="91"/>
      <c r="L85" s="91"/>
      <c r="M85" s="5" t="s">
        <v>151</v>
      </c>
      <c r="N85" s="5" t="s">
        <v>155</v>
      </c>
      <c r="Q85" s="322"/>
      <c r="T85" s="322"/>
      <c r="U85" s="322"/>
      <c r="W85" s="322"/>
      <c r="X85" s="322"/>
    </row>
    <row r="86" spans="1:32" ht="12.75" customHeight="1" x14ac:dyDescent="0.35">
      <c r="A86" s="23">
        <v>83</v>
      </c>
      <c r="B86" s="274">
        <v>3</v>
      </c>
      <c r="C86" s="98">
        <v>44318</v>
      </c>
      <c r="D86" s="68" t="s">
        <v>175</v>
      </c>
      <c r="E86" s="25" t="str">
        <f t="shared" si="18"/>
        <v>LITCHFIELD COUNTY BLUES</v>
      </c>
      <c r="F86" s="25" t="str">
        <f t="shared" si="18"/>
        <v>POLONIA FALCON FC 30</v>
      </c>
      <c r="G86" s="298"/>
      <c r="H86" s="302">
        <f>VLOOKUP(E86,START_TIMES,2)</f>
        <v>0.375</v>
      </c>
      <c r="I86" s="25" t="str">
        <f>VLOOKUP(E86,fields,2)</f>
        <v>New Milford HS, New Milford</v>
      </c>
      <c r="J86" s="75" t="s">
        <v>0</v>
      </c>
      <c r="K86" s="16"/>
      <c r="M86" s="5" t="s">
        <v>154</v>
      </c>
      <c r="N86" s="5" t="s">
        <v>157</v>
      </c>
      <c r="Q86" s="322"/>
      <c r="T86" s="322"/>
      <c r="U86" s="322"/>
      <c r="W86" s="322"/>
      <c r="X86" s="322"/>
    </row>
    <row r="87" spans="1:32" ht="12.75" customHeight="1" x14ac:dyDescent="0.35">
      <c r="A87" s="23">
        <v>84</v>
      </c>
      <c r="B87" s="274">
        <v>3</v>
      </c>
      <c r="C87" s="98">
        <v>44318</v>
      </c>
      <c r="D87" s="68" t="s">
        <v>175</v>
      </c>
      <c r="E87" s="25" t="str">
        <f t="shared" si="18"/>
        <v>HAMDEN ALL STARS</v>
      </c>
      <c r="F87" s="332" t="str">
        <f t="shared" si="18"/>
        <v>INTERNATIONAL FC</v>
      </c>
      <c r="G87" s="298"/>
      <c r="H87" s="302">
        <f>VLOOKUP(E87,START_TIMES,2)</f>
        <v>0.41666666666666702</v>
      </c>
      <c r="I87" s="25" t="str">
        <f>VLOOKUP(E87,fields,2)</f>
        <v>West Woods School (G), Hamden</v>
      </c>
      <c r="J87" s="75" t="s">
        <v>0</v>
      </c>
      <c r="K87" s="16"/>
      <c r="M87" s="5" t="s">
        <v>153</v>
      </c>
      <c r="N87" s="5" t="s">
        <v>150</v>
      </c>
      <c r="Q87" s="322"/>
      <c r="T87" s="322"/>
      <c r="U87" s="322"/>
      <c r="W87" s="322"/>
      <c r="X87" s="322"/>
    </row>
    <row r="88" spans="1:32" ht="12.75" customHeight="1" x14ac:dyDescent="0.35">
      <c r="A88" s="23">
        <v>85</v>
      </c>
      <c r="B88" s="274">
        <v>3</v>
      </c>
      <c r="C88" s="98">
        <v>44318</v>
      </c>
      <c r="D88" s="68" t="s">
        <v>175</v>
      </c>
      <c r="E88" s="25" t="str">
        <f t="shared" si="18"/>
        <v>QPR</v>
      </c>
      <c r="F88" s="25" t="str">
        <f t="shared" si="18"/>
        <v>COYOTES FC</v>
      </c>
      <c r="G88" s="298"/>
      <c r="H88" s="302">
        <v>0.45833333333333331</v>
      </c>
      <c r="I88" s="25" t="str">
        <f>VLOOKUP(E88,fields,2)</f>
        <v>Quinnipiac Park (G), Cheshire</v>
      </c>
      <c r="J88" s="75" t="s">
        <v>0</v>
      </c>
      <c r="K88" s="16"/>
      <c r="M88" s="5" t="s">
        <v>158</v>
      </c>
      <c r="N88" s="5" t="s">
        <v>152</v>
      </c>
      <c r="P88" s="322"/>
      <c r="Q88" s="322"/>
      <c r="R88" s="322"/>
      <c r="T88" s="322"/>
      <c r="U88" s="322"/>
      <c r="W88" s="322"/>
      <c r="X88" s="322"/>
      <c r="AA88" s="322"/>
      <c r="AB88" s="322"/>
    </row>
    <row r="89" spans="1:32" ht="12.75" customHeight="1" x14ac:dyDescent="0.35">
      <c r="A89" s="23">
        <v>86</v>
      </c>
      <c r="B89" s="274">
        <v>3</v>
      </c>
      <c r="C89" s="98">
        <v>44318</v>
      </c>
      <c r="D89" s="68" t="s">
        <v>175</v>
      </c>
      <c r="E89" s="25" t="str">
        <f t="shared" si="18"/>
        <v>MILFORD TUESDAY</v>
      </c>
      <c r="F89" s="25" t="str">
        <f t="shared" si="18"/>
        <v>TRINITY FC</v>
      </c>
      <c r="G89" s="298"/>
      <c r="H89" s="302">
        <f>VLOOKUP(E89,START_TIMES,2)</f>
        <v>0.33333333333333331</v>
      </c>
      <c r="I89" s="25" t="str">
        <f>VLOOKUP(E89,fields,2)</f>
        <v>Peck Place School (G), Orange</v>
      </c>
      <c r="J89" s="75" t="s">
        <v>0</v>
      </c>
      <c r="K89" s="16"/>
      <c r="M89" s="5" t="s">
        <v>156</v>
      </c>
      <c r="N89" s="5" t="s">
        <v>159</v>
      </c>
      <c r="P89" s="322"/>
      <c r="Q89" s="322"/>
      <c r="R89" s="322"/>
      <c r="T89" s="322"/>
      <c r="U89" s="322"/>
      <c r="W89" s="322"/>
      <c r="X89" s="322"/>
      <c r="Z89" s="322"/>
      <c r="AA89" s="322"/>
      <c r="AB89" s="322"/>
      <c r="AC89" s="322"/>
      <c r="AF89" s="322"/>
    </row>
    <row r="90" spans="1:32" ht="12.75" customHeight="1" thickBot="1" x14ac:dyDescent="0.4">
      <c r="A90" s="23">
        <v>87</v>
      </c>
      <c r="B90" s="274" t="s">
        <v>0</v>
      </c>
      <c r="C90" s="98" t="s">
        <v>0</v>
      </c>
      <c r="D90" s="29" t="s">
        <v>0</v>
      </c>
      <c r="E90" s="25" t="s">
        <v>0</v>
      </c>
      <c r="F90" s="25" t="s">
        <v>0</v>
      </c>
      <c r="G90" s="298" t="s">
        <v>0</v>
      </c>
      <c r="H90" s="401"/>
      <c r="I90" s="25" t="s">
        <v>0</v>
      </c>
      <c r="J90" s="75" t="s">
        <v>0</v>
      </c>
      <c r="K90" s="91"/>
      <c r="L90" s="91"/>
      <c r="M90" s="5"/>
      <c r="N90" s="5"/>
      <c r="P90" s="322"/>
      <c r="Q90" s="322"/>
      <c r="R90" s="322"/>
      <c r="T90" s="322"/>
      <c r="U90" s="322"/>
      <c r="W90" s="322"/>
      <c r="X90" s="322"/>
      <c r="Z90" s="322"/>
      <c r="AA90" s="322"/>
      <c r="AB90" s="322"/>
      <c r="AC90" s="322"/>
      <c r="AE90" s="281"/>
      <c r="AF90" s="322"/>
    </row>
    <row r="91" spans="1:32" ht="12.75" customHeight="1" thickTop="1" thickBot="1" x14ac:dyDescent="0.4">
      <c r="A91" s="23">
        <v>88</v>
      </c>
      <c r="B91" s="274">
        <v>3</v>
      </c>
      <c r="C91" s="98">
        <v>44318</v>
      </c>
      <c r="D91" s="67" t="s">
        <v>11</v>
      </c>
      <c r="E91" s="25" t="str">
        <f t="shared" ref="E91:F96" si="19">VLOOKUP(M91,Teams,2)</f>
        <v>GREENWICH ARSENAL 40</v>
      </c>
      <c r="F91" s="25" t="str">
        <f t="shared" si="19"/>
        <v>PAN ZONES</v>
      </c>
      <c r="G91" s="78" t="s">
        <v>204</v>
      </c>
      <c r="H91" s="302">
        <f>VLOOKUP(E91,START_TIMES,2)</f>
        <v>0.41666666666666702</v>
      </c>
      <c r="I91" s="25" t="s">
        <v>903</v>
      </c>
      <c r="J91" s="75" t="s">
        <v>906</v>
      </c>
      <c r="K91" s="16"/>
      <c r="M91" s="5" t="s">
        <v>161</v>
      </c>
      <c r="N91" s="5" t="s">
        <v>105</v>
      </c>
      <c r="Q91" s="322"/>
      <c r="T91" s="322"/>
      <c r="U91" s="322"/>
      <c r="W91" s="322"/>
    </row>
    <row r="92" spans="1:32" ht="12.75" customHeight="1" thickTop="1" thickBot="1" x14ac:dyDescent="0.4">
      <c r="A92" s="23">
        <v>89</v>
      </c>
      <c r="B92" s="274">
        <v>3</v>
      </c>
      <c r="C92" s="98">
        <v>44318</v>
      </c>
      <c r="D92" s="67" t="s">
        <v>11</v>
      </c>
      <c r="E92" s="25" t="str">
        <f t="shared" si="19"/>
        <v>HENRY  REID FC 40</v>
      </c>
      <c r="F92" s="25" t="str">
        <f t="shared" si="19"/>
        <v>STORM FC</v>
      </c>
      <c r="G92" s="298"/>
      <c r="H92" s="302">
        <v>0.33333333333333331</v>
      </c>
      <c r="I92" s="25" t="str">
        <f>VLOOKUP(E92,fields,2)</f>
        <v>Ludlowe HS (T), Fairfield</v>
      </c>
      <c r="J92" s="75" t="s">
        <v>0</v>
      </c>
      <c r="K92" s="16"/>
      <c r="M92" s="5" t="s">
        <v>104</v>
      </c>
      <c r="N92" s="5" t="s">
        <v>107</v>
      </c>
      <c r="P92" s="322"/>
      <c r="Q92" s="322"/>
      <c r="R92" s="322"/>
      <c r="T92" s="322"/>
      <c r="U92" s="322"/>
      <c r="W92" s="322"/>
      <c r="X92" s="322"/>
      <c r="Z92" s="322"/>
      <c r="AA92" s="322"/>
      <c r="AB92" s="322"/>
      <c r="AC92" s="322"/>
      <c r="AE92" s="281"/>
      <c r="AF92" s="322"/>
    </row>
    <row r="93" spans="1:32" ht="12.75" customHeight="1" thickTop="1" thickBot="1" x14ac:dyDescent="0.4">
      <c r="A93" s="23">
        <v>90</v>
      </c>
      <c r="B93" s="274">
        <v>3</v>
      </c>
      <c r="C93" s="98">
        <v>44318</v>
      </c>
      <c r="D93" s="67" t="s">
        <v>11</v>
      </c>
      <c r="E93" s="25" t="str">
        <f t="shared" si="19"/>
        <v>GREENWICH PUMAS 40</v>
      </c>
      <c r="F93" s="25" t="str">
        <f t="shared" si="19"/>
        <v>FAIRFIELD GAC 40</v>
      </c>
      <c r="G93" s="77" t="s">
        <v>204</v>
      </c>
      <c r="H93" s="302">
        <v>0.33333333333333331</v>
      </c>
      <c r="I93" s="25" t="s">
        <v>884</v>
      </c>
      <c r="J93" s="75" t="s">
        <v>904</v>
      </c>
      <c r="K93" s="16"/>
      <c r="M93" s="5" t="s">
        <v>163</v>
      </c>
      <c r="N93" s="5" t="s">
        <v>160</v>
      </c>
      <c r="P93" s="322"/>
      <c r="Q93" s="322"/>
      <c r="R93" s="322"/>
      <c r="T93" s="322"/>
      <c r="U93" s="322"/>
      <c r="W93" s="322"/>
      <c r="X93" s="322"/>
      <c r="Z93" s="322"/>
      <c r="AA93" s="322"/>
      <c r="AB93" s="322"/>
      <c r="AE93" s="281"/>
    </row>
    <row r="94" spans="1:32" ht="12.75" customHeight="1" thickTop="1" thickBot="1" x14ac:dyDescent="0.4">
      <c r="A94" s="23">
        <v>91</v>
      </c>
      <c r="B94" s="274">
        <v>3</v>
      </c>
      <c r="C94" s="98">
        <v>44318</v>
      </c>
      <c r="D94" s="67" t="s">
        <v>11</v>
      </c>
      <c r="E94" s="25" t="str">
        <f t="shared" si="19"/>
        <v>VASCO DA GAMA 40</v>
      </c>
      <c r="F94" s="25" t="str">
        <f t="shared" si="19"/>
        <v>GREENWICH GUNNERS 40</v>
      </c>
      <c r="G94" s="77" t="s">
        <v>204</v>
      </c>
      <c r="H94" s="302">
        <f>VLOOKUP(E94,START_TIMES,2)</f>
        <v>0.41666666666666702</v>
      </c>
      <c r="I94" s="25" t="str">
        <f>VLOOKUP(E94,fields,2)</f>
        <v>Veterans Memorial Park (T), Bridgeport</v>
      </c>
      <c r="J94" s="75" t="s">
        <v>904</v>
      </c>
      <c r="K94" s="16"/>
      <c r="M94" s="5" t="s">
        <v>108</v>
      </c>
      <c r="N94" s="5" t="s">
        <v>162</v>
      </c>
      <c r="P94" s="322"/>
      <c r="Q94" s="322"/>
      <c r="R94" s="322"/>
      <c r="T94" s="322"/>
      <c r="U94" s="322"/>
      <c r="W94" s="322"/>
      <c r="X94" s="322"/>
      <c r="Z94" s="322"/>
      <c r="AA94" s="322"/>
      <c r="AB94" s="322"/>
      <c r="AE94" s="281"/>
    </row>
    <row r="95" spans="1:32" ht="12.75" customHeight="1" thickTop="1" x14ac:dyDescent="0.35">
      <c r="A95" s="23">
        <v>92</v>
      </c>
      <c r="B95" s="274">
        <v>3</v>
      </c>
      <c r="C95" s="98">
        <v>44318</v>
      </c>
      <c r="D95" s="67" t="s">
        <v>11</v>
      </c>
      <c r="E95" s="25" t="str">
        <f t="shared" si="19"/>
        <v>RIDGEFIELD KICKS</v>
      </c>
      <c r="F95" s="25" t="str">
        <f t="shared" si="19"/>
        <v>WATERBURY ALBANIANS</v>
      </c>
      <c r="G95" s="298"/>
      <c r="H95" s="302">
        <f>VLOOKUP(E95,START_TIMES,2)</f>
        <v>0.375</v>
      </c>
      <c r="I95" s="25" t="str">
        <f>VLOOKUP(E95,fields,2)</f>
        <v>Diniz Field, Ridgefield</v>
      </c>
      <c r="J95" s="75" t="s">
        <v>0</v>
      </c>
      <c r="K95" s="16"/>
      <c r="M95" s="5" t="s">
        <v>106</v>
      </c>
      <c r="N95" s="5" t="s">
        <v>109</v>
      </c>
      <c r="P95" s="322"/>
      <c r="Q95" s="322"/>
      <c r="R95" s="322"/>
      <c r="T95" s="322"/>
      <c r="U95" s="322"/>
      <c r="W95" s="322"/>
      <c r="X95" s="322"/>
      <c r="AA95" s="322"/>
      <c r="AB95" s="322"/>
    </row>
    <row r="96" spans="1:32" ht="12.75" customHeight="1" x14ac:dyDescent="0.35">
      <c r="A96" s="23">
        <v>93</v>
      </c>
      <c r="B96" s="274"/>
      <c r="C96" s="98">
        <v>44318</v>
      </c>
      <c r="D96" s="67" t="s">
        <v>11</v>
      </c>
      <c r="E96" s="25" t="str">
        <f t="shared" si="19"/>
        <v>GREENWICH PUMAS 40</v>
      </c>
      <c r="F96" s="25" t="str">
        <f t="shared" si="19"/>
        <v>VASCO DA GAMA 40</v>
      </c>
      <c r="G96" s="298"/>
      <c r="H96" s="302">
        <v>0.33333333333333331</v>
      </c>
      <c r="I96" s="25" t="s">
        <v>884</v>
      </c>
      <c r="J96" s="75" t="s">
        <v>925</v>
      </c>
      <c r="K96" s="16"/>
      <c r="M96" s="5" t="s">
        <v>163</v>
      </c>
      <c r="N96" s="5" t="s">
        <v>108</v>
      </c>
      <c r="P96" s="322"/>
      <c r="Q96" s="322"/>
      <c r="R96" s="322"/>
      <c r="T96" s="322"/>
      <c r="U96" s="322"/>
      <c r="W96" s="322"/>
      <c r="X96" s="322"/>
      <c r="AA96" s="322"/>
      <c r="AB96" s="322"/>
    </row>
    <row r="97" spans="1:32" ht="12.75" customHeight="1" x14ac:dyDescent="0.35">
      <c r="A97" s="23">
        <v>94</v>
      </c>
      <c r="B97" s="98" t="s">
        <v>0</v>
      </c>
      <c r="C97" s="29" t="s">
        <v>0</v>
      </c>
      <c r="D97" s="25" t="s">
        <v>0</v>
      </c>
      <c r="E97" s="25" t="s">
        <v>0</v>
      </c>
      <c r="F97" s="298" t="s">
        <v>0</v>
      </c>
      <c r="G97" s="302"/>
      <c r="H97" s="25" t="s">
        <v>0</v>
      </c>
      <c r="I97" s="75" t="s">
        <v>0</v>
      </c>
      <c r="J97" s="75"/>
      <c r="K97" s="16"/>
      <c r="M97" s="5"/>
      <c r="N97" s="5"/>
      <c r="P97" s="322"/>
      <c r="Q97" s="322"/>
      <c r="R97" s="322"/>
      <c r="T97" s="322"/>
      <c r="U97" s="322"/>
      <c r="W97" s="322"/>
      <c r="X97" s="322"/>
      <c r="AA97" s="322"/>
      <c r="AB97" s="322"/>
    </row>
    <row r="98" spans="1:32" ht="12.75" customHeight="1" x14ac:dyDescent="0.35">
      <c r="A98" s="23">
        <v>95</v>
      </c>
      <c r="B98" s="274">
        <v>3</v>
      </c>
      <c r="C98" s="98">
        <v>44318</v>
      </c>
      <c r="D98" s="66" t="s">
        <v>12</v>
      </c>
      <c r="E98" s="25" t="str">
        <f t="shared" ref="E98:F104" si="20">VLOOKUP(M98,Teams,2)</f>
        <v>NORTH HAVEN SC</v>
      </c>
      <c r="F98" s="25" t="str">
        <f t="shared" si="20"/>
        <v>ELI'S FC</v>
      </c>
      <c r="G98" s="298"/>
      <c r="H98" s="302">
        <f>VLOOKUP(E98,START_TIMES,2)</f>
        <v>0.33333333333333331</v>
      </c>
      <c r="I98" s="25" t="str">
        <f t="shared" ref="I98:I104" si="21">VLOOKUP(E98,fields,2)</f>
        <v>North Haven MS (T), North Haven</v>
      </c>
      <c r="J98" s="75" t="s">
        <v>0</v>
      </c>
      <c r="K98" s="16"/>
      <c r="M98" s="327" t="s">
        <v>119</v>
      </c>
      <c r="N98" s="327" t="s">
        <v>866</v>
      </c>
      <c r="Q98" s="322"/>
    </row>
    <row r="99" spans="1:32" ht="12.75" customHeight="1" x14ac:dyDescent="0.35">
      <c r="A99" s="23">
        <v>96</v>
      </c>
      <c r="B99" s="274">
        <v>3</v>
      </c>
      <c r="C99" s="98">
        <v>44318</v>
      </c>
      <c r="D99" s="66" t="s">
        <v>12</v>
      </c>
      <c r="E99" s="25" t="str">
        <f t="shared" si="20"/>
        <v>SOUTHEAST ROVERS</v>
      </c>
      <c r="F99" s="25" t="str">
        <f t="shared" si="20"/>
        <v xml:space="preserve">GUILFORD CELTIC </v>
      </c>
      <c r="G99" s="298"/>
      <c r="H99" s="302">
        <f>VLOOKUP(E99,START_TIMES,2)</f>
        <v>0.41666666666666702</v>
      </c>
      <c r="I99" s="25" t="s">
        <v>933</v>
      </c>
      <c r="J99" s="75" t="s">
        <v>901</v>
      </c>
      <c r="K99" s="16"/>
      <c r="M99" s="327" t="s">
        <v>121</v>
      </c>
      <c r="N99" s="327" t="s">
        <v>868</v>
      </c>
      <c r="P99" s="322"/>
      <c r="Q99" s="322"/>
      <c r="R99" s="322"/>
      <c r="T99" s="322"/>
      <c r="U99" s="322"/>
      <c r="W99" s="322"/>
      <c r="X99" s="322"/>
      <c r="AA99" s="322"/>
      <c r="AB99" s="322"/>
    </row>
    <row r="100" spans="1:32" ht="12.75" customHeight="1" x14ac:dyDescent="0.35">
      <c r="A100" s="23">
        <v>97</v>
      </c>
      <c r="B100" s="274">
        <v>3</v>
      </c>
      <c r="C100" s="98">
        <v>44318</v>
      </c>
      <c r="D100" s="66" t="s">
        <v>12</v>
      </c>
      <c r="E100" s="25" t="str">
        <f t="shared" si="20"/>
        <v>NORTH BRANFORD 40</v>
      </c>
      <c r="F100" s="25" t="str">
        <f t="shared" si="20"/>
        <v>WILTON WOLVES</v>
      </c>
      <c r="G100" s="298"/>
      <c r="H100" s="302">
        <v>0.33333333333333331</v>
      </c>
      <c r="I100" s="25" t="s">
        <v>902</v>
      </c>
      <c r="J100" s="75" t="s">
        <v>916</v>
      </c>
      <c r="K100" s="16"/>
      <c r="M100" s="327" t="s">
        <v>118</v>
      </c>
      <c r="N100" s="327" t="s">
        <v>874</v>
      </c>
      <c r="P100" s="322"/>
      <c r="Q100" s="322"/>
      <c r="R100" s="322"/>
      <c r="T100" s="322"/>
      <c r="U100" s="322"/>
      <c r="W100" s="322"/>
      <c r="X100" s="322"/>
      <c r="AA100" s="322"/>
      <c r="AB100" s="322"/>
    </row>
    <row r="101" spans="1:32" ht="12.75" customHeight="1" x14ac:dyDescent="0.35">
      <c r="A101" s="23">
        <v>98</v>
      </c>
      <c r="B101" s="274">
        <v>3</v>
      </c>
      <c r="C101" s="98">
        <v>44318</v>
      </c>
      <c r="D101" s="66" t="s">
        <v>12</v>
      </c>
      <c r="E101" s="25" t="str">
        <f t="shared" si="20"/>
        <v>CLINTON 40</v>
      </c>
      <c r="F101" s="25" t="str">
        <f t="shared" si="20"/>
        <v>NORWALK SPORT COLOMBIA</v>
      </c>
      <c r="G101" s="312"/>
      <c r="H101" s="302">
        <v>0.33333333333333331</v>
      </c>
      <c r="I101" s="25" t="str">
        <f t="shared" si="21"/>
        <v>Indian River Sports Complex (T), Clinton</v>
      </c>
      <c r="J101" s="75" t="s">
        <v>0</v>
      </c>
      <c r="K101" s="16"/>
      <c r="M101" s="327" t="s">
        <v>111</v>
      </c>
      <c r="N101" s="327" t="s">
        <v>120</v>
      </c>
      <c r="P101" s="322"/>
      <c r="Q101" s="322"/>
      <c r="R101" s="322"/>
      <c r="T101" s="322"/>
      <c r="U101" s="322"/>
      <c r="W101" s="322"/>
      <c r="X101" s="322"/>
      <c r="AA101" s="322"/>
      <c r="AB101" s="322"/>
    </row>
    <row r="102" spans="1:32" ht="12.75" customHeight="1" x14ac:dyDescent="0.35">
      <c r="A102" s="23">
        <v>99</v>
      </c>
      <c r="B102" s="274">
        <v>3</v>
      </c>
      <c r="C102" s="98">
        <v>44318</v>
      </c>
      <c r="D102" s="66" t="s">
        <v>12</v>
      </c>
      <c r="E102" s="25" t="str">
        <f t="shared" si="20"/>
        <v>DERBY QUITUS</v>
      </c>
      <c r="F102" s="25" t="str">
        <f t="shared" si="20"/>
        <v>STAMFORD UNITED</v>
      </c>
      <c r="G102" s="298"/>
      <c r="H102" s="302">
        <f>VLOOKUP(E102,START_TIMES,2)</f>
        <v>0.41666666666666669</v>
      </c>
      <c r="I102" s="25" t="str">
        <f t="shared" si="21"/>
        <v>Witek Park (G), Derby</v>
      </c>
      <c r="J102" s="75" t="s">
        <v>0</v>
      </c>
      <c r="K102" s="16"/>
      <c r="M102" s="327" t="s">
        <v>113</v>
      </c>
      <c r="N102" s="327" t="s">
        <v>873</v>
      </c>
      <c r="P102" s="322"/>
      <c r="Q102" s="322"/>
      <c r="R102" s="322"/>
      <c r="T102" s="322"/>
      <c r="U102" s="322"/>
      <c r="W102" s="322"/>
      <c r="X102" s="322"/>
      <c r="Z102" s="322"/>
      <c r="AA102" s="322"/>
      <c r="AB102" s="322"/>
      <c r="AC102" s="322"/>
      <c r="AF102" s="322"/>
    </row>
    <row r="103" spans="1:32" ht="12.75" customHeight="1" x14ac:dyDescent="0.35">
      <c r="A103" s="23">
        <v>100</v>
      </c>
      <c r="B103" s="274">
        <v>3</v>
      </c>
      <c r="C103" s="98">
        <v>44318</v>
      </c>
      <c r="D103" s="66" t="s">
        <v>12</v>
      </c>
      <c r="E103" s="25" t="str">
        <f t="shared" si="20"/>
        <v>GUILFORD BELL CURVE</v>
      </c>
      <c r="F103" s="25" t="str">
        <f t="shared" si="20"/>
        <v>BESA SC</v>
      </c>
      <c r="G103" s="298"/>
      <c r="H103" s="302">
        <f>VLOOKUP(E103,START_TIMES,2)</f>
        <v>0.41666666666666702</v>
      </c>
      <c r="I103" s="354" t="str">
        <f t="shared" si="21"/>
        <v>Guilford HS (T), Guilford</v>
      </c>
      <c r="J103" s="75" t="s">
        <v>0</v>
      </c>
      <c r="K103" s="16"/>
      <c r="M103" s="327" t="s">
        <v>115</v>
      </c>
      <c r="N103" s="327" t="s">
        <v>863</v>
      </c>
      <c r="P103" s="322"/>
      <c r="Q103" s="322"/>
      <c r="R103" s="322"/>
      <c r="T103" s="322"/>
      <c r="U103" s="322"/>
      <c r="W103" s="322"/>
      <c r="X103" s="322"/>
      <c r="Z103" s="322"/>
      <c r="AA103" s="322"/>
      <c r="AB103" s="322"/>
      <c r="AE103" s="281"/>
    </row>
    <row r="104" spans="1:32" ht="12.75" customHeight="1" x14ac:dyDescent="0.35">
      <c r="A104" s="23">
        <v>101</v>
      </c>
      <c r="B104" s="274">
        <v>3</v>
      </c>
      <c r="C104" s="98">
        <v>44318</v>
      </c>
      <c r="D104" s="66" t="s">
        <v>12</v>
      </c>
      <c r="E104" s="25" t="str">
        <f t="shared" si="20"/>
        <v>NEW HAVEN AMERICANS</v>
      </c>
      <c r="F104" s="25" t="str">
        <f t="shared" si="20"/>
        <v>CLUB NAPOLI 40</v>
      </c>
      <c r="G104" s="298"/>
      <c r="H104" s="302">
        <f>VLOOKUP(E104,START_TIMES,2)</f>
        <v>0.41666666666666702</v>
      </c>
      <c r="I104" s="25" t="str">
        <f t="shared" si="21"/>
        <v>Peck Place School (G), Orange</v>
      </c>
      <c r="J104" s="75" t="s">
        <v>0</v>
      </c>
      <c r="K104" s="16"/>
      <c r="M104" s="327" t="s">
        <v>117</v>
      </c>
      <c r="N104" s="327" t="s">
        <v>112</v>
      </c>
      <c r="Q104" s="322"/>
    </row>
    <row r="105" spans="1:32" ht="12.75" customHeight="1" x14ac:dyDescent="0.35">
      <c r="A105" s="23">
        <v>102</v>
      </c>
      <c r="B105" s="274" t="s">
        <v>0</v>
      </c>
      <c r="C105" s="98" t="s">
        <v>0</v>
      </c>
      <c r="D105" s="29" t="s">
        <v>0</v>
      </c>
      <c r="E105" s="25" t="s">
        <v>0</v>
      </c>
      <c r="F105" s="25" t="s">
        <v>0</v>
      </c>
      <c r="G105" s="298" t="s">
        <v>0</v>
      </c>
      <c r="H105" s="401"/>
      <c r="I105" s="25" t="s">
        <v>0</v>
      </c>
      <c r="J105" s="75" t="s">
        <v>0</v>
      </c>
      <c r="K105" s="91"/>
      <c r="L105" s="91"/>
      <c r="M105" s="5"/>
      <c r="N105" s="5"/>
      <c r="P105" s="322"/>
      <c r="Q105" s="322"/>
      <c r="R105" s="322"/>
      <c r="T105" s="322"/>
      <c r="U105" s="322"/>
      <c r="W105" s="322"/>
      <c r="X105" s="322"/>
      <c r="Z105" s="322"/>
      <c r="AA105" s="322"/>
      <c r="AB105" s="322"/>
      <c r="AC105" s="322"/>
      <c r="AE105" s="281"/>
      <c r="AF105" s="322"/>
    </row>
    <row r="106" spans="1:32" ht="12.75" customHeight="1" x14ac:dyDescent="0.35">
      <c r="A106" s="23">
        <v>103</v>
      </c>
      <c r="B106" s="274">
        <v>3</v>
      </c>
      <c r="C106" s="98">
        <v>44318</v>
      </c>
      <c r="D106" s="65" t="s">
        <v>102</v>
      </c>
      <c r="E106" s="25" t="str">
        <f t="shared" ref="E106:F110" si="22">VLOOKUP(M106,Teams,2)</f>
        <v xml:space="preserve">CHESHIRE UNITED </v>
      </c>
      <c r="F106" s="25" t="str">
        <f t="shared" si="22"/>
        <v>GREENWICH GUNNERS 50</v>
      </c>
      <c r="G106" s="298"/>
      <c r="H106" s="302">
        <f>VLOOKUP(E106,START_TIMES,2)</f>
        <v>0.41666666666666669</v>
      </c>
      <c r="I106" s="25" t="str">
        <f>VLOOKUP(E106,fields,2)</f>
        <v>Quinnipiac Park (G), Cheshire</v>
      </c>
      <c r="J106" s="75" t="s">
        <v>0</v>
      </c>
      <c r="K106" s="16"/>
      <c r="M106" s="5" t="s">
        <v>125</v>
      </c>
      <c r="N106" s="5" t="s">
        <v>129</v>
      </c>
      <c r="P106" s="322"/>
      <c r="Q106" s="322"/>
      <c r="R106" s="322"/>
      <c r="T106" s="322"/>
      <c r="U106" s="322"/>
      <c r="W106" s="322"/>
      <c r="X106" s="322"/>
      <c r="Z106" s="322"/>
      <c r="AA106" s="322"/>
      <c r="AB106" s="322"/>
      <c r="AC106" s="322"/>
      <c r="AE106" s="281"/>
      <c r="AF106" s="322"/>
    </row>
    <row r="107" spans="1:32" ht="12.75" customHeight="1" x14ac:dyDescent="0.35">
      <c r="A107" s="23">
        <v>104</v>
      </c>
      <c r="B107" s="274">
        <v>3</v>
      </c>
      <c r="C107" s="98">
        <v>44318</v>
      </c>
      <c r="D107" s="65" t="s">
        <v>102</v>
      </c>
      <c r="E107" s="25" t="str">
        <f t="shared" si="22"/>
        <v>GREENWICH ARSENAL 50</v>
      </c>
      <c r="F107" s="25" t="str">
        <f t="shared" si="22"/>
        <v>GUILFORD BLACK EAGLES</v>
      </c>
      <c r="G107" s="298"/>
      <c r="H107" s="302">
        <f>VLOOKUP(E107,START_TIMES,2)</f>
        <v>0.41666666666666702</v>
      </c>
      <c r="I107" s="25" t="s">
        <v>884</v>
      </c>
      <c r="J107" s="75" t="s">
        <v>0</v>
      </c>
      <c r="K107" s="16"/>
      <c r="M107" s="5" t="s">
        <v>128</v>
      </c>
      <c r="N107" s="5" t="s">
        <v>131</v>
      </c>
      <c r="P107" s="322"/>
      <c r="Q107" s="322"/>
      <c r="R107" s="322"/>
      <c r="T107" s="322"/>
      <c r="U107" s="322"/>
      <c r="W107" s="322"/>
      <c r="X107" s="322"/>
      <c r="Z107" s="322"/>
      <c r="AA107" s="322"/>
      <c r="AB107" s="322"/>
      <c r="AC107" s="322"/>
      <c r="AE107" s="281"/>
      <c r="AF107" s="322"/>
    </row>
    <row r="108" spans="1:32" ht="12.5" customHeight="1" x14ac:dyDescent="0.35">
      <c r="A108" s="23">
        <v>105</v>
      </c>
      <c r="B108" s="274">
        <v>3</v>
      </c>
      <c r="C108" s="98">
        <v>44318</v>
      </c>
      <c r="D108" s="65" t="s">
        <v>102</v>
      </c>
      <c r="E108" s="25" t="str">
        <f t="shared" si="22"/>
        <v>FAIRFIELD GAC 50</v>
      </c>
      <c r="F108" s="25" t="str">
        <f t="shared" si="22"/>
        <v>CHESHIRE AZZURRI 50</v>
      </c>
      <c r="G108" s="298"/>
      <c r="H108" s="302">
        <f>VLOOKUP(E108,START_TIMES,2)</f>
        <v>0.41666666666666702</v>
      </c>
      <c r="I108" s="25" t="str">
        <f>VLOOKUP(E108,fields,2)</f>
        <v>Ludlowe HS (T), Fairfield</v>
      </c>
      <c r="J108" s="75" t="s">
        <v>0</v>
      </c>
      <c r="K108" s="16"/>
      <c r="M108" s="5" t="s">
        <v>127</v>
      </c>
      <c r="N108" s="5" t="s">
        <v>124</v>
      </c>
      <c r="P108" s="322"/>
      <c r="Q108" s="322"/>
      <c r="R108" s="322"/>
      <c r="T108" s="322"/>
      <c r="U108" s="322"/>
      <c r="W108" s="322"/>
      <c r="X108" s="322"/>
      <c r="Z108" s="322"/>
      <c r="AA108" s="322"/>
      <c r="AB108" s="322"/>
      <c r="AC108" s="322"/>
      <c r="AE108" s="281"/>
      <c r="AF108" s="322"/>
    </row>
    <row r="109" spans="1:32" ht="12.5" customHeight="1" x14ac:dyDescent="0.35">
      <c r="A109" s="23">
        <v>106</v>
      </c>
      <c r="B109" s="274">
        <v>3</v>
      </c>
      <c r="C109" s="98">
        <v>44318</v>
      </c>
      <c r="D109" s="65" t="s">
        <v>102</v>
      </c>
      <c r="E109" s="25" t="str">
        <f t="shared" si="22"/>
        <v>POLONIA FALCON STARS FC</v>
      </c>
      <c r="F109" s="25" t="str">
        <f t="shared" si="22"/>
        <v>DYNAMO SC</v>
      </c>
      <c r="G109" s="298"/>
      <c r="H109" s="302">
        <f>VLOOKUP(E109,START_TIMES,2)</f>
        <v>0.375</v>
      </c>
      <c r="I109" s="25" t="str">
        <f>VLOOKUP(E109,fields,2)</f>
        <v>Falcon Field (G), New Britain</v>
      </c>
      <c r="J109" s="75" t="s">
        <v>0</v>
      </c>
      <c r="K109" s="16"/>
      <c r="M109" s="5" t="s">
        <v>132</v>
      </c>
      <c r="N109" s="5" t="s">
        <v>126</v>
      </c>
      <c r="P109" s="322"/>
      <c r="Q109" s="322"/>
      <c r="R109" s="322"/>
      <c r="T109" s="322"/>
      <c r="U109" s="322"/>
      <c r="W109" s="322"/>
      <c r="X109" s="322"/>
      <c r="Z109" s="322"/>
      <c r="AA109" s="322"/>
      <c r="AB109" s="322"/>
      <c r="AC109" s="322"/>
      <c r="AE109" s="281"/>
      <c r="AF109" s="322"/>
    </row>
    <row r="110" spans="1:32" ht="12.5" customHeight="1" x14ac:dyDescent="0.35">
      <c r="A110" s="23">
        <v>107</v>
      </c>
      <c r="B110" s="274">
        <v>3</v>
      </c>
      <c r="C110" s="98">
        <v>44318</v>
      </c>
      <c r="D110" s="65" t="s">
        <v>102</v>
      </c>
      <c r="E110" s="25" t="str">
        <f t="shared" si="22"/>
        <v>GREENWICH PUMAS LEGENDS</v>
      </c>
      <c r="F110" s="25" t="str">
        <f t="shared" si="22"/>
        <v>VASCO DA GAMA 50</v>
      </c>
      <c r="G110" s="298"/>
      <c r="H110" s="302">
        <v>0.33333333333333331</v>
      </c>
      <c r="I110" s="25" t="s">
        <v>903</v>
      </c>
      <c r="J110" s="75" t="s">
        <v>0</v>
      </c>
      <c r="K110" s="16"/>
      <c r="M110" s="5" t="s">
        <v>130</v>
      </c>
      <c r="N110" s="5" t="s">
        <v>133</v>
      </c>
      <c r="P110" s="322"/>
      <c r="Q110" s="322"/>
      <c r="R110" s="322"/>
      <c r="T110" s="322"/>
      <c r="U110" s="322"/>
      <c r="W110" s="322"/>
      <c r="X110" s="322"/>
      <c r="Z110" s="322"/>
      <c r="AA110" s="322"/>
      <c r="AB110" s="322"/>
      <c r="AC110" s="322"/>
      <c r="AE110" s="281"/>
      <c r="AF110" s="322"/>
    </row>
    <row r="111" spans="1:32" ht="12.5" customHeight="1" x14ac:dyDescent="0.35">
      <c r="A111" s="23">
        <v>108</v>
      </c>
      <c r="B111" s="274" t="s">
        <v>0</v>
      </c>
      <c r="C111" s="98" t="s">
        <v>0</v>
      </c>
      <c r="D111" s="29" t="s">
        <v>0</v>
      </c>
      <c r="E111" s="25" t="s">
        <v>0</v>
      </c>
      <c r="F111" s="25" t="s">
        <v>0</v>
      </c>
      <c r="G111" s="298" t="s">
        <v>0</v>
      </c>
      <c r="H111" s="401"/>
      <c r="I111" s="25" t="s">
        <v>0</v>
      </c>
      <c r="J111" s="75" t="s">
        <v>0</v>
      </c>
      <c r="K111" s="16"/>
      <c r="M111" s="5"/>
      <c r="N111" s="5"/>
      <c r="Q111" s="322"/>
    </row>
    <row r="112" spans="1:32" ht="12.5" customHeight="1" x14ac:dyDescent="0.35">
      <c r="A112" s="23">
        <v>109</v>
      </c>
      <c r="B112" s="274">
        <v>3</v>
      </c>
      <c r="C112" s="98">
        <v>44318</v>
      </c>
      <c r="D112" s="70" t="s">
        <v>103</v>
      </c>
      <c r="E112" s="25" t="str">
        <f t="shared" ref="E112:F115" si="23">VLOOKUP(M112,Teams,2)</f>
        <v>NORTH BRANFORD LEGENDS</v>
      </c>
      <c r="F112" s="25" t="str">
        <f t="shared" si="23"/>
        <v>NORWALK MARINERS</v>
      </c>
      <c r="G112" s="298"/>
      <c r="H112" s="302">
        <f>VLOOKUP(E112,START_TIMES,2)</f>
        <v>0.41666666666666702</v>
      </c>
      <c r="I112" s="25" t="str">
        <f>VLOOKUP(E112,fields,2)</f>
        <v>Northford Park (G), North Branford</v>
      </c>
      <c r="J112" s="75" t="s">
        <v>0</v>
      </c>
      <c r="K112" s="16"/>
      <c r="M112" s="5" t="s">
        <v>142</v>
      </c>
      <c r="N112" s="5" t="s">
        <v>144</v>
      </c>
      <c r="Q112" s="322"/>
    </row>
    <row r="113" spans="1:32" ht="12.5" customHeight="1" x14ac:dyDescent="0.35">
      <c r="A113" s="23">
        <v>110</v>
      </c>
      <c r="B113" s="274">
        <v>3</v>
      </c>
      <c r="C113" s="98">
        <v>44318</v>
      </c>
      <c r="D113" s="70" t="s">
        <v>103</v>
      </c>
      <c r="E113" s="25" t="str">
        <f t="shared" si="23"/>
        <v>EAST HAVEN SC</v>
      </c>
      <c r="F113" s="332" t="str">
        <f t="shared" si="23"/>
        <v>BYE 50</v>
      </c>
      <c r="G113" s="298"/>
      <c r="H113" s="401" t="s">
        <v>91</v>
      </c>
      <c r="I113" s="266" t="s">
        <v>91</v>
      </c>
      <c r="J113" s="75" t="s">
        <v>0</v>
      </c>
      <c r="K113" s="16"/>
      <c r="M113" s="5" t="s">
        <v>138</v>
      </c>
      <c r="N113" s="5" t="s">
        <v>134</v>
      </c>
      <c r="P113" s="322"/>
      <c r="Q113" s="322"/>
      <c r="R113" s="322"/>
      <c r="T113" s="322"/>
      <c r="U113" s="322"/>
      <c r="W113" s="322"/>
      <c r="X113" s="322"/>
      <c r="Z113" s="322"/>
      <c r="AA113" s="322"/>
      <c r="AB113" s="322"/>
      <c r="AC113" s="322"/>
      <c r="AE113" s="281"/>
      <c r="AF113" s="322"/>
    </row>
    <row r="114" spans="1:32" ht="12.5" customHeight="1" thickBot="1" x14ac:dyDescent="0.4">
      <c r="A114" s="23">
        <v>111</v>
      </c>
      <c r="B114" s="274">
        <v>3</v>
      </c>
      <c r="C114" s="98">
        <v>44318</v>
      </c>
      <c r="D114" s="70" t="s">
        <v>103</v>
      </c>
      <c r="E114" s="25" t="str">
        <f t="shared" si="23"/>
        <v>ZIMMITTI SC</v>
      </c>
      <c r="F114" s="25" t="str">
        <f t="shared" si="23"/>
        <v>CLUB NAPOLI 50</v>
      </c>
      <c r="G114" s="298"/>
      <c r="H114" s="302">
        <f>VLOOKUP(E114,START_TIMES,2)</f>
        <v>0.41666666666666702</v>
      </c>
      <c r="I114" s="25" t="str">
        <f>VLOOKUP(E114,fields,2)</f>
        <v>Pontelandolfo Club (G), Waterbury</v>
      </c>
      <c r="J114" s="75" t="s">
        <v>0</v>
      </c>
      <c r="K114" s="16"/>
      <c r="M114" s="5" t="s">
        <v>147</v>
      </c>
      <c r="N114" s="5" t="s">
        <v>136</v>
      </c>
      <c r="P114" s="322"/>
      <c r="Q114" s="322"/>
      <c r="R114" s="322"/>
      <c r="T114" s="322"/>
      <c r="U114" s="322"/>
      <c r="W114" s="322"/>
      <c r="X114" s="322"/>
      <c r="Z114" s="322"/>
      <c r="AA114" s="322"/>
      <c r="AB114" s="322"/>
      <c r="AC114" s="322"/>
      <c r="AE114" s="281"/>
      <c r="AF114" s="322"/>
    </row>
    <row r="115" spans="1:32" ht="12.5" customHeight="1" thickTop="1" thickBot="1" x14ac:dyDescent="0.4">
      <c r="A115" s="23">
        <v>112</v>
      </c>
      <c r="B115" s="274">
        <v>3</v>
      </c>
      <c r="C115" s="98">
        <v>44318</v>
      </c>
      <c r="D115" s="70" t="s">
        <v>103</v>
      </c>
      <c r="E115" s="25" t="str">
        <f t="shared" si="23"/>
        <v>NEW FAIRFIELD UNITED</v>
      </c>
      <c r="F115" s="25" t="str">
        <f t="shared" si="23"/>
        <v>STAMFORD CITY</v>
      </c>
      <c r="G115" s="298"/>
      <c r="H115" s="302">
        <f>VLOOKUP(E115,START_TIMES,2)</f>
        <v>0.41666666666666669</v>
      </c>
      <c r="I115" s="25" t="str">
        <f>VLOOKUP(E115,fields,2)</f>
        <v>New Fairfield HS, New Fairfield</v>
      </c>
      <c r="J115" s="75" t="s">
        <v>0</v>
      </c>
      <c r="K115" s="16"/>
      <c r="M115" s="5" t="s">
        <v>141</v>
      </c>
      <c r="N115" s="5" t="s">
        <v>146</v>
      </c>
      <c r="P115" s="322"/>
      <c r="Q115" s="322"/>
      <c r="R115" s="322"/>
      <c r="S115" s="16"/>
      <c r="T115" s="207"/>
      <c r="U115" s="207"/>
      <c r="V115" s="16">
        <v>73</v>
      </c>
      <c r="W115" s="218"/>
      <c r="X115" s="224"/>
      <c r="Y115" s="16"/>
      <c r="Z115" s="275"/>
      <c r="AA115" s="322"/>
      <c r="AB115" s="322"/>
      <c r="AC115" s="16"/>
      <c r="AF115" s="322"/>
    </row>
    <row r="116" spans="1:32" ht="12.5" customHeight="1" thickTop="1" x14ac:dyDescent="0.35">
      <c r="A116" s="23">
        <v>113</v>
      </c>
      <c r="B116" s="274" t="s">
        <v>0</v>
      </c>
      <c r="C116" s="98" t="s">
        <v>0</v>
      </c>
      <c r="D116" s="29" t="s">
        <v>0</v>
      </c>
      <c r="E116" s="25" t="s">
        <v>0</v>
      </c>
      <c r="F116" s="25" t="s">
        <v>0</v>
      </c>
      <c r="G116" s="298" t="s">
        <v>0</v>
      </c>
      <c r="H116" s="401"/>
      <c r="I116" s="25" t="s">
        <v>0</v>
      </c>
      <c r="J116" s="75" t="s">
        <v>0</v>
      </c>
      <c r="K116" s="16"/>
      <c r="M116" s="5"/>
      <c r="N116" s="5"/>
      <c r="P116" s="322"/>
      <c r="Q116" s="322"/>
      <c r="R116" s="322"/>
      <c r="S116" s="16"/>
      <c r="T116" s="408"/>
      <c r="U116" s="408"/>
      <c r="V116" s="16"/>
      <c r="W116" s="237"/>
      <c r="X116" s="409"/>
      <c r="Y116" s="16"/>
      <c r="Z116" s="275"/>
      <c r="AA116" s="322"/>
      <c r="AB116" s="322"/>
      <c r="AC116" s="16"/>
      <c r="AF116" s="322"/>
    </row>
    <row r="117" spans="1:32" ht="12.5" customHeight="1" x14ac:dyDescent="0.35">
      <c r="A117" s="23">
        <v>114</v>
      </c>
      <c r="B117" s="274"/>
      <c r="C117" s="98">
        <v>44324</v>
      </c>
      <c r="D117" s="71" t="s">
        <v>10</v>
      </c>
      <c r="E117" s="25" t="str">
        <f t="shared" ref="E117" si="24">VLOOKUP(M117,Teams,2)</f>
        <v>CLINTON 30</v>
      </c>
      <c r="F117" s="25" t="str">
        <f t="shared" ref="F117" si="25">VLOOKUP(N117,Teams,2)</f>
        <v>NAUGATUCK FUSION</v>
      </c>
      <c r="G117" s="298" t="s">
        <v>0</v>
      </c>
      <c r="H117" s="302">
        <v>0.79166666666666663</v>
      </c>
      <c r="I117" s="25" t="str">
        <f>VLOOKUP(E117,fields,2)</f>
        <v>Indian River Sports Complex (T), Clinton</v>
      </c>
      <c r="J117" s="75" t="s">
        <v>934</v>
      </c>
      <c r="K117" s="16"/>
      <c r="M117" s="5" t="s">
        <v>101</v>
      </c>
      <c r="N117" s="5" t="s">
        <v>92</v>
      </c>
      <c r="P117" s="322"/>
      <c r="Q117" s="322"/>
      <c r="R117" s="322"/>
      <c r="S117" s="16"/>
      <c r="T117" s="408"/>
      <c r="U117" s="408"/>
      <c r="V117" s="16"/>
      <c r="W117" s="237"/>
      <c r="X117" s="409"/>
      <c r="Y117" s="16"/>
      <c r="Z117" s="275"/>
      <c r="AA117" s="322"/>
      <c r="AB117" s="322"/>
      <c r="AC117" s="16"/>
      <c r="AF117" s="322"/>
    </row>
    <row r="118" spans="1:32" ht="12.5" customHeight="1" x14ac:dyDescent="0.35">
      <c r="A118" s="23">
        <v>115</v>
      </c>
      <c r="B118" s="274" t="s">
        <v>0</v>
      </c>
      <c r="C118" s="98">
        <v>44324</v>
      </c>
      <c r="D118" s="67" t="s">
        <v>11</v>
      </c>
      <c r="E118" s="25" t="str">
        <f t="shared" ref="E118" si="26">VLOOKUP(M118,Teams,2)</f>
        <v>GREENWICH ARSENAL 40</v>
      </c>
      <c r="F118" s="25" t="str">
        <f t="shared" ref="F118" si="27">VLOOKUP(N118,Teams,2)</f>
        <v>FAIRFIELD GAC 40</v>
      </c>
      <c r="G118" s="298" t="s">
        <v>0</v>
      </c>
      <c r="H118" s="302">
        <v>0.33333333333333331</v>
      </c>
      <c r="I118" s="25" t="s">
        <v>884</v>
      </c>
      <c r="J118" s="75" t="s">
        <v>922</v>
      </c>
      <c r="K118" s="16"/>
      <c r="M118" s="5" t="s">
        <v>161</v>
      </c>
      <c r="N118" s="5" t="s">
        <v>160</v>
      </c>
      <c r="P118" s="322"/>
      <c r="Q118" s="322"/>
      <c r="R118" s="322"/>
      <c r="S118" s="16"/>
      <c r="T118" s="408"/>
      <c r="U118" s="408"/>
      <c r="V118" s="16"/>
      <c r="W118" s="237"/>
      <c r="X118" s="409"/>
      <c r="Y118" s="16"/>
      <c r="Z118" s="275"/>
      <c r="AA118" s="322"/>
      <c r="AB118" s="322"/>
      <c r="AC118" s="16"/>
      <c r="AF118" s="322"/>
    </row>
    <row r="119" spans="1:32" ht="12.5" customHeight="1" x14ac:dyDescent="0.35">
      <c r="A119" s="23">
        <v>116</v>
      </c>
      <c r="B119" s="274" t="s">
        <v>0</v>
      </c>
      <c r="C119" s="98"/>
      <c r="D119" s="29" t="s">
        <v>0</v>
      </c>
      <c r="E119" s="25" t="s">
        <v>0</v>
      </c>
      <c r="F119" s="25" t="s">
        <v>0</v>
      </c>
      <c r="G119" s="298" t="s">
        <v>0</v>
      </c>
      <c r="H119" s="401"/>
      <c r="I119" s="25" t="s">
        <v>0</v>
      </c>
      <c r="J119" s="75" t="s">
        <v>0</v>
      </c>
      <c r="K119" s="16"/>
      <c r="M119" s="5"/>
      <c r="N119" s="5"/>
      <c r="Q119" s="322"/>
    </row>
    <row r="120" spans="1:32" ht="12.5" customHeight="1" x14ac:dyDescent="0.35">
      <c r="A120" s="23">
        <v>117</v>
      </c>
      <c r="B120" s="274" t="s">
        <v>0</v>
      </c>
      <c r="C120" s="98">
        <v>44325</v>
      </c>
      <c r="D120" s="68" t="s">
        <v>175</v>
      </c>
      <c r="E120" s="25" t="str">
        <f t="shared" ref="E120:E121" si="28">VLOOKUP(M120,Teams,2)</f>
        <v>MILFORD TUESDAY</v>
      </c>
      <c r="F120" s="25" t="str">
        <f t="shared" ref="F120:F121" si="29">VLOOKUP(N120,Teams,2)</f>
        <v>POLONIA FALCON FC 30</v>
      </c>
      <c r="G120" s="298" t="s">
        <v>0</v>
      </c>
      <c r="H120" s="302">
        <f>VLOOKUP(E120,START_TIMES,2)</f>
        <v>0.33333333333333331</v>
      </c>
      <c r="I120" s="25" t="str">
        <f>VLOOKUP(E120,fields,2)</f>
        <v>Peck Place School (G), Orange</v>
      </c>
      <c r="J120" s="75" t="s">
        <v>914</v>
      </c>
      <c r="K120" s="16"/>
      <c r="M120" s="87" t="s">
        <v>156</v>
      </c>
      <c r="N120" s="87" t="s">
        <v>157</v>
      </c>
      <c r="Q120" s="322"/>
    </row>
    <row r="121" spans="1:32" ht="12.5" customHeight="1" x14ac:dyDescent="0.35">
      <c r="A121" s="23">
        <v>118</v>
      </c>
      <c r="B121" s="274" t="s">
        <v>0</v>
      </c>
      <c r="C121" s="98">
        <v>44325</v>
      </c>
      <c r="D121" s="65" t="s">
        <v>102</v>
      </c>
      <c r="E121" s="25" t="str">
        <f t="shared" si="28"/>
        <v>GREENWICH GUNNERS 50</v>
      </c>
      <c r="F121" s="25" t="str">
        <f t="shared" si="29"/>
        <v>DYNAMO SC</v>
      </c>
      <c r="G121" s="298" t="s">
        <v>0</v>
      </c>
      <c r="H121" s="302">
        <v>0.33333333333333331</v>
      </c>
      <c r="I121" s="25" t="s">
        <v>884</v>
      </c>
      <c r="J121" s="75" t="s">
        <v>922</v>
      </c>
      <c r="K121" s="16"/>
      <c r="M121" s="5" t="s">
        <v>129</v>
      </c>
      <c r="N121" s="5" t="s">
        <v>126</v>
      </c>
      <c r="Q121" s="322"/>
    </row>
    <row r="122" spans="1:32" ht="12.5" customHeight="1" x14ac:dyDescent="0.35">
      <c r="A122" s="23">
        <v>119</v>
      </c>
      <c r="B122" s="274" t="s">
        <v>0</v>
      </c>
      <c r="C122" s="98" t="s">
        <v>0</v>
      </c>
      <c r="D122" s="65" t="s">
        <v>0</v>
      </c>
      <c r="E122" s="25" t="s">
        <v>0</v>
      </c>
      <c r="F122" s="25" t="s">
        <v>0</v>
      </c>
      <c r="G122" s="298" t="s">
        <v>0</v>
      </c>
      <c r="H122" s="400" t="s">
        <v>0</v>
      </c>
      <c r="I122" s="25" t="s">
        <v>0</v>
      </c>
      <c r="J122" s="75"/>
      <c r="K122" s="16"/>
      <c r="M122" s="5"/>
      <c r="N122" s="5"/>
      <c r="Q122" s="322"/>
    </row>
    <row r="123" spans="1:32" ht="12.5" customHeight="1" x14ac:dyDescent="0.35">
      <c r="A123" s="23">
        <v>120</v>
      </c>
      <c r="B123" s="274">
        <v>4</v>
      </c>
      <c r="C123" s="98">
        <v>44332</v>
      </c>
      <c r="D123" s="71" t="s">
        <v>10</v>
      </c>
      <c r="E123" s="25" t="str">
        <f t="shared" ref="E123:F127" si="30">VLOOKUP(M123,Teams,2)</f>
        <v>CLINTON 30</v>
      </c>
      <c r="F123" s="25" t="str">
        <f t="shared" si="30"/>
        <v>NEWTOWN SALTY DOGS</v>
      </c>
      <c r="G123" s="298"/>
      <c r="H123" s="396">
        <v>0.33333333333333331</v>
      </c>
      <c r="I123" s="25" t="str">
        <f>VLOOKUP(E123,fields,2)</f>
        <v>Indian River Sports Complex (T), Clinton</v>
      </c>
      <c r="J123" s="75" t="s">
        <v>0</v>
      </c>
      <c r="K123" s="91"/>
      <c r="L123" s="91"/>
      <c r="M123" s="5" t="s">
        <v>101</v>
      </c>
      <c r="N123" s="5" t="s">
        <v>94</v>
      </c>
      <c r="P123" s="322"/>
      <c r="Q123" s="322"/>
      <c r="R123" s="322"/>
      <c r="T123" s="324"/>
      <c r="U123" s="324"/>
      <c r="V123" s="325"/>
      <c r="W123" s="324"/>
      <c r="X123" s="324"/>
      <c r="Z123" s="322"/>
      <c r="AA123" s="322"/>
      <c r="AB123" s="322"/>
      <c r="AF123" s="322"/>
    </row>
    <row r="124" spans="1:32" ht="12.5" customHeight="1" x14ac:dyDescent="0.35">
      <c r="A124" s="23">
        <v>121</v>
      </c>
      <c r="B124" s="274">
        <v>4</v>
      </c>
      <c r="C124" s="98">
        <v>44332</v>
      </c>
      <c r="D124" s="71" t="s">
        <v>10</v>
      </c>
      <c r="E124" s="25" t="str">
        <f t="shared" si="30"/>
        <v>SHELTON FC</v>
      </c>
      <c r="F124" s="25" t="str">
        <f t="shared" si="30"/>
        <v>VASCO DA GAMA 30</v>
      </c>
      <c r="G124" s="298"/>
      <c r="H124" s="396">
        <f>VLOOKUP(E124,START_TIMES,2)</f>
        <v>0.33333333333333331</v>
      </c>
      <c r="I124" s="25" t="str">
        <f>VLOOKUP(E124,fields,2)</f>
        <v>Nike Site (G), Shelton</v>
      </c>
      <c r="J124" s="75" t="s">
        <v>0</v>
      </c>
      <c r="K124" s="16"/>
      <c r="M124" s="5" t="s">
        <v>93</v>
      </c>
      <c r="N124" s="5" t="s">
        <v>97</v>
      </c>
      <c r="P124" s="322"/>
      <c r="Q124" s="322"/>
      <c r="R124" s="322"/>
      <c r="T124" s="322"/>
      <c r="U124" s="322"/>
      <c r="W124" s="322"/>
      <c r="X124" s="322"/>
      <c r="Z124" s="322"/>
      <c r="AA124" s="322"/>
      <c r="AB124" s="322"/>
      <c r="AF124" s="322"/>
    </row>
    <row r="125" spans="1:32" ht="12.5" customHeight="1" x14ac:dyDescent="0.35">
      <c r="A125" s="23">
        <v>122</v>
      </c>
      <c r="B125" s="274">
        <v>4</v>
      </c>
      <c r="C125" s="98">
        <v>44332</v>
      </c>
      <c r="D125" s="71" t="s">
        <v>10</v>
      </c>
      <c r="E125" s="25" t="str">
        <f t="shared" si="30"/>
        <v>NORTH BRANFORD 30</v>
      </c>
      <c r="F125" s="25" t="str">
        <f t="shared" si="30"/>
        <v>DANBURY UNITED 30</v>
      </c>
      <c r="G125" s="298"/>
      <c r="H125" s="396">
        <f>VLOOKUP(E125,START_TIMES,2)</f>
        <v>0.41666666666666669</v>
      </c>
      <c r="I125" s="25" t="str">
        <f>VLOOKUP(E125,fields,2)</f>
        <v>Northford Park (G), North Branford</v>
      </c>
      <c r="J125" s="75" t="s">
        <v>0</v>
      </c>
      <c r="K125" s="16"/>
      <c r="M125" s="5" t="s">
        <v>99</v>
      </c>
      <c r="N125" s="5" t="s">
        <v>100</v>
      </c>
      <c r="P125" s="322"/>
      <c r="Q125" s="322"/>
      <c r="R125" s="322"/>
      <c r="T125" s="322"/>
      <c r="U125" s="322"/>
      <c r="W125" s="322"/>
      <c r="X125" s="322"/>
      <c r="Z125" s="322"/>
      <c r="AA125" s="322"/>
      <c r="AB125" s="322"/>
      <c r="AF125" s="322"/>
    </row>
    <row r="126" spans="1:32" ht="12.5" customHeight="1" x14ac:dyDescent="0.35">
      <c r="A126" s="23">
        <v>123</v>
      </c>
      <c r="B126" s="274">
        <v>4</v>
      </c>
      <c r="C126" s="98">
        <v>44332</v>
      </c>
      <c r="D126" s="71" t="s">
        <v>10</v>
      </c>
      <c r="E126" s="25" t="str">
        <f t="shared" si="30"/>
        <v>NAUGATUCK FUSION</v>
      </c>
      <c r="F126" s="25" t="str">
        <f t="shared" si="30"/>
        <v>CLUB NAPOLI 30</v>
      </c>
      <c r="G126" s="298"/>
      <c r="H126" s="396">
        <f>VLOOKUP(E126,START_TIMES,2)</f>
        <v>0.41666666666666702</v>
      </c>
      <c r="I126" s="25" t="str">
        <f>VLOOKUP(E126,fields,2)</f>
        <v>City Hill MS (G), Naugatuck</v>
      </c>
      <c r="J126" s="75" t="s">
        <v>0</v>
      </c>
      <c r="K126" s="16"/>
      <c r="M126" s="5" t="s">
        <v>92</v>
      </c>
      <c r="N126" s="5" t="s">
        <v>95</v>
      </c>
      <c r="P126" s="322"/>
      <c r="Q126" s="322"/>
      <c r="R126" s="322"/>
      <c r="T126" s="322"/>
      <c r="U126" s="322"/>
      <c r="W126" s="322"/>
      <c r="X126" s="322"/>
      <c r="Z126" s="322"/>
      <c r="AA126" s="322"/>
      <c r="AB126" s="322"/>
      <c r="AE126" s="281"/>
      <c r="AF126" s="322"/>
    </row>
    <row r="127" spans="1:32" ht="12.5" customHeight="1" x14ac:dyDescent="0.35">
      <c r="A127" s="23">
        <v>124</v>
      </c>
      <c r="B127" s="274">
        <v>4</v>
      </c>
      <c r="C127" s="98">
        <v>44332</v>
      </c>
      <c r="D127" s="71" t="s">
        <v>10</v>
      </c>
      <c r="E127" s="25" t="str">
        <f t="shared" si="30"/>
        <v>STAMFORD FC</v>
      </c>
      <c r="F127" s="25" t="str">
        <f t="shared" si="30"/>
        <v>GREENWICH ARSENAL 30</v>
      </c>
      <c r="G127" s="298"/>
      <c r="H127" s="396">
        <v>0.33333333333333331</v>
      </c>
      <c r="I127" s="25" t="str">
        <f>VLOOKUP(E127,fields,2)</f>
        <v>West Beach Fields (T), Stamford</v>
      </c>
      <c r="J127" s="75" t="s">
        <v>0</v>
      </c>
      <c r="K127" s="16"/>
      <c r="M127" s="5" t="s">
        <v>96</v>
      </c>
      <c r="N127" s="5" t="s">
        <v>98</v>
      </c>
      <c r="P127" s="322"/>
      <c r="Q127" s="322"/>
      <c r="R127" s="322"/>
      <c r="T127" s="322"/>
      <c r="U127" s="322"/>
      <c r="W127" s="322"/>
      <c r="X127" s="322"/>
      <c r="Z127" s="322"/>
      <c r="AA127" s="322"/>
      <c r="AB127" s="322"/>
      <c r="AF127" s="322"/>
    </row>
    <row r="128" spans="1:32" ht="12.5" customHeight="1" x14ac:dyDescent="0.35">
      <c r="A128" s="23">
        <v>125</v>
      </c>
      <c r="B128" s="274" t="s">
        <v>0</v>
      </c>
      <c r="C128" s="98" t="s">
        <v>0</v>
      </c>
      <c r="D128" s="29" t="s">
        <v>0</v>
      </c>
      <c r="E128" s="25" t="s">
        <v>0</v>
      </c>
      <c r="F128" s="25" t="s">
        <v>0</v>
      </c>
      <c r="G128" s="298" t="s">
        <v>0</v>
      </c>
      <c r="H128" s="302"/>
      <c r="I128" s="25" t="s">
        <v>0</v>
      </c>
      <c r="J128" s="75" t="s">
        <v>0</v>
      </c>
      <c r="K128" s="16"/>
      <c r="M128" s="5"/>
      <c r="N128" s="5"/>
      <c r="Q128" s="322"/>
      <c r="T128" s="322"/>
      <c r="U128" s="322"/>
      <c r="W128" s="322"/>
      <c r="X128" s="322"/>
    </row>
    <row r="129" spans="1:32" ht="12.5" customHeight="1" x14ac:dyDescent="0.35">
      <c r="A129" s="23">
        <v>126</v>
      </c>
      <c r="B129" s="274">
        <v>4</v>
      </c>
      <c r="C129" s="98">
        <v>44332</v>
      </c>
      <c r="D129" s="68" t="s">
        <v>175</v>
      </c>
      <c r="E129" s="25" t="str">
        <f t="shared" ref="E129:F133" si="31">VLOOKUP(M129,Teams,2)</f>
        <v>TRINITY FC</v>
      </c>
      <c r="F129" s="25" t="str">
        <f t="shared" si="31"/>
        <v>LITCHFIELD COUNTY BLUES</v>
      </c>
      <c r="G129" s="298"/>
      <c r="H129" s="396">
        <f>VLOOKUP(E129,START_TIMES,2)</f>
        <v>0.41666666666666702</v>
      </c>
      <c r="I129" s="25" t="str">
        <f>VLOOKUP(E129,fields,2)</f>
        <v>Celentano Field, New Haven</v>
      </c>
      <c r="J129" s="75" t="s">
        <v>0</v>
      </c>
      <c r="K129" s="91"/>
      <c r="L129" s="91"/>
      <c r="M129" s="5" t="s">
        <v>159</v>
      </c>
      <c r="N129" s="5" t="s">
        <v>154</v>
      </c>
      <c r="Q129" s="322"/>
      <c r="T129" s="322"/>
      <c r="U129" s="322"/>
      <c r="W129" s="322"/>
      <c r="X129" s="322"/>
    </row>
    <row r="130" spans="1:32" ht="12.5" customHeight="1" x14ac:dyDescent="0.35">
      <c r="A130" s="23">
        <v>127</v>
      </c>
      <c r="B130" s="274">
        <v>4</v>
      </c>
      <c r="C130" s="98">
        <v>44332</v>
      </c>
      <c r="D130" s="68" t="s">
        <v>175</v>
      </c>
      <c r="E130" s="25" t="str">
        <f t="shared" si="31"/>
        <v>COYOTES FC</v>
      </c>
      <c r="F130" s="332" t="str">
        <f t="shared" si="31"/>
        <v>INTERNATIONAL FC</v>
      </c>
      <c r="G130" s="298"/>
      <c r="H130" s="396">
        <f>VLOOKUP(E130,START_TIMES,2)</f>
        <v>0.33333333333333331</v>
      </c>
      <c r="I130" s="25" t="str">
        <f>VLOOKUP(E130,fields,2)</f>
        <v>Platt HS (T), Meriden</v>
      </c>
      <c r="J130" s="75" t="s">
        <v>0</v>
      </c>
      <c r="K130" s="16"/>
      <c r="M130" s="5" t="s">
        <v>152</v>
      </c>
      <c r="N130" s="5" t="s">
        <v>150</v>
      </c>
      <c r="Q130" s="322"/>
      <c r="T130" s="322"/>
      <c r="U130" s="322"/>
      <c r="W130" s="322"/>
      <c r="X130" s="322"/>
    </row>
    <row r="131" spans="1:32" ht="12.75" customHeight="1" x14ac:dyDescent="0.35">
      <c r="A131" s="23">
        <v>128</v>
      </c>
      <c r="B131" s="274">
        <v>4</v>
      </c>
      <c r="C131" s="98">
        <v>44332</v>
      </c>
      <c r="D131" s="68" t="s">
        <v>175</v>
      </c>
      <c r="E131" s="25" t="str">
        <f t="shared" si="31"/>
        <v>HAMDEN ALL STARS</v>
      </c>
      <c r="F131" s="25" t="str">
        <f t="shared" si="31"/>
        <v>POLONIA FALCON FC 30</v>
      </c>
      <c r="G131" s="298"/>
      <c r="H131" s="396">
        <f>VLOOKUP(E131,START_TIMES,2)</f>
        <v>0.41666666666666702</v>
      </c>
      <c r="I131" s="25" t="str">
        <f>VLOOKUP(E131,fields,2)</f>
        <v>West Woods School (G), Hamden</v>
      </c>
      <c r="J131" s="75" t="s">
        <v>0</v>
      </c>
      <c r="K131" s="16"/>
      <c r="M131" s="5" t="s">
        <v>153</v>
      </c>
      <c r="N131" s="5" t="s">
        <v>157</v>
      </c>
      <c r="P131" s="322"/>
      <c r="Q131" s="322"/>
      <c r="R131" s="322"/>
      <c r="T131" s="322"/>
      <c r="U131" s="322"/>
      <c r="W131" s="322"/>
      <c r="X131" s="322"/>
      <c r="AA131" s="322"/>
      <c r="AB131" s="322"/>
    </row>
    <row r="132" spans="1:32" ht="12.75" customHeight="1" x14ac:dyDescent="0.35">
      <c r="A132" s="23">
        <v>129</v>
      </c>
      <c r="B132" s="274">
        <v>4</v>
      </c>
      <c r="C132" s="98">
        <v>44332</v>
      </c>
      <c r="D132" s="68" t="s">
        <v>175</v>
      </c>
      <c r="E132" s="25" t="str">
        <f t="shared" si="31"/>
        <v>MILFORD AMIGOS</v>
      </c>
      <c r="F132" s="25" t="str">
        <f t="shared" si="31"/>
        <v>QPR</v>
      </c>
      <c r="G132" s="298"/>
      <c r="H132" s="396">
        <f>VLOOKUP(E132,START_TIMES,2)</f>
        <v>0.33333333333333331</v>
      </c>
      <c r="I132" s="25" t="str">
        <f>VLOOKUP(E132,fields,2)</f>
        <v>Pease Road (G), Woodbridge</v>
      </c>
      <c r="J132" s="75" t="s">
        <v>0</v>
      </c>
      <c r="K132" s="16"/>
      <c r="M132" s="5" t="s">
        <v>155</v>
      </c>
      <c r="N132" s="5" t="s">
        <v>158</v>
      </c>
      <c r="P132" s="322"/>
      <c r="Q132" s="322"/>
      <c r="R132" s="322"/>
      <c r="T132" s="322"/>
      <c r="U132" s="322"/>
      <c r="W132" s="322"/>
      <c r="X132" s="322"/>
      <c r="Z132" s="322"/>
      <c r="AA132" s="322"/>
      <c r="AB132" s="322"/>
      <c r="AC132" s="322"/>
      <c r="AF132" s="322"/>
    </row>
    <row r="133" spans="1:32" ht="12.75" customHeight="1" x14ac:dyDescent="0.35">
      <c r="A133" s="23">
        <v>130</v>
      </c>
      <c r="B133" s="274">
        <v>4</v>
      </c>
      <c r="C133" s="98">
        <v>44332</v>
      </c>
      <c r="D133" s="68" t="s">
        <v>175</v>
      </c>
      <c r="E133" s="25" t="str">
        <f t="shared" si="31"/>
        <v>CLUB INDEPENDIENTE</v>
      </c>
      <c r="F133" s="25" t="str">
        <f t="shared" si="31"/>
        <v>MILFORD TUESDAY</v>
      </c>
      <c r="G133" s="298"/>
      <c r="H133" s="396">
        <f>VLOOKUP(E133,START_TIMES,2)</f>
        <v>0.33333333333333331</v>
      </c>
      <c r="I133" s="25" t="str">
        <f>VLOOKUP(E133,fields,2)</f>
        <v>Witek Park (G), Derby</v>
      </c>
      <c r="J133" s="75" t="s">
        <v>0</v>
      </c>
      <c r="K133" s="16"/>
      <c r="M133" s="5" t="s">
        <v>151</v>
      </c>
      <c r="N133" s="5" t="s">
        <v>156</v>
      </c>
      <c r="P133" s="322"/>
      <c r="Q133" s="322"/>
      <c r="R133" s="322"/>
      <c r="T133" s="322"/>
      <c r="U133" s="322"/>
      <c r="W133" s="322"/>
      <c r="X133" s="322"/>
      <c r="Z133" s="322"/>
      <c r="AA133" s="322"/>
      <c r="AB133" s="322"/>
      <c r="AC133" s="322"/>
      <c r="AE133" s="281"/>
      <c r="AF133" s="322"/>
    </row>
    <row r="134" spans="1:32" ht="12.75" customHeight="1" x14ac:dyDescent="0.35">
      <c r="A134" s="23">
        <v>131</v>
      </c>
      <c r="B134" s="274" t="s">
        <v>0</v>
      </c>
      <c r="C134" s="98" t="s">
        <v>0</v>
      </c>
      <c r="D134" s="29" t="s">
        <v>0</v>
      </c>
      <c r="E134" s="25" t="s">
        <v>0</v>
      </c>
      <c r="F134" s="25" t="s">
        <v>0</v>
      </c>
      <c r="G134" s="298" t="s">
        <v>0</v>
      </c>
      <c r="H134" s="302"/>
      <c r="I134" s="25" t="s">
        <v>0</v>
      </c>
      <c r="J134" s="75" t="s">
        <v>0</v>
      </c>
      <c r="K134" s="91"/>
      <c r="L134" s="91"/>
      <c r="M134" s="5"/>
      <c r="N134" s="5"/>
      <c r="Q134" s="322"/>
      <c r="T134" s="322"/>
      <c r="U134" s="322"/>
      <c r="W134" s="322"/>
    </row>
    <row r="135" spans="1:32" ht="12.75" customHeight="1" thickBot="1" x14ac:dyDescent="0.4">
      <c r="A135" s="23">
        <v>132</v>
      </c>
      <c r="B135" s="274">
        <v>4</v>
      </c>
      <c r="C135" s="98">
        <v>44332</v>
      </c>
      <c r="D135" s="67" t="s">
        <v>11</v>
      </c>
      <c r="E135" s="25" t="str">
        <f t="shared" ref="E135:F139" si="32">VLOOKUP(M135,Teams,2)</f>
        <v>WATERBURY ALBANIANS</v>
      </c>
      <c r="F135" s="25" t="str">
        <f t="shared" si="32"/>
        <v>HENRY  REID FC 40</v>
      </c>
      <c r="G135" s="298"/>
      <c r="H135" s="396">
        <f>VLOOKUP(E135,START_TIMES,2)</f>
        <v>0.33333333333333331</v>
      </c>
      <c r="I135" s="25" t="str">
        <f>VLOOKUP(E135,fields,2)</f>
        <v>Brookfield HS, Brookfield</v>
      </c>
      <c r="J135" s="75" t="s">
        <v>0</v>
      </c>
      <c r="K135" s="16"/>
      <c r="M135" s="5" t="s">
        <v>109</v>
      </c>
      <c r="N135" s="5" t="s">
        <v>104</v>
      </c>
      <c r="P135" s="322"/>
      <c r="Q135" s="322"/>
      <c r="R135" s="322"/>
      <c r="T135" s="322"/>
      <c r="U135" s="322"/>
      <c r="W135" s="322"/>
      <c r="X135" s="322"/>
      <c r="Z135" s="322"/>
      <c r="AA135" s="322"/>
      <c r="AB135" s="322"/>
      <c r="AC135" s="322"/>
      <c r="AE135" s="281"/>
      <c r="AF135" s="322"/>
    </row>
    <row r="136" spans="1:32" ht="12.75" customHeight="1" thickTop="1" thickBot="1" x14ac:dyDescent="0.4">
      <c r="A136" s="23">
        <v>133</v>
      </c>
      <c r="B136" s="274">
        <v>4</v>
      </c>
      <c r="C136" s="98">
        <v>44332</v>
      </c>
      <c r="D136" s="67" t="s">
        <v>11</v>
      </c>
      <c r="E136" s="25" t="str">
        <f t="shared" si="32"/>
        <v>GREENWICH GUNNERS 40</v>
      </c>
      <c r="F136" s="25" t="str">
        <f t="shared" si="32"/>
        <v>FAIRFIELD GAC 40</v>
      </c>
      <c r="G136" s="78"/>
      <c r="H136" s="396">
        <v>0.33333333333333331</v>
      </c>
      <c r="I136" s="25" t="s">
        <v>903</v>
      </c>
      <c r="J136" s="75" t="s">
        <v>0</v>
      </c>
      <c r="K136" s="16"/>
      <c r="M136" s="5" t="s">
        <v>162</v>
      </c>
      <c r="N136" s="5" t="s">
        <v>160</v>
      </c>
      <c r="P136" s="322"/>
      <c r="Q136" s="322"/>
      <c r="R136" s="322"/>
      <c r="T136" s="322"/>
      <c r="U136" s="322"/>
      <c r="W136" s="322"/>
      <c r="X136" s="322"/>
      <c r="Z136" s="322"/>
      <c r="AA136" s="322"/>
      <c r="AB136" s="322"/>
      <c r="AE136" s="281"/>
    </row>
    <row r="137" spans="1:32" ht="12.75" customHeight="1" thickTop="1" thickBot="1" x14ac:dyDescent="0.4">
      <c r="A137" s="23">
        <v>134</v>
      </c>
      <c r="B137" s="274">
        <v>4</v>
      </c>
      <c r="C137" s="98">
        <v>44332</v>
      </c>
      <c r="D137" s="67" t="s">
        <v>11</v>
      </c>
      <c r="E137" s="25" t="str">
        <f t="shared" si="32"/>
        <v>GREENWICH PUMAS 40</v>
      </c>
      <c r="F137" s="25" t="str">
        <f t="shared" si="32"/>
        <v>STORM FC</v>
      </c>
      <c r="G137" s="298"/>
      <c r="H137" s="396">
        <v>0.33333333333333331</v>
      </c>
      <c r="I137" s="25" t="s">
        <v>884</v>
      </c>
      <c r="J137" s="75" t="s">
        <v>0</v>
      </c>
      <c r="K137" s="16"/>
      <c r="M137" s="5" t="s">
        <v>163</v>
      </c>
      <c r="N137" s="5" t="s">
        <v>107</v>
      </c>
      <c r="P137" s="322"/>
      <c r="Q137" s="322"/>
      <c r="R137" s="322"/>
      <c r="T137" s="322"/>
      <c r="U137" s="322"/>
      <c r="W137" s="322"/>
      <c r="X137" s="322"/>
      <c r="Z137" s="322"/>
      <c r="AA137" s="322"/>
      <c r="AB137" s="322"/>
      <c r="AE137" s="281"/>
    </row>
    <row r="138" spans="1:32" ht="12.75" customHeight="1" thickTop="1" thickBot="1" x14ac:dyDescent="0.4">
      <c r="A138" s="23">
        <v>135</v>
      </c>
      <c r="B138" s="274">
        <v>4</v>
      </c>
      <c r="C138" s="98">
        <v>44332</v>
      </c>
      <c r="D138" s="67" t="s">
        <v>11</v>
      </c>
      <c r="E138" s="25" t="str">
        <f t="shared" si="32"/>
        <v>PAN ZONES</v>
      </c>
      <c r="F138" s="25" t="str">
        <f t="shared" si="32"/>
        <v>VASCO DA GAMA 40</v>
      </c>
      <c r="G138" s="78"/>
      <c r="H138" s="396">
        <f>VLOOKUP(E138,START_TIMES,2)</f>
        <v>0.41666666666666702</v>
      </c>
      <c r="I138" s="25" t="str">
        <f>VLOOKUP(E138,fields,2)</f>
        <v>Stanley Quarter Park (G), New Britain</v>
      </c>
      <c r="J138" s="75" t="s">
        <v>0</v>
      </c>
      <c r="K138" s="16"/>
      <c r="M138" s="5" t="s">
        <v>105</v>
      </c>
      <c r="N138" s="5" t="s">
        <v>108</v>
      </c>
      <c r="P138" s="322"/>
      <c r="Q138" s="322"/>
      <c r="R138" s="322"/>
      <c r="T138" s="322"/>
      <c r="U138" s="322"/>
      <c r="W138" s="322"/>
      <c r="X138" s="322"/>
      <c r="AA138" s="322"/>
      <c r="AB138" s="322"/>
    </row>
    <row r="139" spans="1:32" ht="12.75" customHeight="1" thickTop="1" x14ac:dyDescent="0.35">
      <c r="A139" s="23">
        <v>136</v>
      </c>
      <c r="B139" s="274">
        <v>4</v>
      </c>
      <c r="C139" s="98">
        <v>44332</v>
      </c>
      <c r="D139" s="67" t="s">
        <v>11</v>
      </c>
      <c r="E139" s="25" t="str">
        <f t="shared" si="32"/>
        <v>GREENWICH ARSENAL 40</v>
      </c>
      <c r="F139" s="25" t="str">
        <f t="shared" si="32"/>
        <v>RIDGEFIELD KICKS</v>
      </c>
      <c r="G139" s="298"/>
      <c r="H139" s="396">
        <f>VLOOKUP(E139,START_TIMES,2)</f>
        <v>0.41666666666666702</v>
      </c>
      <c r="I139" s="25" t="s">
        <v>903</v>
      </c>
      <c r="J139" s="75" t="s">
        <v>0</v>
      </c>
      <c r="K139" s="16"/>
      <c r="M139" s="5" t="s">
        <v>161</v>
      </c>
      <c r="N139" s="5" t="s">
        <v>106</v>
      </c>
      <c r="P139" s="322"/>
      <c r="Q139" s="322"/>
      <c r="R139" s="322"/>
      <c r="T139" s="322"/>
      <c r="U139" s="322"/>
      <c r="W139" s="322"/>
      <c r="X139" s="322"/>
      <c r="Z139" s="322"/>
      <c r="AA139" s="322"/>
      <c r="AB139" s="322"/>
      <c r="AC139" s="322"/>
      <c r="AE139" s="281"/>
      <c r="AF139" s="322"/>
    </row>
    <row r="140" spans="1:32" ht="12.75" customHeight="1" x14ac:dyDescent="0.35">
      <c r="A140" s="23">
        <v>137</v>
      </c>
      <c r="B140" s="274" t="s">
        <v>0</v>
      </c>
      <c r="C140" s="98" t="s">
        <v>0</v>
      </c>
      <c r="D140" s="29" t="s">
        <v>0</v>
      </c>
      <c r="E140" s="25" t="s">
        <v>0</v>
      </c>
      <c r="F140" s="25" t="s">
        <v>0</v>
      </c>
      <c r="G140" s="298" t="s">
        <v>0</v>
      </c>
      <c r="H140" s="302"/>
      <c r="I140" s="25" t="s">
        <v>0</v>
      </c>
      <c r="J140" s="75" t="s">
        <v>0</v>
      </c>
      <c r="K140" s="16"/>
      <c r="M140" s="5"/>
      <c r="N140" s="5"/>
      <c r="Q140" s="322"/>
    </row>
    <row r="141" spans="1:32" ht="12.75" customHeight="1" x14ac:dyDescent="0.35">
      <c r="A141" s="23">
        <v>138</v>
      </c>
      <c r="B141" s="274">
        <v>4</v>
      </c>
      <c r="C141" s="98">
        <v>44332</v>
      </c>
      <c r="D141" s="66" t="s">
        <v>12</v>
      </c>
      <c r="E141" s="25" t="str">
        <f t="shared" ref="E141:F147" si="33">VLOOKUP(M141,Teams,2)</f>
        <v>NORTH BRANFORD 40</v>
      </c>
      <c r="F141" s="25" t="str">
        <f t="shared" si="33"/>
        <v>DERBY QUITUS</v>
      </c>
      <c r="G141" s="298"/>
      <c r="H141" s="396">
        <f>VLOOKUP(E141,START_TIMES,2)</f>
        <v>0.41666666666666702</v>
      </c>
      <c r="I141" s="25" t="str">
        <f t="shared" ref="I141:I147" si="34">VLOOKUP(E141,fields,2)</f>
        <v>North Farms Park (G), North Branford</v>
      </c>
      <c r="J141" s="75" t="s">
        <v>0</v>
      </c>
      <c r="K141" s="16"/>
      <c r="M141" s="327" t="s">
        <v>118</v>
      </c>
      <c r="N141" s="327" t="s">
        <v>865</v>
      </c>
      <c r="P141" s="322"/>
      <c r="Q141" s="322"/>
      <c r="R141" s="322"/>
      <c r="T141" s="322"/>
      <c r="U141" s="322"/>
      <c r="W141" s="322"/>
      <c r="X141" s="322"/>
      <c r="AA141" s="322"/>
      <c r="AB141" s="322"/>
    </row>
    <row r="142" spans="1:32" ht="12.75" customHeight="1" x14ac:dyDescent="0.35">
      <c r="A142" s="23">
        <v>139</v>
      </c>
      <c r="B142" s="274">
        <v>4</v>
      </c>
      <c r="C142" s="98">
        <v>44332</v>
      </c>
      <c r="D142" s="66" t="s">
        <v>12</v>
      </c>
      <c r="E142" s="25" t="str">
        <f t="shared" si="33"/>
        <v>NORWALK SPORT COLOMBIA</v>
      </c>
      <c r="F142" s="25" t="str">
        <f t="shared" si="33"/>
        <v>GUILFORD BELL CURVE</v>
      </c>
      <c r="G142" s="298"/>
      <c r="H142" s="396">
        <f>VLOOKUP(E142,START_TIMES,2)</f>
        <v>0.41666666666666702</v>
      </c>
      <c r="I142" s="25" t="str">
        <f t="shared" si="34"/>
        <v>Nathan Hale MS (T), Norwalk</v>
      </c>
      <c r="J142" s="75" t="s">
        <v>0</v>
      </c>
      <c r="K142" s="16"/>
      <c r="M142" s="327" t="s">
        <v>120</v>
      </c>
      <c r="N142" s="327" t="s">
        <v>867</v>
      </c>
      <c r="P142" s="322"/>
      <c r="Q142" s="322"/>
      <c r="R142" s="322"/>
      <c r="T142" s="322"/>
      <c r="U142" s="322"/>
      <c r="W142" s="322"/>
      <c r="X142" s="322"/>
      <c r="AA142" s="322"/>
      <c r="AB142" s="322"/>
    </row>
    <row r="143" spans="1:32" ht="12.75" customHeight="1" x14ac:dyDescent="0.35">
      <c r="A143" s="23">
        <v>140</v>
      </c>
      <c r="B143" s="274">
        <v>4</v>
      </c>
      <c r="C143" s="98">
        <v>44332</v>
      </c>
      <c r="D143" s="66" t="s">
        <v>12</v>
      </c>
      <c r="E143" s="25" t="str">
        <f t="shared" si="33"/>
        <v>NEW HAVEN AMERICANS</v>
      </c>
      <c r="F143" s="25" t="str">
        <f t="shared" si="33"/>
        <v>STAMFORD UNITED</v>
      </c>
      <c r="G143" s="298"/>
      <c r="H143" s="396">
        <f>VLOOKUP(E143,START_TIMES,2)</f>
        <v>0.41666666666666702</v>
      </c>
      <c r="I143" s="25" t="str">
        <f t="shared" si="34"/>
        <v>Peck Place School (G), Orange</v>
      </c>
      <c r="J143" s="75" t="s">
        <v>0</v>
      </c>
      <c r="K143" s="16"/>
      <c r="M143" s="327" t="s">
        <v>117</v>
      </c>
      <c r="N143" s="327" t="s">
        <v>873</v>
      </c>
      <c r="P143" s="322"/>
      <c r="Q143" s="322"/>
      <c r="R143" s="322"/>
      <c r="T143" s="322"/>
      <c r="U143" s="322"/>
      <c r="W143" s="322"/>
      <c r="X143" s="322"/>
      <c r="AA143" s="322"/>
      <c r="AB143" s="322"/>
    </row>
    <row r="144" spans="1:32" ht="12.75" customHeight="1" x14ac:dyDescent="0.35">
      <c r="A144" s="23">
        <v>141</v>
      </c>
      <c r="B144" s="274">
        <v>4</v>
      </c>
      <c r="C144" s="98">
        <v>44332</v>
      </c>
      <c r="D144" s="66" t="s">
        <v>12</v>
      </c>
      <c r="E144" s="25" t="str">
        <f t="shared" si="33"/>
        <v>NORTH HAVEN SC</v>
      </c>
      <c r="F144" s="25" t="str">
        <f t="shared" si="33"/>
        <v>BESA SC</v>
      </c>
      <c r="G144" s="312"/>
      <c r="H144" s="396">
        <f>VLOOKUP(E144,START_TIMES,2)</f>
        <v>0.33333333333333331</v>
      </c>
      <c r="I144" s="25" t="str">
        <f t="shared" si="34"/>
        <v>North Haven MS (T), North Haven</v>
      </c>
      <c r="J144" s="75" t="s">
        <v>0</v>
      </c>
      <c r="K144" s="16"/>
      <c r="M144" s="327" t="s">
        <v>119</v>
      </c>
      <c r="N144" s="327" t="s">
        <v>863</v>
      </c>
      <c r="P144" s="322"/>
      <c r="Q144" s="322"/>
      <c r="R144" s="322"/>
      <c r="T144" s="322"/>
      <c r="U144" s="322"/>
      <c r="W144" s="322"/>
      <c r="X144" s="322"/>
      <c r="Z144" s="322"/>
      <c r="AA144" s="322"/>
      <c r="AB144" s="322"/>
      <c r="AC144" s="322"/>
      <c r="AF144" s="322"/>
    </row>
    <row r="145" spans="1:32" ht="12.75" customHeight="1" x14ac:dyDescent="0.35">
      <c r="A145" s="23">
        <v>142</v>
      </c>
      <c r="B145" s="274">
        <v>4</v>
      </c>
      <c r="C145" s="98">
        <v>44332</v>
      </c>
      <c r="D145" s="66" t="s">
        <v>12</v>
      </c>
      <c r="E145" s="25" t="str">
        <f t="shared" si="33"/>
        <v>CLUB NAPOLI 40</v>
      </c>
      <c r="F145" s="25" t="str">
        <f t="shared" si="33"/>
        <v>SOUTHEAST ROVERS</v>
      </c>
      <c r="G145" s="298"/>
      <c r="H145" s="302">
        <v>0.33333333333333331</v>
      </c>
      <c r="I145" s="25" t="str">
        <f t="shared" si="34"/>
        <v>Connecticut Sportsplex, North Branford</v>
      </c>
      <c r="J145" s="75" t="s">
        <v>0</v>
      </c>
      <c r="K145" s="16"/>
      <c r="M145" s="327" t="s">
        <v>112</v>
      </c>
      <c r="N145" s="327" t="s">
        <v>872</v>
      </c>
      <c r="P145" s="322"/>
      <c r="Q145" s="322"/>
      <c r="R145" s="322"/>
      <c r="T145" s="322"/>
      <c r="U145" s="322"/>
      <c r="W145" s="322"/>
      <c r="X145" s="322"/>
      <c r="Z145" s="322"/>
      <c r="AA145" s="322"/>
      <c r="AB145" s="322"/>
      <c r="AE145" s="281"/>
    </row>
    <row r="146" spans="1:32" ht="12.75" customHeight="1" x14ac:dyDescent="0.35">
      <c r="A146" s="23">
        <v>143</v>
      </c>
      <c r="B146" s="274">
        <v>4</v>
      </c>
      <c r="C146" s="98">
        <v>44332</v>
      </c>
      <c r="D146" s="66" t="s">
        <v>12</v>
      </c>
      <c r="E146" s="25" t="str">
        <f t="shared" si="33"/>
        <v>ELI'S FC</v>
      </c>
      <c r="F146" s="25" t="str">
        <f t="shared" si="33"/>
        <v>WILTON WOLVES</v>
      </c>
      <c r="G146" s="298"/>
      <c r="H146" s="396">
        <f>VLOOKUP(E146,START_TIMES,2)</f>
        <v>0.41666666666666702</v>
      </c>
      <c r="I146" s="25" t="str">
        <f t="shared" si="34"/>
        <v>Prageman Park (G), Wallingford</v>
      </c>
      <c r="J146" s="75" t="s">
        <v>0</v>
      </c>
      <c r="K146" s="16"/>
      <c r="M146" s="327" t="s">
        <v>114</v>
      </c>
      <c r="N146" s="327" t="s">
        <v>874</v>
      </c>
      <c r="Q146" s="322"/>
    </row>
    <row r="147" spans="1:32" ht="12.75" customHeight="1" x14ac:dyDescent="0.35">
      <c r="A147" s="23">
        <v>144</v>
      </c>
      <c r="B147" s="274">
        <v>4</v>
      </c>
      <c r="C147" s="98">
        <v>44332</v>
      </c>
      <c r="D147" s="66" t="s">
        <v>12</v>
      </c>
      <c r="E147" s="25" t="str">
        <f t="shared" si="33"/>
        <v xml:space="preserve">GUILFORD CELTIC </v>
      </c>
      <c r="F147" s="25" t="str">
        <f t="shared" si="33"/>
        <v>CLINTON 40</v>
      </c>
      <c r="G147" s="298"/>
      <c r="H147" s="396">
        <f>VLOOKUP(E147,START_TIMES,2)</f>
        <v>0.41666666666666702</v>
      </c>
      <c r="I147" s="354" t="str">
        <f t="shared" si="34"/>
        <v>Bittner Park (G), Guilford</v>
      </c>
      <c r="J147" s="75" t="s">
        <v>0</v>
      </c>
      <c r="K147" s="16"/>
      <c r="M147" s="327" t="s">
        <v>116</v>
      </c>
      <c r="N147" s="327" t="s">
        <v>864</v>
      </c>
      <c r="P147" s="322"/>
      <c r="Q147" s="322"/>
      <c r="R147" s="322"/>
      <c r="T147" s="322"/>
      <c r="U147" s="322"/>
      <c r="W147" s="322"/>
      <c r="X147" s="322"/>
      <c r="Z147" s="322"/>
      <c r="AA147" s="322"/>
      <c r="AB147" s="322"/>
      <c r="AC147" s="322"/>
      <c r="AE147" s="281"/>
      <c r="AF147" s="322"/>
    </row>
    <row r="148" spans="1:32" ht="12.75" customHeight="1" x14ac:dyDescent="0.35">
      <c r="A148" s="23">
        <v>145</v>
      </c>
      <c r="B148" s="274" t="s">
        <v>0</v>
      </c>
      <c r="C148" s="98" t="s">
        <v>0</v>
      </c>
      <c r="D148" s="29" t="s">
        <v>0</v>
      </c>
      <c r="E148" s="25" t="s">
        <v>0</v>
      </c>
      <c r="F148" s="25" t="s">
        <v>0</v>
      </c>
      <c r="G148" s="298" t="s">
        <v>0</v>
      </c>
      <c r="H148" s="302"/>
      <c r="I148" s="25" t="s">
        <v>0</v>
      </c>
      <c r="J148" s="75" t="s">
        <v>0</v>
      </c>
      <c r="K148" s="91"/>
      <c r="L148" s="91"/>
      <c r="M148" s="5"/>
      <c r="N148" s="5"/>
      <c r="P148" s="322"/>
      <c r="Q148" s="322"/>
      <c r="R148" s="322"/>
      <c r="T148" s="322"/>
      <c r="U148" s="322"/>
      <c r="W148" s="322"/>
      <c r="X148" s="322"/>
      <c r="Z148" s="322"/>
      <c r="AA148" s="322"/>
      <c r="AB148" s="322"/>
      <c r="AC148" s="322"/>
      <c r="AE148" s="281"/>
      <c r="AF148" s="322"/>
    </row>
    <row r="149" spans="1:32" ht="12.75" customHeight="1" x14ac:dyDescent="0.35">
      <c r="A149" s="23">
        <v>146</v>
      </c>
      <c r="B149" s="274">
        <v>4</v>
      </c>
      <c r="C149" s="98">
        <v>44332</v>
      </c>
      <c r="D149" s="65" t="s">
        <v>102</v>
      </c>
      <c r="E149" s="25" t="str">
        <f t="shared" ref="E149:F153" si="35">VLOOKUP(M149,Teams,2)</f>
        <v>VASCO DA GAMA 50</v>
      </c>
      <c r="F149" s="25" t="str">
        <f t="shared" si="35"/>
        <v>GREENWICH ARSENAL 50</v>
      </c>
      <c r="G149" s="298"/>
      <c r="H149" s="396">
        <f>VLOOKUP(E149,START_TIMES,2)</f>
        <v>0.41666666666666702</v>
      </c>
      <c r="I149" s="25" t="str">
        <f>VLOOKUP(E149,fields,2)</f>
        <v>Veterans Memorial Park (T), Bridgeport</v>
      </c>
      <c r="J149" s="75" t="s">
        <v>0</v>
      </c>
      <c r="K149" s="16"/>
      <c r="M149" s="5" t="s">
        <v>133</v>
      </c>
      <c r="N149" s="5" t="s">
        <v>128</v>
      </c>
      <c r="P149" s="322"/>
      <c r="Q149" s="322"/>
      <c r="R149" s="322"/>
      <c r="T149" s="322"/>
      <c r="U149" s="322"/>
      <c r="W149" s="322"/>
      <c r="X149" s="322"/>
      <c r="Z149" s="322"/>
      <c r="AA149" s="322"/>
      <c r="AB149" s="322"/>
      <c r="AC149" s="322"/>
      <c r="AE149" s="281"/>
      <c r="AF149" s="322"/>
    </row>
    <row r="150" spans="1:32" ht="12.75" customHeight="1" x14ac:dyDescent="0.35">
      <c r="A150" s="23">
        <v>147</v>
      </c>
      <c r="B150" s="274">
        <v>4</v>
      </c>
      <c r="C150" s="98">
        <v>44332</v>
      </c>
      <c r="D150" s="65" t="s">
        <v>102</v>
      </c>
      <c r="E150" s="25" t="str">
        <f t="shared" si="35"/>
        <v>CHESHIRE AZZURRI 50</v>
      </c>
      <c r="F150" s="25" t="str">
        <f t="shared" si="35"/>
        <v>DYNAMO SC</v>
      </c>
      <c r="G150" s="298"/>
      <c r="H150" s="302">
        <v>0.45833333333333331</v>
      </c>
      <c r="I150" s="25" t="str">
        <f>VLOOKUP(E150,fields,2)</f>
        <v>Quinnipiac Park (G), Cheshire</v>
      </c>
      <c r="J150" s="75" t="s">
        <v>930</v>
      </c>
      <c r="K150" s="16"/>
      <c r="M150" s="5" t="s">
        <v>124</v>
      </c>
      <c r="N150" s="5" t="s">
        <v>126</v>
      </c>
      <c r="P150" s="322"/>
      <c r="Q150" s="322"/>
      <c r="R150" s="322"/>
      <c r="T150" s="322"/>
      <c r="U150" s="322"/>
      <c r="W150" s="322"/>
      <c r="X150" s="322"/>
      <c r="Z150" s="322"/>
      <c r="AA150" s="322"/>
      <c r="AB150" s="322"/>
      <c r="AC150" s="322"/>
      <c r="AE150" s="281"/>
      <c r="AF150" s="322"/>
    </row>
    <row r="151" spans="1:32" ht="12.75" customHeight="1" x14ac:dyDescent="0.35">
      <c r="A151" s="23">
        <v>148</v>
      </c>
      <c r="B151" s="274">
        <v>4</v>
      </c>
      <c r="C151" s="98">
        <v>44332</v>
      </c>
      <c r="D151" s="65" t="s">
        <v>102</v>
      </c>
      <c r="E151" s="25" t="str">
        <f t="shared" si="35"/>
        <v>FAIRFIELD GAC 50</v>
      </c>
      <c r="F151" s="25" t="str">
        <f t="shared" si="35"/>
        <v>GUILFORD BLACK EAGLES</v>
      </c>
      <c r="G151" s="298"/>
      <c r="H151" s="396">
        <v>0.375</v>
      </c>
      <c r="I151" s="25" t="str">
        <f>VLOOKUP(E151,fields,2)</f>
        <v>Ludlowe HS (T), Fairfield</v>
      </c>
      <c r="J151" s="75" t="s">
        <v>0</v>
      </c>
      <c r="K151" s="16"/>
      <c r="M151" s="5" t="s">
        <v>127</v>
      </c>
      <c r="N151" s="5" t="s">
        <v>131</v>
      </c>
      <c r="P151" s="322"/>
      <c r="Q151" s="322"/>
      <c r="R151" s="322"/>
      <c r="T151" s="322"/>
      <c r="U151" s="322"/>
      <c r="W151" s="322"/>
      <c r="X151" s="322"/>
      <c r="Z151" s="322"/>
      <c r="AA151" s="322"/>
      <c r="AB151" s="322"/>
      <c r="AC151" s="322"/>
      <c r="AE151" s="281"/>
      <c r="AF151" s="322"/>
    </row>
    <row r="152" spans="1:32" ht="12.75" customHeight="1" x14ac:dyDescent="0.35">
      <c r="A152" s="23">
        <v>149</v>
      </c>
      <c r="B152" s="274">
        <v>4</v>
      </c>
      <c r="C152" s="98">
        <v>44332</v>
      </c>
      <c r="D152" s="65" t="s">
        <v>102</v>
      </c>
      <c r="E152" s="25" t="str">
        <f t="shared" si="35"/>
        <v>GREENWICH GUNNERS 50</v>
      </c>
      <c r="F152" s="25" t="str">
        <f t="shared" si="35"/>
        <v>POLONIA FALCON STARS FC</v>
      </c>
      <c r="G152" s="298"/>
      <c r="H152" s="396">
        <f>VLOOKUP(E152,START_TIMES,2)</f>
        <v>0.41666666666666702</v>
      </c>
      <c r="I152" s="25" t="s">
        <v>884</v>
      </c>
      <c r="J152" s="75" t="s">
        <v>0</v>
      </c>
      <c r="K152" s="16"/>
      <c r="M152" s="5" t="s">
        <v>129</v>
      </c>
      <c r="N152" s="5" t="s">
        <v>132</v>
      </c>
      <c r="P152" s="322"/>
      <c r="Q152" s="322"/>
      <c r="R152" s="322"/>
      <c r="T152" s="322"/>
      <c r="U152" s="322"/>
      <c r="W152" s="322"/>
      <c r="X152" s="322"/>
      <c r="Z152" s="322"/>
      <c r="AA152" s="322"/>
      <c r="AB152" s="322"/>
      <c r="AC152" s="322"/>
      <c r="AE152" s="281"/>
      <c r="AF152" s="322"/>
    </row>
    <row r="153" spans="1:32" ht="12.5" customHeight="1" x14ac:dyDescent="0.35">
      <c r="A153" s="23">
        <v>150</v>
      </c>
      <c r="B153" s="274">
        <v>4</v>
      </c>
      <c r="C153" s="98">
        <v>44332</v>
      </c>
      <c r="D153" s="65" t="s">
        <v>102</v>
      </c>
      <c r="E153" s="25" t="str">
        <f t="shared" si="35"/>
        <v xml:space="preserve">CHESHIRE UNITED </v>
      </c>
      <c r="F153" s="25" t="str">
        <f t="shared" si="35"/>
        <v>GREENWICH PUMAS LEGENDS</v>
      </c>
      <c r="G153" s="298"/>
      <c r="H153" s="396">
        <v>0.375</v>
      </c>
      <c r="I153" s="25" t="str">
        <f>VLOOKUP(E153,fields,2)</f>
        <v>Quinnipiac Park (G), Cheshire</v>
      </c>
      <c r="J153" s="75" t="s">
        <v>0</v>
      </c>
      <c r="K153" s="16"/>
      <c r="M153" s="5" t="s">
        <v>125</v>
      </c>
      <c r="N153" s="5" t="s">
        <v>130</v>
      </c>
    </row>
    <row r="154" spans="1:32" ht="12.5" customHeight="1" x14ac:dyDescent="0.35">
      <c r="A154" s="23">
        <v>151</v>
      </c>
      <c r="B154" s="274" t="s">
        <v>0</v>
      </c>
      <c r="C154" s="98" t="s">
        <v>0</v>
      </c>
      <c r="D154" s="29" t="s">
        <v>0</v>
      </c>
      <c r="E154" s="25" t="s">
        <v>0</v>
      </c>
      <c r="F154" s="25" t="s">
        <v>0</v>
      </c>
      <c r="G154" s="298" t="s">
        <v>0</v>
      </c>
      <c r="H154" s="302"/>
      <c r="I154" s="25" t="s">
        <v>0</v>
      </c>
      <c r="J154" s="75" t="s">
        <v>0</v>
      </c>
      <c r="K154" s="16"/>
      <c r="M154" s="5"/>
      <c r="N154" s="5"/>
    </row>
    <row r="155" spans="1:32" ht="12.75" customHeight="1" x14ac:dyDescent="0.35">
      <c r="A155" s="23">
        <v>152</v>
      </c>
      <c r="B155" s="274">
        <v>4</v>
      </c>
      <c r="C155" s="98">
        <v>44332</v>
      </c>
      <c r="D155" s="70" t="s">
        <v>103</v>
      </c>
      <c r="E155" s="25" t="str">
        <f t="shared" ref="E155:F158" si="36">VLOOKUP(M155,Teams,2)</f>
        <v>EAST HAVEN SC</v>
      </c>
      <c r="F155" s="25" t="str">
        <f t="shared" si="36"/>
        <v>CLUB NAPOLI 50</v>
      </c>
      <c r="G155" s="298"/>
      <c r="H155" s="396">
        <f>VLOOKUP(E155,START_TIMES,2)</f>
        <v>0.41666666666666669</v>
      </c>
      <c r="I155" s="25" t="str">
        <f>VLOOKUP(E155,fields,2)</f>
        <v>Moulthrop Field (G), East Haven</v>
      </c>
      <c r="J155" s="75" t="s">
        <v>0</v>
      </c>
      <c r="K155" s="16"/>
      <c r="M155" s="5" t="s">
        <v>138</v>
      </c>
      <c r="N155" s="5" t="s">
        <v>136</v>
      </c>
      <c r="P155" s="322"/>
      <c r="Q155" s="322"/>
      <c r="R155" s="322"/>
      <c r="T155" s="322"/>
      <c r="U155" s="322"/>
      <c r="W155" s="322"/>
      <c r="X155" s="322"/>
      <c r="Z155" s="322"/>
      <c r="AA155" s="322"/>
      <c r="AB155" s="322"/>
      <c r="AC155" s="322"/>
      <c r="AE155" s="281"/>
      <c r="AF155" s="322"/>
    </row>
    <row r="156" spans="1:32" ht="12.75" customHeight="1" thickBot="1" x14ac:dyDescent="0.4">
      <c r="A156" s="23">
        <v>153</v>
      </c>
      <c r="B156" s="23">
        <v>4</v>
      </c>
      <c r="C156" s="98">
        <v>44332</v>
      </c>
      <c r="D156" s="70" t="s">
        <v>103</v>
      </c>
      <c r="E156" s="25" t="str">
        <f t="shared" si="36"/>
        <v>ZIMMITTI SC</v>
      </c>
      <c r="F156" s="25" t="str">
        <f t="shared" si="36"/>
        <v>NORWALK MARINERS</v>
      </c>
      <c r="G156" s="298"/>
      <c r="H156" s="396">
        <f>VLOOKUP(E156,START_TIMES,2)</f>
        <v>0.41666666666666702</v>
      </c>
      <c r="I156" s="25" t="str">
        <f>VLOOKUP(E156,fields,2)</f>
        <v>Pontelandolfo Club (G), Waterbury</v>
      </c>
      <c r="J156" s="75" t="s">
        <v>0</v>
      </c>
      <c r="K156" s="16"/>
      <c r="M156" s="5" t="s">
        <v>147</v>
      </c>
      <c r="N156" s="5" t="s">
        <v>144</v>
      </c>
    </row>
    <row r="157" spans="1:32" ht="12.75" customHeight="1" thickTop="1" thickBot="1" x14ac:dyDescent="0.4">
      <c r="A157" s="23">
        <v>154</v>
      </c>
      <c r="B157" s="274">
        <v>4</v>
      </c>
      <c r="C157" s="98">
        <v>44332</v>
      </c>
      <c r="D157" s="70" t="s">
        <v>103</v>
      </c>
      <c r="E157" s="332" t="str">
        <f t="shared" si="36"/>
        <v>BYE 50</v>
      </c>
      <c r="F157" s="25" t="str">
        <f t="shared" si="36"/>
        <v>NEW FAIRFIELD UNITED</v>
      </c>
      <c r="G157" s="298"/>
      <c r="H157" s="396">
        <f>VLOOKUP(E157,START_TIMES,2)</f>
        <v>0.41666666666666669</v>
      </c>
      <c r="I157" s="25" t="str">
        <f>VLOOKUP(E157,fields,2)</f>
        <v>Wembley Stadium</v>
      </c>
      <c r="J157" s="75" t="s">
        <v>0</v>
      </c>
      <c r="K157" s="16"/>
      <c r="M157" s="5" t="s">
        <v>134</v>
      </c>
      <c r="N157" s="5" t="s">
        <v>141</v>
      </c>
      <c r="P157" s="322"/>
      <c r="Q157" s="322"/>
      <c r="R157" s="322"/>
      <c r="S157" s="16"/>
      <c r="T157" s="207"/>
      <c r="U157" s="207"/>
      <c r="V157" s="16">
        <v>73</v>
      </c>
      <c r="W157" s="218"/>
      <c r="X157" s="224"/>
      <c r="Y157" s="16"/>
      <c r="Z157" s="275"/>
      <c r="AA157" s="322"/>
      <c r="AB157" s="322"/>
      <c r="AC157" s="16"/>
      <c r="AF157" s="322"/>
    </row>
    <row r="158" spans="1:32" ht="12.75" customHeight="1" thickTop="1" thickBot="1" x14ac:dyDescent="0.4">
      <c r="A158" s="23">
        <v>155</v>
      </c>
      <c r="B158" s="23">
        <v>4</v>
      </c>
      <c r="C158" s="98">
        <v>44332</v>
      </c>
      <c r="D158" s="70" t="s">
        <v>103</v>
      </c>
      <c r="E158" s="25" t="str">
        <f t="shared" si="36"/>
        <v>STAMFORD CITY</v>
      </c>
      <c r="F158" s="25" t="str">
        <f t="shared" si="36"/>
        <v>NORTH BRANFORD LEGENDS</v>
      </c>
      <c r="G158" s="298"/>
      <c r="H158" s="396">
        <f>VLOOKUP(E158,START_TIMES,2)</f>
        <v>0.41666666666666702</v>
      </c>
      <c r="I158" s="25" t="str">
        <f>VLOOKUP(E158,fields,2)</f>
        <v>West Beach Fields (T), Stamford</v>
      </c>
      <c r="J158" s="75" t="s">
        <v>0</v>
      </c>
      <c r="K158" s="16"/>
      <c r="M158" s="5" t="s">
        <v>146</v>
      </c>
      <c r="N158" s="5" t="s">
        <v>142</v>
      </c>
      <c r="P158" s="322"/>
      <c r="Q158" s="322"/>
      <c r="S158" s="16"/>
      <c r="T158" s="207"/>
      <c r="U158" s="207"/>
      <c r="V158" s="16">
        <v>74</v>
      </c>
      <c r="W158" s="218"/>
      <c r="X158" s="224"/>
      <c r="Y158" s="16"/>
      <c r="Z158" s="275"/>
      <c r="AA158" s="322"/>
      <c r="AB158" s="322"/>
      <c r="AC158" s="91"/>
      <c r="AE158" s="281"/>
      <c r="AF158" s="322"/>
    </row>
    <row r="159" spans="1:32" ht="12.75" customHeight="1" thickTop="1" thickBot="1" x14ac:dyDescent="0.4">
      <c r="A159" s="23">
        <v>156</v>
      </c>
      <c r="B159" s="23" t="s">
        <v>0</v>
      </c>
      <c r="C159" s="98" t="s">
        <v>0</v>
      </c>
      <c r="D159" s="177" t="s">
        <v>0</v>
      </c>
      <c r="E159" s="25" t="s">
        <v>0</v>
      </c>
      <c r="F159" s="25" t="s">
        <v>0</v>
      </c>
      <c r="G159" s="298" t="s">
        <v>0</v>
      </c>
      <c r="H159" s="302" t="e">
        <f>VLOOKUP(E159,START_TIMES,2)</f>
        <v>#N/A</v>
      </c>
      <c r="I159" s="25" t="s">
        <v>0</v>
      </c>
      <c r="J159" s="75" t="s">
        <v>0</v>
      </c>
      <c r="K159" s="16"/>
      <c r="M159" s="5"/>
      <c r="N159" s="5"/>
      <c r="P159" s="322"/>
      <c r="Q159" s="322"/>
      <c r="R159" s="322"/>
      <c r="T159" s="324"/>
      <c r="U159" s="324"/>
      <c r="V159" s="325"/>
      <c r="W159" s="324"/>
      <c r="X159" s="324"/>
      <c r="Z159" s="322"/>
      <c r="AA159" s="322"/>
      <c r="AB159" s="322"/>
      <c r="AF159" s="322"/>
    </row>
    <row r="160" spans="1:32" ht="12.75" customHeight="1" thickTop="1" x14ac:dyDescent="0.35">
      <c r="A160" s="23">
        <v>157</v>
      </c>
      <c r="B160" s="274">
        <v>5</v>
      </c>
      <c r="C160" s="98">
        <v>44339</v>
      </c>
      <c r="D160" s="71" t="s">
        <v>10</v>
      </c>
      <c r="E160" s="25" t="str">
        <f t="shared" ref="E160:F164" si="37">VLOOKUP(M160,Teams,2)</f>
        <v>VASCO DA GAMA 30</v>
      </c>
      <c r="F160" s="25" t="str">
        <f t="shared" si="37"/>
        <v>NAUGATUCK FUSION</v>
      </c>
      <c r="G160" s="298"/>
      <c r="H160" s="302">
        <v>0.33333333333333331</v>
      </c>
      <c r="I160" s="25" t="str">
        <f>VLOOKUP(E160,fields,2)</f>
        <v>Veterans Memorial Park (T), Bridgeport</v>
      </c>
      <c r="J160" s="75" t="s">
        <v>0</v>
      </c>
      <c r="K160" s="16"/>
      <c r="M160" s="5" t="s">
        <v>97</v>
      </c>
      <c r="N160" s="5" t="s">
        <v>92</v>
      </c>
      <c r="P160" s="322"/>
      <c r="Q160" s="322"/>
      <c r="R160" s="322"/>
      <c r="T160" s="322"/>
      <c r="U160" s="322"/>
      <c r="W160" s="322"/>
      <c r="X160" s="322"/>
      <c r="Z160" s="322"/>
      <c r="AA160" s="322"/>
      <c r="AB160" s="322"/>
      <c r="AF160" s="322"/>
    </row>
    <row r="161" spans="1:32" ht="12.75" customHeight="1" x14ac:dyDescent="0.35">
      <c r="A161" s="23">
        <v>158</v>
      </c>
      <c r="B161" s="352">
        <v>5</v>
      </c>
      <c r="C161" s="98">
        <v>44339</v>
      </c>
      <c r="D161" s="71" t="s">
        <v>10</v>
      </c>
      <c r="E161" s="343" t="str">
        <f t="shared" si="37"/>
        <v>STAMFORD FC</v>
      </c>
      <c r="F161" s="343" t="str">
        <f t="shared" si="37"/>
        <v>CLINTON 30</v>
      </c>
      <c r="G161" s="298"/>
      <c r="H161" s="302">
        <v>0.33333333333333331</v>
      </c>
      <c r="I161" s="25" t="str">
        <f>VLOOKUP(E161,fields,2)</f>
        <v>West Beach Fields (T), Stamford</v>
      </c>
      <c r="J161" s="75" t="s">
        <v>0</v>
      </c>
      <c r="K161" s="16"/>
      <c r="M161" s="5" t="s">
        <v>96</v>
      </c>
      <c r="N161" s="5" t="s">
        <v>101</v>
      </c>
      <c r="P161" s="322"/>
      <c r="Q161" s="322"/>
      <c r="R161" s="322"/>
      <c r="T161" s="322"/>
      <c r="U161" s="322"/>
      <c r="W161" s="322"/>
      <c r="X161" s="322"/>
      <c r="Z161" s="322"/>
      <c r="AA161" s="322"/>
      <c r="AB161" s="322"/>
      <c r="AF161" s="322"/>
    </row>
    <row r="162" spans="1:32" ht="12.75" customHeight="1" x14ac:dyDescent="0.35">
      <c r="A162" s="23">
        <v>159</v>
      </c>
      <c r="B162" s="274">
        <v>5</v>
      </c>
      <c r="C162" s="98">
        <v>44339</v>
      </c>
      <c r="D162" s="71" t="s">
        <v>10</v>
      </c>
      <c r="E162" s="25" t="str">
        <f t="shared" si="37"/>
        <v>NORTH BRANFORD 30</v>
      </c>
      <c r="F162" s="25" t="str">
        <f t="shared" si="37"/>
        <v>NEWTOWN SALTY DOGS</v>
      </c>
      <c r="G162" s="298"/>
      <c r="H162" s="302">
        <f>VLOOKUP(E162,START_TIMES,2)</f>
        <v>0.41666666666666669</v>
      </c>
      <c r="I162" s="25" t="str">
        <f>VLOOKUP(E162,fields,2)</f>
        <v>Northford Park (G), North Branford</v>
      </c>
      <c r="J162" s="75" t="s">
        <v>0</v>
      </c>
      <c r="K162" s="16"/>
      <c r="M162" s="5" t="s">
        <v>99</v>
      </c>
      <c r="N162" s="5" t="s">
        <v>94</v>
      </c>
      <c r="P162" s="322"/>
      <c r="Q162" s="322"/>
      <c r="R162" s="322"/>
      <c r="T162" s="322"/>
      <c r="U162" s="322"/>
      <c r="W162" s="322"/>
      <c r="X162" s="322"/>
      <c r="Z162" s="322"/>
      <c r="AA162" s="322"/>
      <c r="AB162" s="322"/>
      <c r="AE162" s="281"/>
      <c r="AF162" s="322"/>
    </row>
    <row r="163" spans="1:32" ht="12.75" customHeight="1" x14ac:dyDescent="0.35">
      <c r="A163" s="23">
        <v>160</v>
      </c>
      <c r="B163" s="274">
        <v>5</v>
      </c>
      <c r="C163" s="98">
        <v>44339</v>
      </c>
      <c r="D163" s="71" t="s">
        <v>10</v>
      </c>
      <c r="E163" s="25" t="str">
        <f t="shared" si="37"/>
        <v>DANBURY UNITED 30</v>
      </c>
      <c r="F163" s="25" t="str">
        <f t="shared" si="37"/>
        <v>SHELTON FC</v>
      </c>
      <c r="G163" s="298"/>
      <c r="H163" s="302">
        <f>VLOOKUP(E163,START_TIMES,2)</f>
        <v>0.375</v>
      </c>
      <c r="I163" s="25" t="str">
        <f>VLOOKUP(E163,fields,2)</f>
        <v>Portuguese Cultural Center (G), Danbury</v>
      </c>
      <c r="J163" s="75" t="s">
        <v>0</v>
      </c>
      <c r="K163" s="16"/>
      <c r="M163" s="5" t="s">
        <v>100</v>
      </c>
      <c r="N163" s="5" t="s">
        <v>93</v>
      </c>
      <c r="P163" s="322"/>
      <c r="Q163" s="322"/>
      <c r="R163" s="322"/>
      <c r="T163" s="322"/>
      <c r="U163" s="322"/>
      <c r="W163" s="322"/>
      <c r="X163" s="322"/>
      <c r="Z163" s="322"/>
      <c r="AA163" s="322"/>
      <c r="AB163" s="322"/>
      <c r="AF163" s="322"/>
    </row>
    <row r="164" spans="1:32" ht="12.75" customHeight="1" x14ac:dyDescent="0.35">
      <c r="A164" s="23">
        <v>161</v>
      </c>
      <c r="B164" s="274">
        <v>5</v>
      </c>
      <c r="C164" s="98">
        <v>44339</v>
      </c>
      <c r="D164" s="71" t="s">
        <v>10</v>
      </c>
      <c r="E164" s="25" t="str">
        <f t="shared" si="37"/>
        <v>GREENWICH ARSENAL 30</v>
      </c>
      <c r="F164" s="25" t="str">
        <f t="shared" si="37"/>
        <v>CLUB NAPOLI 30</v>
      </c>
      <c r="G164" s="298"/>
      <c r="H164" s="302">
        <f>VLOOKUP(E164,START_TIMES,2)</f>
        <v>0.41666666666666702</v>
      </c>
      <c r="I164" s="25" t="s">
        <v>884</v>
      </c>
      <c r="J164" s="75" t="s">
        <v>0</v>
      </c>
      <c r="K164" s="16"/>
      <c r="M164" s="5" t="s">
        <v>98</v>
      </c>
      <c r="N164" s="5" t="s">
        <v>95</v>
      </c>
      <c r="P164" s="322"/>
      <c r="Q164" s="322"/>
      <c r="R164" s="322"/>
      <c r="T164" s="322"/>
      <c r="U164" s="322"/>
      <c r="W164" s="322"/>
      <c r="X164" s="322"/>
      <c r="Z164" s="322"/>
      <c r="AA164" s="322"/>
      <c r="AB164" s="322"/>
      <c r="AC164" s="322"/>
      <c r="AE164" s="281"/>
      <c r="AF164" s="322"/>
    </row>
    <row r="165" spans="1:32" ht="12.75" customHeight="1" x14ac:dyDescent="0.35">
      <c r="A165" s="23">
        <v>162</v>
      </c>
      <c r="B165" s="274" t="s">
        <v>0</v>
      </c>
      <c r="C165" s="98" t="s">
        <v>0</v>
      </c>
      <c r="D165" s="29" t="s">
        <v>0</v>
      </c>
      <c r="E165" s="25" t="s">
        <v>0</v>
      </c>
      <c r="F165" s="25" t="s">
        <v>0</v>
      </c>
      <c r="G165" s="298" t="s">
        <v>0</v>
      </c>
      <c r="H165" s="302"/>
      <c r="I165" s="25" t="s">
        <v>0</v>
      </c>
      <c r="J165" s="75" t="s">
        <v>0</v>
      </c>
      <c r="K165" s="16"/>
      <c r="M165" s="5"/>
      <c r="N165" s="5"/>
      <c r="T165" s="322"/>
      <c r="U165" s="322"/>
      <c r="W165" s="322"/>
      <c r="X165" s="322"/>
    </row>
    <row r="166" spans="1:32" ht="12.75" customHeight="1" x14ac:dyDescent="0.35">
      <c r="A166" s="23">
        <v>163</v>
      </c>
      <c r="B166" s="274">
        <v>5</v>
      </c>
      <c r="C166" s="98">
        <v>44339</v>
      </c>
      <c r="D166" s="68" t="s">
        <v>175</v>
      </c>
      <c r="E166" s="332" t="str">
        <f t="shared" ref="E166:F170" si="38">VLOOKUP(M166,Teams,2)</f>
        <v>INTERNATIONAL FC</v>
      </c>
      <c r="F166" s="25" t="str">
        <f t="shared" si="38"/>
        <v>MILFORD AMIGOS</v>
      </c>
      <c r="G166" s="298"/>
      <c r="H166" s="302">
        <f>VLOOKUP(E166,START_TIMES,2)</f>
        <v>0.41666666666666702</v>
      </c>
      <c r="I166" s="25" t="str">
        <f>VLOOKUP(E166,fields,2)</f>
        <v>Nathan Hale MS (T), Norwalk</v>
      </c>
      <c r="J166" s="75" t="s">
        <v>0</v>
      </c>
      <c r="K166" s="91"/>
      <c r="L166" s="91"/>
      <c r="M166" s="5" t="s">
        <v>150</v>
      </c>
      <c r="N166" s="5" t="s">
        <v>155</v>
      </c>
      <c r="T166" s="322"/>
      <c r="U166" s="322"/>
      <c r="W166" s="322"/>
      <c r="X166" s="322"/>
    </row>
    <row r="167" spans="1:32" ht="12.75" customHeight="1" x14ac:dyDescent="0.35">
      <c r="A167" s="23">
        <v>164</v>
      </c>
      <c r="B167" s="274">
        <v>5</v>
      </c>
      <c r="C167" s="98">
        <v>44339</v>
      </c>
      <c r="D167" s="68" t="s">
        <v>175</v>
      </c>
      <c r="E167" s="25" t="str">
        <f t="shared" si="38"/>
        <v>TRINITY FC</v>
      </c>
      <c r="F167" s="25" t="str">
        <f t="shared" si="38"/>
        <v>CLUB INDEPENDIENTE</v>
      </c>
      <c r="G167" s="298"/>
      <c r="H167" s="302">
        <f>VLOOKUP(E167,START_TIMES,2)</f>
        <v>0.41666666666666702</v>
      </c>
      <c r="I167" s="25" t="str">
        <f>VLOOKUP(E167,fields,2)</f>
        <v>Celentano Field, New Haven</v>
      </c>
      <c r="J167" s="75" t="s">
        <v>0</v>
      </c>
      <c r="K167" s="16"/>
      <c r="M167" s="5" t="s">
        <v>159</v>
      </c>
      <c r="N167" s="5" t="s">
        <v>151</v>
      </c>
      <c r="T167" s="322"/>
      <c r="U167" s="322"/>
      <c r="W167" s="322"/>
      <c r="X167" s="322"/>
    </row>
    <row r="168" spans="1:32" ht="12.75" customHeight="1" x14ac:dyDescent="0.35">
      <c r="A168" s="23">
        <v>165</v>
      </c>
      <c r="B168" s="274">
        <v>5</v>
      </c>
      <c r="C168" s="98">
        <v>44339</v>
      </c>
      <c r="D168" s="68" t="s">
        <v>175</v>
      </c>
      <c r="E168" s="25" t="str">
        <f t="shared" si="38"/>
        <v>HAMDEN ALL STARS</v>
      </c>
      <c r="F168" s="25" t="str">
        <f t="shared" si="38"/>
        <v>LITCHFIELD COUNTY BLUES</v>
      </c>
      <c r="G168" s="298"/>
      <c r="H168" s="302">
        <f>VLOOKUP(E168,START_TIMES,2)</f>
        <v>0.41666666666666702</v>
      </c>
      <c r="I168" s="25" t="str">
        <f>VLOOKUP(E168,fields,2)</f>
        <v>West Woods School (G), Hamden</v>
      </c>
      <c r="J168" s="75" t="s">
        <v>0</v>
      </c>
      <c r="K168" s="16"/>
      <c r="M168" s="5" t="s">
        <v>153</v>
      </c>
      <c r="N168" s="5" t="s">
        <v>154</v>
      </c>
      <c r="P168" s="322"/>
      <c r="Q168" s="322"/>
      <c r="R168" s="322"/>
      <c r="T168" s="322"/>
      <c r="U168" s="322"/>
      <c r="W168" s="322"/>
      <c r="X168" s="322"/>
      <c r="AA168" s="322"/>
      <c r="AB168" s="322"/>
    </row>
    <row r="169" spans="1:32" ht="12.75" customHeight="1" x14ac:dyDescent="0.35">
      <c r="A169" s="23">
        <v>166</v>
      </c>
      <c r="B169" s="274">
        <v>5</v>
      </c>
      <c r="C169" s="98">
        <v>44339</v>
      </c>
      <c r="D169" s="68" t="s">
        <v>175</v>
      </c>
      <c r="E169" s="25" t="str">
        <f t="shared" si="38"/>
        <v>POLONIA FALCON FC 30</v>
      </c>
      <c r="F169" s="25" t="str">
        <f t="shared" si="38"/>
        <v>COYOTES FC</v>
      </c>
      <c r="G169" s="298"/>
      <c r="H169" s="302">
        <v>0.45833333333333331</v>
      </c>
      <c r="I169" s="25" t="str">
        <f>VLOOKUP(E169,fields,2)</f>
        <v>Falcon Field (G), New Britain</v>
      </c>
      <c r="J169" s="75" t="s">
        <v>911</v>
      </c>
      <c r="K169" s="16"/>
      <c r="M169" s="5" t="s">
        <v>157</v>
      </c>
      <c r="N169" s="5" t="s">
        <v>152</v>
      </c>
      <c r="P169" s="322"/>
      <c r="Q169" s="322"/>
      <c r="R169" s="322"/>
      <c r="T169" s="322"/>
      <c r="U169" s="322"/>
      <c r="W169" s="322"/>
      <c r="X169" s="322"/>
      <c r="Z169" s="322"/>
      <c r="AA169" s="322"/>
      <c r="AB169" s="322"/>
      <c r="AC169" s="322"/>
      <c r="AF169" s="322"/>
    </row>
    <row r="170" spans="1:32" ht="12.75" customHeight="1" x14ac:dyDescent="0.35">
      <c r="A170" s="23">
        <v>167</v>
      </c>
      <c r="B170" s="274">
        <v>5</v>
      </c>
      <c r="C170" s="98">
        <v>44339</v>
      </c>
      <c r="D170" s="68" t="s">
        <v>175</v>
      </c>
      <c r="E170" s="25" t="str">
        <f t="shared" si="38"/>
        <v>MILFORD TUESDAY</v>
      </c>
      <c r="F170" s="25" t="str">
        <f t="shared" si="38"/>
        <v>QPR</v>
      </c>
      <c r="G170" s="298"/>
      <c r="H170" s="302">
        <f>VLOOKUP(E170,START_TIMES,2)</f>
        <v>0.33333333333333331</v>
      </c>
      <c r="I170" s="25" t="str">
        <f>VLOOKUP(E170,fields,2)</f>
        <v>Peck Place School (G), Orange</v>
      </c>
      <c r="J170" s="75" t="s">
        <v>0</v>
      </c>
      <c r="K170" s="16"/>
      <c r="M170" s="5" t="s">
        <v>156</v>
      </c>
      <c r="N170" s="5" t="s">
        <v>158</v>
      </c>
      <c r="P170" s="322"/>
      <c r="Q170" s="322"/>
      <c r="R170" s="322"/>
      <c r="T170" s="322"/>
      <c r="U170" s="322"/>
      <c r="W170" s="322"/>
      <c r="X170" s="322"/>
      <c r="Z170" s="322"/>
      <c r="AA170" s="322"/>
      <c r="AB170" s="322"/>
      <c r="AC170" s="322"/>
      <c r="AE170" s="281"/>
      <c r="AF170" s="322"/>
    </row>
    <row r="171" spans="1:32" ht="12.75" customHeight="1" x14ac:dyDescent="0.35">
      <c r="A171" s="23">
        <v>168</v>
      </c>
      <c r="B171" s="274" t="s">
        <v>0</v>
      </c>
      <c r="C171" s="98" t="s">
        <v>0</v>
      </c>
      <c r="D171" s="29" t="s">
        <v>0</v>
      </c>
      <c r="E171" s="25" t="s">
        <v>0</v>
      </c>
      <c r="F171" s="25" t="s">
        <v>0</v>
      </c>
      <c r="G171" s="298" t="s">
        <v>0</v>
      </c>
      <c r="H171" s="302"/>
      <c r="I171" s="25" t="s">
        <v>0</v>
      </c>
      <c r="J171" s="75" t="s">
        <v>0</v>
      </c>
      <c r="K171" s="91"/>
      <c r="L171" s="91"/>
      <c r="M171" s="5"/>
      <c r="N171" s="5"/>
      <c r="T171" s="322"/>
      <c r="U171" s="322"/>
      <c r="W171" s="322"/>
    </row>
    <row r="172" spans="1:32" ht="12.75" customHeight="1" thickBot="1" x14ac:dyDescent="0.4">
      <c r="A172" s="23">
        <v>169</v>
      </c>
      <c r="B172" s="274">
        <v>5</v>
      </c>
      <c r="C172" s="98">
        <v>44339</v>
      </c>
      <c r="D172" s="67" t="s">
        <v>11</v>
      </c>
      <c r="E172" s="25" t="str">
        <f t="shared" ref="E172:F176" si="39">VLOOKUP(M172,Teams,2)</f>
        <v>FAIRFIELD GAC 40</v>
      </c>
      <c r="F172" s="25" t="str">
        <f t="shared" si="39"/>
        <v>PAN ZONES</v>
      </c>
      <c r="G172" s="298"/>
      <c r="H172" s="302">
        <f>VLOOKUP(E172,START_TIMES,2)</f>
        <v>0.41666666666666702</v>
      </c>
      <c r="I172" s="25" t="str">
        <f>VLOOKUP(E172,fields,2)</f>
        <v>Ludlowe HS (T), Fairfield</v>
      </c>
      <c r="J172" s="75" t="s">
        <v>0</v>
      </c>
      <c r="K172" s="16"/>
      <c r="M172" s="5" t="s">
        <v>160</v>
      </c>
      <c r="N172" s="5" t="s">
        <v>105</v>
      </c>
      <c r="P172" s="322"/>
      <c r="Q172" s="322"/>
      <c r="R172" s="322"/>
      <c r="T172" s="322"/>
      <c r="U172" s="322"/>
      <c r="W172" s="322"/>
      <c r="X172" s="322"/>
      <c r="Z172" s="322"/>
      <c r="AA172" s="322"/>
      <c r="AB172" s="322"/>
      <c r="AC172" s="322"/>
      <c r="AE172" s="281"/>
      <c r="AF172" s="322"/>
    </row>
    <row r="173" spans="1:32" ht="12.75" customHeight="1" thickTop="1" thickBot="1" x14ac:dyDescent="0.4">
      <c r="A173" s="23">
        <v>170</v>
      </c>
      <c r="B173" s="274">
        <v>5</v>
      </c>
      <c r="C173" s="98">
        <v>44339</v>
      </c>
      <c r="D173" s="67" t="s">
        <v>11</v>
      </c>
      <c r="E173" s="25" t="str">
        <f t="shared" si="39"/>
        <v>WATERBURY ALBANIANS</v>
      </c>
      <c r="F173" s="25" t="str">
        <f t="shared" si="39"/>
        <v>GREENWICH ARSENAL 40</v>
      </c>
      <c r="G173" s="78"/>
      <c r="H173" s="302">
        <f>VLOOKUP(E173,START_TIMES,2)</f>
        <v>0.33333333333333331</v>
      </c>
      <c r="I173" s="25" t="str">
        <f>VLOOKUP(E173,fields,2)</f>
        <v>Brookfield HS, Brookfield</v>
      </c>
      <c r="J173" s="75" t="s">
        <v>0</v>
      </c>
      <c r="K173" s="16"/>
      <c r="M173" s="5" t="s">
        <v>109</v>
      </c>
      <c r="N173" s="5" t="s">
        <v>161</v>
      </c>
      <c r="P173" s="322"/>
      <c r="Q173" s="322"/>
      <c r="R173" s="322"/>
      <c r="T173" s="322"/>
      <c r="U173" s="322"/>
      <c r="W173" s="322"/>
      <c r="X173" s="322"/>
      <c r="Z173" s="322"/>
      <c r="AA173" s="322"/>
      <c r="AB173" s="322"/>
      <c r="AE173" s="281"/>
    </row>
    <row r="174" spans="1:32" ht="12.75" customHeight="1" thickTop="1" thickBot="1" x14ac:dyDescent="0.4">
      <c r="A174" s="23">
        <v>171</v>
      </c>
      <c r="B174" s="274">
        <v>5</v>
      </c>
      <c r="C174" s="98">
        <v>44339</v>
      </c>
      <c r="D174" s="67" t="s">
        <v>11</v>
      </c>
      <c r="E174" s="25" t="str">
        <f t="shared" si="39"/>
        <v>GREENWICH PUMAS 40</v>
      </c>
      <c r="F174" s="25" t="str">
        <f t="shared" si="39"/>
        <v>HENRY  REID FC 40</v>
      </c>
      <c r="G174" s="298"/>
      <c r="H174" s="302">
        <v>0.33333333333333331</v>
      </c>
      <c r="I174" s="25" t="s">
        <v>903</v>
      </c>
      <c r="J174" s="75" t="s">
        <v>0</v>
      </c>
      <c r="K174" s="16"/>
      <c r="M174" s="5" t="s">
        <v>163</v>
      </c>
      <c r="N174" s="5" t="s">
        <v>104</v>
      </c>
      <c r="P174" s="322"/>
      <c r="Q174" s="322"/>
      <c r="R174" s="322"/>
      <c r="T174" s="322"/>
      <c r="U174" s="322"/>
      <c r="W174" s="322"/>
      <c r="X174" s="322"/>
      <c r="Z174" s="322"/>
      <c r="AA174" s="322"/>
      <c r="AB174" s="322"/>
      <c r="AE174" s="281"/>
    </row>
    <row r="175" spans="1:32" ht="12.75" customHeight="1" thickTop="1" thickBot="1" x14ac:dyDescent="0.4">
      <c r="A175" s="23">
        <v>172</v>
      </c>
      <c r="B175" s="274">
        <v>5</v>
      </c>
      <c r="C175" s="98">
        <v>44339</v>
      </c>
      <c r="D175" s="67" t="s">
        <v>11</v>
      </c>
      <c r="E175" s="343" t="str">
        <f t="shared" si="39"/>
        <v>GREENWICH GUNNERS 40</v>
      </c>
      <c r="F175" s="343" t="str">
        <f t="shared" si="39"/>
        <v>STORM FC</v>
      </c>
      <c r="G175" s="78"/>
      <c r="H175" s="302">
        <v>0.33333333333333331</v>
      </c>
      <c r="I175" s="25" t="s">
        <v>884</v>
      </c>
      <c r="J175" s="75" t="s">
        <v>0</v>
      </c>
      <c r="K175" s="16"/>
      <c r="M175" s="5" t="s">
        <v>162</v>
      </c>
      <c r="N175" s="5" t="s">
        <v>107</v>
      </c>
      <c r="P175" s="322"/>
      <c r="Q175" s="322"/>
      <c r="R175" s="322"/>
      <c r="T175" s="322"/>
      <c r="U175" s="322"/>
      <c r="W175" s="322"/>
      <c r="X175" s="322"/>
      <c r="AA175" s="322"/>
      <c r="AB175" s="322"/>
    </row>
    <row r="176" spans="1:32" ht="12.75" customHeight="1" thickTop="1" x14ac:dyDescent="0.35">
      <c r="A176" s="23">
        <v>173</v>
      </c>
      <c r="B176" s="274">
        <v>5</v>
      </c>
      <c r="C176" s="98">
        <v>44339</v>
      </c>
      <c r="D176" s="67" t="s">
        <v>11</v>
      </c>
      <c r="E176" s="25" t="str">
        <f t="shared" si="39"/>
        <v>RIDGEFIELD KICKS</v>
      </c>
      <c r="F176" s="25" t="str">
        <f t="shared" si="39"/>
        <v>VASCO DA GAMA 40</v>
      </c>
      <c r="G176" s="298"/>
      <c r="H176" s="302">
        <f>VLOOKUP(E176,START_TIMES,2)</f>
        <v>0.375</v>
      </c>
      <c r="I176" s="25" t="str">
        <f>VLOOKUP(E176,fields,2)</f>
        <v>Diniz Field, Ridgefield</v>
      </c>
      <c r="J176" s="75" t="s">
        <v>0</v>
      </c>
      <c r="K176" s="16"/>
      <c r="M176" s="5" t="s">
        <v>106</v>
      </c>
      <c r="N176" s="5" t="s">
        <v>108</v>
      </c>
      <c r="P176" s="322"/>
      <c r="Q176" s="322"/>
      <c r="R176" s="322"/>
      <c r="T176" s="322"/>
      <c r="U176" s="322"/>
      <c r="W176" s="322"/>
      <c r="X176" s="322"/>
      <c r="Z176" s="322"/>
      <c r="AA176" s="322"/>
      <c r="AB176" s="322"/>
      <c r="AC176" s="322"/>
      <c r="AE176" s="281"/>
      <c r="AF176" s="322"/>
    </row>
    <row r="177" spans="1:32" ht="12.75" customHeight="1" x14ac:dyDescent="0.35">
      <c r="A177" s="23">
        <v>174</v>
      </c>
      <c r="B177" s="274" t="s">
        <v>0</v>
      </c>
      <c r="C177" s="98" t="s">
        <v>0</v>
      </c>
      <c r="D177" s="29" t="s">
        <v>0</v>
      </c>
      <c r="E177" s="25" t="s">
        <v>0</v>
      </c>
      <c r="F177" s="25" t="s">
        <v>0</v>
      </c>
      <c r="G177" s="298" t="s">
        <v>0</v>
      </c>
      <c r="H177" s="302"/>
      <c r="I177" s="25" t="s">
        <v>0</v>
      </c>
      <c r="J177" s="75" t="s">
        <v>0</v>
      </c>
      <c r="K177" s="16"/>
      <c r="M177" s="5"/>
      <c r="N177" s="5"/>
    </row>
    <row r="178" spans="1:32" ht="12.75" customHeight="1" x14ac:dyDescent="0.35">
      <c r="A178" s="23">
        <v>175</v>
      </c>
      <c r="B178" s="274">
        <v>5</v>
      </c>
      <c r="C178" s="98">
        <v>44339</v>
      </c>
      <c r="D178" s="66" t="s">
        <v>12</v>
      </c>
      <c r="E178" s="25" t="str">
        <f t="shared" ref="E178:F184" si="40">VLOOKUP(M178,Teams,2)</f>
        <v>WILTON WOLVES</v>
      </c>
      <c r="F178" s="25" t="str">
        <f t="shared" si="40"/>
        <v xml:space="preserve">GUILFORD CELTIC </v>
      </c>
      <c r="G178" s="298"/>
      <c r="H178" s="302">
        <f>VLOOKUP(E178,START_TIMES,2)</f>
        <v>0.41666666666666702</v>
      </c>
      <c r="I178" s="25" t="str">
        <f t="shared" ref="I178:I184" si="41">VLOOKUP(E178,fields,2)</f>
        <v>Lily Field (T), Wilton</v>
      </c>
      <c r="J178" s="75" t="s">
        <v>0</v>
      </c>
      <c r="K178" s="16"/>
      <c r="M178" s="327" t="s">
        <v>123</v>
      </c>
      <c r="N178" s="327" t="s">
        <v>868</v>
      </c>
      <c r="P178" s="322"/>
      <c r="Q178" s="322"/>
      <c r="R178" s="322"/>
      <c r="T178" s="322"/>
      <c r="U178" s="322"/>
      <c r="W178" s="322"/>
      <c r="X178" s="322"/>
      <c r="AA178" s="322"/>
      <c r="AB178" s="322"/>
    </row>
    <row r="179" spans="1:32" ht="12.75" customHeight="1" x14ac:dyDescent="0.35">
      <c r="A179" s="23">
        <v>176</v>
      </c>
      <c r="B179" s="352">
        <v>5</v>
      </c>
      <c r="C179" s="98">
        <v>44339</v>
      </c>
      <c r="D179" s="66" t="s">
        <v>12</v>
      </c>
      <c r="E179" s="343" t="str">
        <f t="shared" si="40"/>
        <v>NORTH BRANFORD 40</v>
      </c>
      <c r="F179" s="343" t="str">
        <f t="shared" si="40"/>
        <v>CLINTON 40</v>
      </c>
      <c r="G179" s="298"/>
      <c r="H179" s="302">
        <v>0.33333333333333331</v>
      </c>
      <c r="I179" s="25" t="str">
        <f t="shared" si="41"/>
        <v>North Farms Park (G), North Branford</v>
      </c>
      <c r="J179" s="75" t="s">
        <v>0</v>
      </c>
      <c r="K179" s="16"/>
      <c r="M179" s="351" t="s">
        <v>118</v>
      </c>
      <c r="N179" s="351" t="s">
        <v>111</v>
      </c>
      <c r="P179" s="322"/>
      <c r="Q179" s="322"/>
      <c r="R179" s="322"/>
      <c r="T179" s="322"/>
      <c r="U179" s="322"/>
      <c r="W179" s="322"/>
      <c r="X179" s="322"/>
      <c r="AA179" s="322"/>
      <c r="AB179" s="322"/>
    </row>
    <row r="180" spans="1:32" ht="12.75" customHeight="1" x14ac:dyDescent="0.35">
      <c r="A180" s="23">
        <v>177</v>
      </c>
      <c r="B180" s="274">
        <v>5</v>
      </c>
      <c r="C180" s="98">
        <v>44339</v>
      </c>
      <c r="D180" s="66" t="s">
        <v>12</v>
      </c>
      <c r="E180" s="25" t="str">
        <f t="shared" si="40"/>
        <v>DERBY QUITUS</v>
      </c>
      <c r="F180" s="25" t="str">
        <f t="shared" si="40"/>
        <v>NORWALK SPORT COLOMBIA</v>
      </c>
      <c r="G180" s="298"/>
      <c r="H180" s="302">
        <f>VLOOKUP(E180,START_TIMES,2)</f>
        <v>0.41666666666666669</v>
      </c>
      <c r="I180" s="25" t="str">
        <f t="shared" si="41"/>
        <v>Witek Park (G), Derby</v>
      </c>
      <c r="J180" s="75" t="s">
        <v>0</v>
      </c>
      <c r="K180" s="16"/>
      <c r="M180" s="327" t="s">
        <v>113</v>
      </c>
      <c r="N180" s="327" t="s">
        <v>120</v>
      </c>
      <c r="P180" s="322"/>
      <c r="Q180" s="322"/>
      <c r="R180" s="322"/>
      <c r="T180" s="322"/>
      <c r="U180" s="322"/>
      <c r="W180" s="322"/>
      <c r="X180" s="322"/>
      <c r="AA180" s="322"/>
      <c r="AB180" s="322"/>
    </row>
    <row r="181" spans="1:32" ht="12.75" customHeight="1" x14ac:dyDescent="0.35">
      <c r="A181" s="23">
        <v>178</v>
      </c>
      <c r="B181" s="274">
        <v>5</v>
      </c>
      <c r="C181" s="98">
        <v>44339</v>
      </c>
      <c r="D181" s="66" t="s">
        <v>12</v>
      </c>
      <c r="E181" s="25" t="str">
        <f t="shared" si="40"/>
        <v>GUILFORD BELL CURVE</v>
      </c>
      <c r="F181" s="25" t="str">
        <f t="shared" si="40"/>
        <v>STAMFORD UNITED</v>
      </c>
      <c r="G181" s="312"/>
      <c r="H181" s="302">
        <f>VLOOKUP(E181,START_TIMES,2)</f>
        <v>0.41666666666666702</v>
      </c>
      <c r="I181" s="354" t="str">
        <f t="shared" si="41"/>
        <v>Guilford HS (T), Guilford</v>
      </c>
      <c r="J181" s="75" t="s">
        <v>0</v>
      </c>
      <c r="K181" s="16"/>
      <c r="M181" s="327" t="s">
        <v>115</v>
      </c>
      <c r="N181" s="327" t="s">
        <v>873</v>
      </c>
      <c r="P181" s="322"/>
      <c r="Q181" s="322"/>
      <c r="R181" s="322"/>
      <c r="T181" s="322"/>
      <c r="U181" s="322"/>
      <c r="W181" s="322"/>
      <c r="X181" s="322"/>
      <c r="Z181" s="322"/>
      <c r="AA181" s="322"/>
      <c r="AB181" s="322"/>
      <c r="AC181" s="322"/>
      <c r="AF181" s="322"/>
    </row>
    <row r="182" spans="1:32" ht="12.75" customHeight="1" x14ac:dyDescent="0.35">
      <c r="A182" s="23">
        <v>179</v>
      </c>
      <c r="B182" s="274">
        <v>5</v>
      </c>
      <c r="C182" s="98">
        <v>44339</v>
      </c>
      <c r="D182" s="66" t="s">
        <v>12</v>
      </c>
      <c r="E182" s="25" t="str">
        <f t="shared" si="40"/>
        <v>BESA SC</v>
      </c>
      <c r="F182" s="25" t="str">
        <f t="shared" si="40"/>
        <v>NEW HAVEN AMERICANS</v>
      </c>
      <c r="G182" s="298"/>
      <c r="H182" s="302">
        <f>VLOOKUP(E182,START_TIMES,2)</f>
        <v>0.41666666666666669</v>
      </c>
      <c r="I182" s="25" t="str">
        <f t="shared" si="41"/>
        <v>Bucks Hill Park (G), Waterbury</v>
      </c>
      <c r="J182" s="75" t="s">
        <v>0</v>
      </c>
      <c r="K182" s="16"/>
      <c r="M182" s="327" t="s">
        <v>110</v>
      </c>
      <c r="N182" s="327" t="s">
        <v>869</v>
      </c>
      <c r="P182" s="322"/>
      <c r="Q182" s="322"/>
      <c r="R182" s="322"/>
      <c r="T182" s="322"/>
      <c r="U182" s="322"/>
      <c r="W182" s="322"/>
      <c r="X182" s="322"/>
      <c r="Z182" s="322"/>
      <c r="AA182" s="322"/>
      <c r="AB182" s="322"/>
      <c r="AE182" s="281"/>
    </row>
    <row r="183" spans="1:32" ht="12.75" customHeight="1" x14ac:dyDescent="0.35">
      <c r="A183" s="23">
        <v>180</v>
      </c>
      <c r="B183" s="274">
        <v>5</v>
      </c>
      <c r="C183" s="98">
        <v>44339</v>
      </c>
      <c r="D183" s="66" t="s">
        <v>12</v>
      </c>
      <c r="E183" s="25" t="str">
        <f t="shared" si="40"/>
        <v>NORTH HAVEN SC</v>
      </c>
      <c r="F183" s="25" t="str">
        <f t="shared" si="40"/>
        <v>CLUB NAPOLI 40</v>
      </c>
      <c r="G183" s="298"/>
      <c r="H183" s="302">
        <f>VLOOKUP(E183,START_TIMES,2)</f>
        <v>0.33333333333333331</v>
      </c>
      <c r="I183" s="25" t="str">
        <f t="shared" si="41"/>
        <v>North Haven MS (T), North Haven</v>
      </c>
      <c r="J183" s="75" t="s">
        <v>0</v>
      </c>
      <c r="K183" s="16"/>
      <c r="M183" s="327" t="s">
        <v>119</v>
      </c>
      <c r="N183" s="327" t="s">
        <v>112</v>
      </c>
    </row>
    <row r="184" spans="1:32" ht="12.75" customHeight="1" x14ac:dyDescent="0.35">
      <c r="A184" s="23">
        <v>181</v>
      </c>
      <c r="B184" s="274">
        <v>5</v>
      </c>
      <c r="C184" s="98">
        <v>44339</v>
      </c>
      <c r="D184" s="66" t="s">
        <v>12</v>
      </c>
      <c r="E184" s="25" t="str">
        <f t="shared" si="40"/>
        <v>SOUTHEAST ROVERS</v>
      </c>
      <c r="F184" s="25" t="str">
        <f t="shared" si="40"/>
        <v>ELI'S FC</v>
      </c>
      <c r="G184" s="298"/>
      <c r="H184" s="302">
        <f>VLOOKUP(E184,START_TIMES,2)</f>
        <v>0.41666666666666702</v>
      </c>
      <c r="I184" s="25" t="str">
        <f t="shared" si="41"/>
        <v>New London HS (T), New London</v>
      </c>
      <c r="J184" s="75" t="s">
        <v>0</v>
      </c>
      <c r="K184" s="16"/>
      <c r="M184" s="327" t="s">
        <v>121</v>
      </c>
      <c r="N184" s="327" t="s">
        <v>866</v>
      </c>
      <c r="P184" s="322"/>
      <c r="Q184" s="322"/>
      <c r="R184" s="322"/>
      <c r="T184" s="322"/>
      <c r="U184" s="322"/>
      <c r="W184" s="322"/>
      <c r="X184" s="322"/>
      <c r="Z184" s="322"/>
      <c r="AA184" s="322"/>
      <c r="AB184" s="322"/>
      <c r="AC184" s="322"/>
      <c r="AE184" s="281"/>
      <c r="AF184" s="322"/>
    </row>
    <row r="185" spans="1:32" ht="12.75" customHeight="1" x14ac:dyDescent="0.35">
      <c r="A185" s="23">
        <v>182</v>
      </c>
      <c r="B185" s="274" t="s">
        <v>0</v>
      </c>
      <c r="C185" s="98" t="s">
        <v>0</v>
      </c>
      <c r="D185" s="29" t="s">
        <v>0</v>
      </c>
      <c r="E185" s="25" t="s">
        <v>0</v>
      </c>
      <c r="F185" s="25" t="s">
        <v>0</v>
      </c>
      <c r="G185" s="298" t="s">
        <v>0</v>
      </c>
      <c r="H185" s="302"/>
      <c r="I185" s="25" t="s">
        <v>0</v>
      </c>
      <c r="J185" s="75" t="s">
        <v>0</v>
      </c>
      <c r="K185" s="91"/>
      <c r="L185" s="91"/>
      <c r="M185" s="5"/>
      <c r="N185" s="5"/>
      <c r="P185" s="322"/>
      <c r="Q185" s="322"/>
      <c r="R185" s="322"/>
      <c r="T185" s="322"/>
      <c r="U185" s="322"/>
      <c r="W185" s="322"/>
      <c r="X185" s="322"/>
      <c r="Z185" s="322"/>
      <c r="AA185" s="322"/>
      <c r="AB185" s="322"/>
      <c r="AC185" s="322"/>
      <c r="AE185" s="281"/>
      <c r="AF185" s="322"/>
    </row>
    <row r="186" spans="1:32" ht="12.75" customHeight="1" x14ac:dyDescent="0.35">
      <c r="A186" s="23">
        <v>183</v>
      </c>
      <c r="B186" s="274">
        <v>5</v>
      </c>
      <c r="C186" s="98">
        <v>44339</v>
      </c>
      <c r="D186" s="65" t="s">
        <v>102</v>
      </c>
      <c r="E186" s="25" t="str">
        <f t="shared" ref="E186:F190" si="42">VLOOKUP(M186,Teams,2)</f>
        <v>CHESHIRE AZZURRI 50</v>
      </c>
      <c r="F186" s="25" t="str">
        <f t="shared" si="42"/>
        <v>GREENWICH GUNNERS 50</v>
      </c>
      <c r="G186" s="298"/>
      <c r="H186" s="302">
        <f>VLOOKUP(E186,START_TIMES,2)</f>
        <v>0.41666666666666669</v>
      </c>
      <c r="I186" s="25" t="str">
        <f>VLOOKUP(E186,fields,2)</f>
        <v>Quinnipiac Park (G), Cheshire</v>
      </c>
      <c r="J186" s="75" t="s">
        <v>0</v>
      </c>
      <c r="K186" s="16"/>
      <c r="M186" s="5" t="s">
        <v>124</v>
      </c>
      <c r="N186" s="5" t="s">
        <v>129</v>
      </c>
      <c r="P186" s="322"/>
      <c r="Q186" s="322"/>
      <c r="R186" s="322"/>
      <c r="T186" s="322"/>
      <c r="U186" s="322"/>
      <c r="W186" s="322"/>
      <c r="X186" s="322"/>
      <c r="Z186" s="322"/>
      <c r="AA186" s="322"/>
      <c r="AB186" s="322"/>
      <c r="AC186" s="322"/>
      <c r="AE186" s="281"/>
      <c r="AF186" s="322"/>
    </row>
    <row r="187" spans="1:32" ht="12.75" customHeight="1" x14ac:dyDescent="0.35">
      <c r="A187" s="23">
        <v>184</v>
      </c>
      <c r="B187" s="274">
        <v>5</v>
      </c>
      <c r="C187" s="98">
        <v>44339</v>
      </c>
      <c r="D187" s="65" t="s">
        <v>102</v>
      </c>
      <c r="E187" s="25" t="str">
        <f t="shared" si="42"/>
        <v>VASCO DA GAMA 50</v>
      </c>
      <c r="F187" s="25" t="str">
        <f t="shared" si="42"/>
        <v xml:space="preserve">CHESHIRE UNITED </v>
      </c>
      <c r="G187" s="298"/>
      <c r="H187" s="302">
        <f>VLOOKUP(E187,START_TIMES,2)</f>
        <v>0.41666666666666702</v>
      </c>
      <c r="I187" s="25" t="str">
        <f>VLOOKUP(E187,fields,2)</f>
        <v>Veterans Memorial Park (T), Bridgeport</v>
      </c>
      <c r="J187" s="75" t="s">
        <v>0</v>
      </c>
      <c r="K187" s="16"/>
      <c r="M187" s="5" t="s">
        <v>133</v>
      </c>
      <c r="N187" s="5" t="s">
        <v>125</v>
      </c>
      <c r="P187" s="322"/>
      <c r="Q187" s="322"/>
      <c r="R187" s="322"/>
      <c r="T187" s="322"/>
      <c r="U187" s="322"/>
      <c r="W187" s="322"/>
      <c r="X187" s="322"/>
      <c r="Z187" s="322"/>
      <c r="AA187" s="322"/>
      <c r="AB187" s="322"/>
      <c r="AC187" s="322"/>
      <c r="AE187" s="281"/>
      <c r="AF187" s="322"/>
    </row>
    <row r="188" spans="1:32" ht="12.75" customHeight="1" x14ac:dyDescent="0.35">
      <c r="A188" s="23">
        <v>185</v>
      </c>
      <c r="B188" s="274">
        <v>5</v>
      </c>
      <c r="C188" s="98">
        <v>44339</v>
      </c>
      <c r="D188" s="65" t="s">
        <v>102</v>
      </c>
      <c r="E188" s="25" t="str">
        <f t="shared" si="42"/>
        <v>FAIRFIELD GAC 50</v>
      </c>
      <c r="F188" s="25" t="str">
        <f t="shared" si="42"/>
        <v>GREENWICH ARSENAL 50</v>
      </c>
      <c r="G188" s="298"/>
      <c r="H188" s="302">
        <v>0.33333333333333331</v>
      </c>
      <c r="I188" s="25" t="str">
        <f>VLOOKUP(E188,fields,2)</f>
        <v>Ludlowe HS (T), Fairfield</v>
      </c>
      <c r="J188" s="75" t="s">
        <v>0</v>
      </c>
      <c r="K188" s="16"/>
      <c r="M188" s="5" t="s">
        <v>127</v>
      </c>
      <c r="N188" s="5" t="s">
        <v>128</v>
      </c>
      <c r="P188" s="322"/>
      <c r="Q188" s="322"/>
      <c r="R188" s="322"/>
      <c r="T188" s="322"/>
      <c r="U188" s="322"/>
      <c r="W188" s="322"/>
      <c r="X188" s="322"/>
      <c r="Z188" s="322"/>
      <c r="AA188" s="322"/>
      <c r="AB188" s="322"/>
      <c r="AC188" s="322"/>
      <c r="AE188" s="281"/>
      <c r="AF188" s="322"/>
    </row>
    <row r="189" spans="1:32" ht="12.75" customHeight="1" x14ac:dyDescent="0.35">
      <c r="A189" s="23">
        <v>186</v>
      </c>
      <c r="B189" s="274">
        <v>5</v>
      </c>
      <c r="C189" s="98">
        <v>44339</v>
      </c>
      <c r="D189" s="65" t="s">
        <v>102</v>
      </c>
      <c r="E189" s="25" t="str">
        <f t="shared" si="42"/>
        <v>GUILFORD BLACK EAGLES</v>
      </c>
      <c r="F189" s="25" t="str">
        <f t="shared" si="42"/>
        <v>DYNAMO SC</v>
      </c>
      <c r="G189" s="298"/>
      <c r="H189" s="302">
        <f>VLOOKUP(E189,START_TIMES,2)</f>
        <v>0.41666666666666702</v>
      </c>
      <c r="I189" s="354" t="str">
        <f>VLOOKUP(E189,fields,2)</f>
        <v>Calvin Leete School (G), Guilford</v>
      </c>
      <c r="J189" s="75" t="s">
        <v>0</v>
      </c>
      <c r="K189" s="16"/>
      <c r="M189" s="5" t="s">
        <v>131</v>
      </c>
      <c r="N189" s="5" t="s">
        <v>126</v>
      </c>
      <c r="P189" s="322"/>
      <c r="Q189" s="322"/>
      <c r="R189" s="322"/>
      <c r="T189" s="322"/>
      <c r="U189" s="322"/>
      <c r="W189" s="322"/>
      <c r="X189" s="322"/>
      <c r="Z189" s="322"/>
      <c r="AA189" s="322"/>
      <c r="AB189" s="322"/>
      <c r="AC189" s="322"/>
      <c r="AE189" s="281"/>
      <c r="AF189" s="322"/>
    </row>
    <row r="190" spans="1:32" ht="12.5" customHeight="1" x14ac:dyDescent="0.35">
      <c r="A190" s="23">
        <v>187</v>
      </c>
      <c r="B190" s="274">
        <v>5</v>
      </c>
      <c r="C190" s="98">
        <v>44339</v>
      </c>
      <c r="D190" s="65" t="s">
        <v>102</v>
      </c>
      <c r="E190" s="25" t="str">
        <f t="shared" si="42"/>
        <v>GREENWICH PUMAS LEGENDS</v>
      </c>
      <c r="F190" s="25" t="str">
        <f t="shared" si="42"/>
        <v>POLONIA FALCON STARS FC</v>
      </c>
      <c r="G190" s="298"/>
      <c r="H190" s="302">
        <f>VLOOKUP(E190,START_TIMES,2)</f>
        <v>0.41666666666666702</v>
      </c>
      <c r="I190" s="25" t="s">
        <v>903</v>
      </c>
      <c r="J190" s="75" t="s">
        <v>0</v>
      </c>
      <c r="K190" s="16"/>
      <c r="M190" s="5" t="s">
        <v>130</v>
      </c>
      <c r="N190" s="5" t="s">
        <v>132</v>
      </c>
    </row>
    <row r="191" spans="1:32" ht="12.5" customHeight="1" x14ac:dyDescent="0.35">
      <c r="A191" s="23">
        <v>188</v>
      </c>
      <c r="B191" s="274" t="s">
        <v>0</v>
      </c>
      <c r="C191" s="98" t="s">
        <v>0</v>
      </c>
      <c r="D191" s="29" t="s">
        <v>0</v>
      </c>
      <c r="E191" s="25" t="s">
        <v>0</v>
      </c>
      <c r="F191" s="25" t="s">
        <v>0</v>
      </c>
      <c r="G191" s="298" t="s">
        <v>0</v>
      </c>
      <c r="H191" s="302"/>
      <c r="I191" s="25" t="s">
        <v>0</v>
      </c>
      <c r="J191" s="75" t="s">
        <v>0</v>
      </c>
      <c r="K191" s="16"/>
      <c r="M191" s="5"/>
      <c r="N191" s="5"/>
    </row>
    <row r="192" spans="1:32" ht="12.75" customHeight="1" x14ac:dyDescent="0.35">
      <c r="A192" s="23">
        <v>189</v>
      </c>
      <c r="B192" s="274">
        <v>5</v>
      </c>
      <c r="C192" s="98">
        <v>44339</v>
      </c>
      <c r="D192" s="70" t="s">
        <v>103</v>
      </c>
      <c r="E192" s="25" t="str">
        <f t="shared" ref="E192:F195" si="43">VLOOKUP(M192,Teams,2)</f>
        <v>ZIMMITTI SC</v>
      </c>
      <c r="F192" s="25" t="str">
        <f t="shared" si="43"/>
        <v>EAST HAVEN SC</v>
      </c>
      <c r="G192" s="298"/>
      <c r="H192" s="302">
        <f>VLOOKUP(E192,START_TIMES,2)</f>
        <v>0.41666666666666702</v>
      </c>
      <c r="I192" s="25" t="str">
        <f>VLOOKUP(E192,fields,2)</f>
        <v>Pontelandolfo Club (G), Waterbury</v>
      </c>
      <c r="J192" s="75" t="s">
        <v>0</v>
      </c>
      <c r="K192" s="16"/>
      <c r="M192" s="5" t="s">
        <v>147</v>
      </c>
      <c r="N192" s="5" t="s">
        <v>138</v>
      </c>
      <c r="P192" s="322"/>
      <c r="Q192" s="322"/>
      <c r="R192" s="322"/>
      <c r="T192" s="322"/>
      <c r="U192" s="322"/>
      <c r="W192" s="322"/>
      <c r="X192" s="322"/>
      <c r="Z192" s="322"/>
      <c r="AA192" s="322"/>
      <c r="AB192" s="322"/>
      <c r="AC192" s="322"/>
      <c r="AE192" s="281"/>
      <c r="AF192" s="322"/>
    </row>
    <row r="193" spans="1:32" ht="12.75" customHeight="1" x14ac:dyDescent="0.35">
      <c r="A193" s="23">
        <v>190</v>
      </c>
      <c r="B193" s="274">
        <v>5</v>
      </c>
      <c r="C193" s="98">
        <v>44339</v>
      </c>
      <c r="D193" s="70" t="s">
        <v>103</v>
      </c>
      <c r="E193" s="25" t="str">
        <f t="shared" si="43"/>
        <v>STAMFORD CITY</v>
      </c>
      <c r="F193" s="25" t="str">
        <f t="shared" si="43"/>
        <v>NORWALK MARINERS</v>
      </c>
      <c r="G193" s="298"/>
      <c r="H193" s="302">
        <f>VLOOKUP(E193,START_TIMES,2)</f>
        <v>0.41666666666666702</v>
      </c>
      <c r="I193" s="25" t="str">
        <f>VLOOKUP(E193,fields,2)</f>
        <v>West Beach Fields (T), Stamford</v>
      </c>
      <c r="J193" s="75" t="s">
        <v>0</v>
      </c>
      <c r="K193" s="16"/>
      <c r="M193" s="5" t="s">
        <v>146</v>
      </c>
      <c r="N193" s="5" t="s">
        <v>144</v>
      </c>
      <c r="P193" s="322"/>
      <c r="Q193" s="322"/>
      <c r="R193" s="322"/>
      <c r="T193" s="322"/>
      <c r="U193" s="322"/>
      <c r="W193" s="322"/>
      <c r="X193" s="322"/>
      <c r="Z193" s="322"/>
      <c r="AA193" s="322"/>
      <c r="AB193" s="322"/>
      <c r="AC193" s="322"/>
      <c r="AE193" s="281"/>
      <c r="AF193" s="322"/>
    </row>
    <row r="194" spans="1:32" ht="12.75" customHeight="1" thickBot="1" x14ac:dyDescent="0.4">
      <c r="A194" s="23">
        <v>191</v>
      </c>
      <c r="B194" s="274">
        <v>5</v>
      </c>
      <c r="C194" s="98">
        <v>44339</v>
      </c>
      <c r="D194" s="70" t="s">
        <v>103</v>
      </c>
      <c r="E194" s="25" t="str">
        <f t="shared" si="43"/>
        <v>CLUB NAPOLI 50</v>
      </c>
      <c r="F194" s="25" t="str">
        <f t="shared" si="43"/>
        <v>NEW FAIRFIELD UNITED</v>
      </c>
      <c r="G194" s="298"/>
      <c r="H194" s="302">
        <f>VLOOKUP(E194,START_TIMES,2)</f>
        <v>0.41666666666666669</v>
      </c>
      <c r="I194" s="25" t="str">
        <f>VLOOKUP(E194,fields,2)</f>
        <v>North Farms Park (G), North Branford</v>
      </c>
      <c r="J194" s="75" t="s">
        <v>0</v>
      </c>
      <c r="K194" s="16"/>
      <c r="M194" s="5" t="s">
        <v>136</v>
      </c>
      <c r="N194" s="5" t="s">
        <v>141</v>
      </c>
    </row>
    <row r="195" spans="1:32" ht="12.75" customHeight="1" thickTop="1" thickBot="1" x14ac:dyDescent="0.4">
      <c r="A195" s="23">
        <v>192</v>
      </c>
      <c r="B195" s="274">
        <v>5</v>
      </c>
      <c r="C195" s="98">
        <v>44339</v>
      </c>
      <c r="D195" s="70" t="s">
        <v>103</v>
      </c>
      <c r="E195" s="25" t="str">
        <f t="shared" si="43"/>
        <v>NORTH BRANFORD LEGENDS</v>
      </c>
      <c r="F195" s="332" t="str">
        <f t="shared" si="43"/>
        <v>BYE 50</v>
      </c>
      <c r="G195" s="298"/>
      <c r="H195" s="350" t="s">
        <v>91</v>
      </c>
      <c r="I195" s="266" t="s">
        <v>91</v>
      </c>
      <c r="J195" s="75" t="s">
        <v>0</v>
      </c>
      <c r="K195" s="16"/>
      <c r="M195" s="87" t="s">
        <v>142</v>
      </c>
      <c r="N195" s="87" t="s">
        <v>134</v>
      </c>
      <c r="P195" s="322"/>
      <c r="Q195" s="322"/>
      <c r="R195" s="322"/>
      <c r="S195" s="16"/>
      <c r="T195" s="207"/>
      <c r="U195" s="207"/>
      <c r="V195" s="16">
        <v>73</v>
      </c>
      <c r="W195" s="218"/>
      <c r="X195" s="224"/>
      <c r="Y195" s="16"/>
      <c r="Z195" s="275"/>
      <c r="AA195" s="322"/>
      <c r="AB195" s="322"/>
      <c r="AC195" s="16"/>
      <c r="AF195" s="322"/>
    </row>
    <row r="196" spans="1:32" ht="12.75" customHeight="1" thickTop="1" thickBot="1" x14ac:dyDescent="0.4">
      <c r="A196" s="23">
        <v>193</v>
      </c>
      <c r="B196" s="274" t="s">
        <v>0</v>
      </c>
      <c r="C196" s="98" t="s">
        <v>0</v>
      </c>
      <c r="D196" s="177" t="s">
        <v>0</v>
      </c>
      <c r="E196" s="25" t="s">
        <v>0</v>
      </c>
      <c r="F196" s="25" t="s">
        <v>0</v>
      </c>
      <c r="G196" s="298" t="s">
        <v>0</v>
      </c>
      <c r="H196" s="302" t="e">
        <f>VLOOKUP(E196,START_TIMES,2)</f>
        <v>#N/A</v>
      </c>
      <c r="I196" s="25" t="s">
        <v>0</v>
      </c>
      <c r="J196" s="75" t="s">
        <v>0</v>
      </c>
      <c r="K196" s="91"/>
      <c r="L196" s="91"/>
      <c r="M196" s="87"/>
      <c r="N196" s="87"/>
      <c r="P196" s="322"/>
      <c r="Q196" s="322"/>
      <c r="S196" s="16"/>
      <c r="T196" s="207"/>
      <c r="U196" s="207"/>
      <c r="V196" s="16">
        <v>74</v>
      </c>
      <c r="W196" s="218"/>
      <c r="X196" s="224"/>
      <c r="Y196" s="16"/>
      <c r="Z196" s="275"/>
      <c r="AA196" s="322"/>
      <c r="AB196" s="322"/>
      <c r="AC196" s="91"/>
      <c r="AE196" s="281"/>
      <c r="AF196" s="322"/>
    </row>
    <row r="197" spans="1:32" ht="12.75" customHeight="1" thickTop="1" x14ac:dyDescent="0.35">
      <c r="A197" s="23">
        <v>194</v>
      </c>
      <c r="B197" s="274">
        <v>6</v>
      </c>
      <c r="C197" s="98">
        <v>44353</v>
      </c>
      <c r="D197" s="71" t="s">
        <v>10</v>
      </c>
      <c r="E197" s="25" t="str">
        <f t="shared" ref="E197:F201" si="44">VLOOKUP(M197,Teams,2)</f>
        <v>CLUB NAPOLI 30</v>
      </c>
      <c r="F197" s="25" t="str">
        <f t="shared" si="44"/>
        <v>CLINTON 30</v>
      </c>
      <c r="G197" s="298"/>
      <c r="H197" s="302">
        <v>0.375</v>
      </c>
      <c r="I197" s="25" t="str">
        <f>VLOOKUP(E197,fields,2)</f>
        <v>Quinnipiac Park (G), Cheshire</v>
      </c>
      <c r="J197" s="75" t="s">
        <v>0</v>
      </c>
      <c r="K197" s="16"/>
      <c r="M197" s="5" t="s">
        <v>95</v>
      </c>
      <c r="N197" s="5" t="s">
        <v>101</v>
      </c>
      <c r="P197" s="322"/>
      <c r="Q197" s="322"/>
      <c r="R197" s="322"/>
      <c r="T197" s="324"/>
      <c r="U197" s="324"/>
      <c r="V197" s="325"/>
      <c r="W197" s="324"/>
      <c r="X197" s="324"/>
      <c r="Z197" s="322"/>
      <c r="AA197" s="322"/>
      <c r="AB197" s="322"/>
      <c r="AF197" s="322"/>
    </row>
    <row r="198" spans="1:32" ht="12.75" customHeight="1" x14ac:dyDescent="0.35">
      <c r="A198" s="23">
        <v>195</v>
      </c>
      <c r="B198" s="274">
        <v>6</v>
      </c>
      <c r="C198" s="98">
        <v>44353</v>
      </c>
      <c r="D198" s="71" t="s">
        <v>10</v>
      </c>
      <c r="E198" s="25" t="str">
        <f t="shared" si="44"/>
        <v>NEWTOWN SALTY DOGS</v>
      </c>
      <c r="F198" s="25" t="str">
        <f t="shared" si="44"/>
        <v>STAMFORD FC</v>
      </c>
      <c r="G198" s="298"/>
      <c r="H198" s="302">
        <f>VLOOKUP(E198,START_TIMES,2)</f>
        <v>0.33333333333333331</v>
      </c>
      <c r="I198" s="25" t="str">
        <f>VLOOKUP(E198,fields,2)</f>
        <v>Treadwell Park, Newtown</v>
      </c>
      <c r="J198" s="75" t="s">
        <v>0</v>
      </c>
      <c r="K198" s="16"/>
      <c r="M198" s="87" t="s">
        <v>94</v>
      </c>
      <c r="N198" s="87" t="s">
        <v>96</v>
      </c>
      <c r="P198" s="322"/>
      <c r="Q198" s="322"/>
      <c r="R198" s="322"/>
      <c r="T198" s="322"/>
      <c r="U198" s="322"/>
      <c r="W198" s="322"/>
      <c r="X198" s="322"/>
      <c r="Z198" s="322"/>
      <c r="AA198" s="322"/>
      <c r="AB198" s="322"/>
      <c r="AF198" s="322"/>
    </row>
    <row r="199" spans="1:32" ht="12.75" customHeight="1" x14ac:dyDescent="0.35">
      <c r="A199" s="23">
        <v>196</v>
      </c>
      <c r="B199" s="274">
        <v>6</v>
      </c>
      <c r="C199" s="98">
        <v>44353</v>
      </c>
      <c r="D199" s="71" t="s">
        <v>10</v>
      </c>
      <c r="E199" s="25" t="str">
        <f t="shared" si="44"/>
        <v>VASCO DA GAMA 30</v>
      </c>
      <c r="F199" s="25" t="str">
        <f t="shared" si="44"/>
        <v>GREENWICH ARSENAL 30</v>
      </c>
      <c r="G199" s="298"/>
      <c r="H199" s="302">
        <v>0.33333333333333331</v>
      </c>
      <c r="I199" s="25" t="str">
        <f>VLOOKUP(E199,fields,2)</f>
        <v>Veterans Memorial Park (T), Bridgeport</v>
      </c>
      <c r="J199" s="75" t="s">
        <v>0</v>
      </c>
      <c r="K199" s="16"/>
      <c r="M199" s="87" t="s">
        <v>97</v>
      </c>
      <c r="N199" s="87" t="s">
        <v>98</v>
      </c>
      <c r="P199" s="322"/>
      <c r="Q199" s="322"/>
      <c r="R199" s="322"/>
      <c r="T199" s="322"/>
      <c r="U199" s="322"/>
      <c r="W199" s="322"/>
      <c r="X199" s="322"/>
      <c r="Z199" s="322"/>
      <c r="AA199" s="322"/>
      <c r="AB199" s="322"/>
      <c r="AF199" s="322"/>
    </row>
    <row r="200" spans="1:32" ht="12.75" customHeight="1" x14ac:dyDescent="0.35">
      <c r="A200" s="23">
        <v>197</v>
      </c>
      <c r="B200" s="274">
        <v>6</v>
      </c>
      <c r="C200" s="98">
        <v>44353</v>
      </c>
      <c r="D200" s="71" t="s">
        <v>10</v>
      </c>
      <c r="E200" s="25" t="str">
        <f t="shared" si="44"/>
        <v>SHELTON FC</v>
      </c>
      <c r="F200" s="25" t="str">
        <f t="shared" si="44"/>
        <v>NORTH BRANFORD 30</v>
      </c>
      <c r="G200" s="298"/>
      <c r="H200" s="302">
        <f>VLOOKUP(E200,START_TIMES,2)</f>
        <v>0.33333333333333331</v>
      </c>
      <c r="I200" s="25" t="str">
        <f>VLOOKUP(E200,fields,2)</f>
        <v>Nike Site (G), Shelton</v>
      </c>
      <c r="J200" s="75" t="s">
        <v>0</v>
      </c>
      <c r="K200" s="16"/>
      <c r="M200" s="87" t="s">
        <v>93</v>
      </c>
      <c r="N200" s="87" t="s">
        <v>99</v>
      </c>
      <c r="P200" s="322"/>
      <c r="Q200" s="322"/>
      <c r="R200" s="322"/>
      <c r="T200" s="322"/>
      <c r="U200" s="322"/>
      <c r="W200" s="322"/>
      <c r="X200" s="322"/>
      <c r="Z200" s="322"/>
      <c r="AA200" s="322"/>
      <c r="AB200" s="322"/>
      <c r="AE200" s="281"/>
      <c r="AF200" s="322"/>
    </row>
    <row r="201" spans="1:32" ht="12.75" customHeight="1" x14ac:dyDescent="0.35">
      <c r="A201" s="23">
        <v>198</v>
      </c>
      <c r="B201" s="274">
        <v>6</v>
      </c>
      <c r="C201" s="98">
        <v>44353</v>
      </c>
      <c r="D201" s="71" t="s">
        <v>10</v>
      </c>
      <c r="E201" s="25" t="str">
        <f t="shared" si="44"/>
        <v>DANBURY UNITED 30</v>
      </c>
      <c r="F201" s="25" t="str">
        <f t="shared" si="44"/>
        <v>NAUGATUCK FUSION</v>
      </c>
      <c r="G201" s="298"/>
      <c r="H201" s="302">
        <f>VLOOKUP(E201,START_TIMES,2)</f>
        <v>0.375</v>
      </c>
      <c r="I201" s="25" t="str">
        <f>VLOOKUP(E201,fields,2)</f>
        <v>Portuguese Cultural Center (G), Danbury</v>
      </c>
      <c r="J201" s="75" t="s">
        <v>0</v>
      </c>
      <c r="K201" s="16"/>
      <c r="M201" s="87" t="s">
        <v>100</v>
      </c>
      <c r="N201" s="87" t="s">
        <v>92</v>
      </c>
      <c r="P201" s="322"/>
      <c r="Q201" s="322"/>
      <c r="R201" s="322"/>
      <c r="T201" s="322"/>
      <c r="U201" s="322"/>
      <c r="W201" s="322"/>
      <c r="X201" s="322"/>
      <c r="Z201" s="322"/>
      <c r="AA201" s="322"/>
      <c r="AB201" s="322"/>
      <c r="AF201" s="322"/>
    </row>
    <row r="202" spans="1:32" ht="12.75" customHeight="1" x14ac:dyDescent="0.35">
      <c r="A202" s="23">
        <v>199</v>
      </c>
      <c r="B202" s="274" t="s">
        <v>0</v>
      </c>
      <c r="C202" s="98" t="s">
        <v>0</v>
      </c>
      <c r="D202" s="29" t="s">
        <v>0</v>
      </c>
      <c r="E202" s="25" t="s">
        <v>0</v>
      </c>
      <c r="F202" s="25" t="s">
        <v>0</v>
      </c>
      <c r="G202" s="298" t="s">
        <v>0</v>
      </c>
      <c r="H202" s="302"/>
      <c r="I202" s="25" t="s">
        <v>0</v>
      </c>
      <c r="J202" s="75" t="s">
        <v>0</v>
      </c>
      <c r="K202" s="16"/>
      <c r="M202" s="87"/>
      <c r="N202" s="87"/>
      <c r="P202" s="322"/>
      <c r="Q202" s="322"/>
      <c r="R202" s="322"/>
      <c r="T202" s="322"/>
      <c r="U202" s="322"/>
      <c r="W202" s="322"/>
      <c r="X202" s="322"/>
      <c r="Z202" s="322"/>
      <c r="AA202" s="322"/>
      <c r="AB202" s="322"/>
      <c r="AC202" s="322"/>
      <c r="AE202" s="281"/>
      <c r="AF202" s="322"/>
    </row>
    <row r="203" spans="1:32" ht="12.75" customHeight="1" x14ac:dyDescent="0.35">
      <c r="A203" s="23">
        <v>200</v>
      </c>
      <c r="B203" s="274">
        <v>6</v>
      </c>
      <c r="C203" s="98">
        <v>44353</v>
      </c>
      <c r="D203" s="68" t="s">
        <v>175</v>
      </c>
      <c r="E203" s="25" t="str">
        <f t="shared" ref="E203:F207" si="45">VLOOKUP(M203,Teams,2)</f>
        <v>QPR</v>
      </c>
      <c r="F203" s="25" t="str">
        <f t="shared" si="45"/>
        <v>TRINITY FC</v>
      </c>
      <c r="G203" s="298"/>
      <c r="H203" s="302">
        <v>0.45833333333333331</v>
      </c>
      <c r="I203" s="25" t="str">
        <f>VLOOKUP(E203,fields,2)</f>
        <v>Quinnipiac Park (G), Cheshire</v>
      </c>
      <c r="J203" s="75" t="s">
        <v>0</v>
      </c>
      <c r="K203" s="91"/>
      <c r="L203" s="91"/>
      <c r="M203" s="87" t="s">
        <v>158</v>
      </c>
      <c r="N203" s="87" t="s">
        <v>159</v>
      </c>
      <c r="T203" s="322"/>
      <c r="U203" s="322"/>
      <c r="W203" s="322"/>
      <c r="X203" s="322"/>
    </row>
    <row r="204" spans="1:32" ht="12.75" customHeight="1" x14ac:dyDescent="0.35">
      <c r="A204" s="23">
        <v>201</v>
      </c>
      <c r="B204" s="274">
        <v>6</v>
      </c>
      <c r="C204" s="98">
        <v>44353</v>
      </c>
      <c r="D204" s="68" t="s">
        <v>175</v>
      </c>
      <c r="E204" s="25" t="str">
        <f t="shared" si="45"/>
        <v>LITCHFIELD COUNTY BLUES</v>
      </c>
      <c r="F204" s="25" t="str">
        <f t="shared" si="45"/>
        <v>CLUB INDEPENDIENTE</v>
      </c>
      <c r="G204" s="298"/>
      <c r="H204" s="302">
        <f>VLOOKUP(E204,START_TIMES,2)</f>
        <v>0.375</v>
      </c>
      <c r="I204" s="25" t="str">
        <f>VLOOKUP(E204,fields,2)</f>
        <v>New Milford HS, New Milford</v>
      </c>
      <c r="J204" s="75" t="s">
        <v>0</v>
      </c>
      <c r="K204" s="16"/>
      <c r="M204" s="87" t="s">
        <v>154</v>
      </c>
      <c r="N204" s="87" t="s">
        <v>151</v>
      </c>
      <c r="T204" s="322"/>
      <c r="U204" s="322"/>
      <c r="W204" s="322"/>
      <c r="X204" s="322"/>
    </row>
    <row r="205" spans="1:32" ht="12.75" customHeight="1" x14ac:dyDescent="0.35">
      <c r="A205" s="23">
        <v>202</v>
      </c>
      <c r="B205" s="274">
        <v>6</v>
      </c>
      <c r="C205" s="98">
        <v>44353</v>
      </c>
      <c r="D205" s="68" t="s">
        <v>175</v>
      </c>
      <c r="E205" s="332" t="str">
        <f t="shared" si="45"/>
        <v>INTERNATIONAL FC</v>
      </c>
      <c r="F205" s="25" t="str">
        <f t="shared" si="45"/>
        <v>MILFORD TUESDAY</v>
      </c>
      <c r="G205" s="298"/>
      <c r="H205" s="302">
        <f>VLOOKUP(E205,START_TIMES,2)</f>
        <v>0.41666666666666702</v>
      </c>
      <c r="I205" s="25" t="str">
        <f>VLOOKUP(E205,fields,2)</f>
        <v>Nathan Hale MS (T), Norwalk</v>
      </c>
      <c r="J205" s="75" t="s">
        <v>0</v>
      </c>
      <c r="K205" s="16"/>
      <c r="M205" s="87" t="s">
        <v>150</v>
      </c>
      <c r="N205" s="87" t="s">
        <v>156</v>
      </c>
      <c r="T205" s="322"/>
      <c r="U205" s="322"/>
      <c r="W205" s="322"/>
      <c r="X205" s="322"/>
    </row>
    <row r="206" spans="1:32" ht="12.75" customHeight="1" x14ac:dyDescent="0.35">
      <c r="A206" s="23">
        <v>203</v>
      </c>
      <c r="B206" s="274">
        <v>6</v>
      </c>
      <c r="C206" s="98">
        <v>44353</v>
      </c>
      <c r="D206" s="68" t="s">
        <v>175</v>
      </c>
      <c r="E206" s="25" t="str">
        <f t="shared" si="45"/>
        <v>COYOTES FC</v>
      </c>
      <c r="F206" s="25" t="str">
        <f t="shared" si="45"/>
        <v>HAMDEN ALL STARS</v>
      </c>
      <c r="G206" s="298"/>
      <c r="H206" s="302">
        <f>VLOOKUP(E206,START_TIMES,2)</f>
        <v>0.33333333333333331</v>
      </c>
      <c r="I206" s="25" t="str">
        <f>VLOOKUP(E206,fields,2)</f>
        <v>Platt HS (T), Meriden</v>
      </c>
      <c r="J206" s="75" t="s">
        <v>0</v>
      </c>
      <c r="K206" s="16"/>
      <c r="M206" s="87" t="s">
        <v>152</v>
      </c>
      <c r="N206" s="87" t="s">
        <v>153</v>
      </c>
      <c r="P206" s="322"/>
      <c r="Q206" s="322"/>
      <c r="R206" s="322"/>
      <c r="T206" s="322"/>
      <c r="U206" s="322"/>
      <c r="W206" s="322"/>
      <c r="X206" s="322"/>
      <c r="AA206" s="322"/>
      <c r="AB206" s="322"/>
    </row>
    <row r="207" spans="1:32" ht="12.75" customHeight="1" x14ac:dyDescent="0.35">
      <c r="A207" s="23">
        <v>204</v>
      </c>
      <c r="B207" s="274">
        <v>6</v>
      </c>
      <c r="C207" s="98">
        <v>44353</v>
      </c>
      <c r="D207" s="68" t="s">
        <v>175</v>
      </c>
      <c r="E207" s="25" t="str">
        <f t="shared" si="45"/>
        <v>POLONIA FALCON FC 30</v>
      </c>
      <c r="F207" s="25" t="str">
        <f t="shared" si="45"/>
        <v>MILFORD AMIGOS</v>
      </c>
      <c r="G207" s="298"/>
      <c r="H207" s="302">
        <f>VLOOKUP(E207,START_TIMES,2)</f>
        <v>0.375</v>
      </c>
      <c r="I207" s="25" t="str">
        <f>VLOOKUP(E207,fields,2)</f>
        <v>Falcon Field (G), New Britain</v>
      </c>
      <c r="J207" s="75" t="s">
        <v>0</v>
      </c>
      <c r="K207" s="16"/>
      <c r="M207" s="87" t="s">
        <v>157</v>
      </c>
      <c r="N207" s="87" t="s">
        <v>155</v>
      </c>
      <c r="P207" s="322"/>
      <c r="Q207" s="322"/>
      <c r="R207" s="322"/>
      <c r="T207" s="322"/>
      <c r="U207" s="322"/>
      <c r="W207" s="322"/>
      <c r="X207" s="322"/>
      <c r="Z207" s="322"/>
      <c r="AA207" s="322"/>
      <c r="AB207" s="322"/>
      <c r="AC207" s="322"/>
      <c r="AF207" s="322"/>
    </row>
    <row r="208" spans="1:32" ht="12.75" customHeight="1" x14ac:dyDescent="0.35">
      <c r="A208" s="23">
        <v>205</v>
      </c>
      <c r="B208" s="274" t="s">
        <v>0</v>
      </c>
      <c r="C208" s="98" t="s">
        <v>0</v>
      </c>
      <c r="D208" s="29" t="s">
        <v>0</v>
      </c>
      <c r="E208" s="25" t="s">
        <v>0</v>
      </c>
      <c r="F208" s="25" t="s">
        <v>0</v>
      </c>
      <c r="G208" s="298" t="s">
        <v>0</v>
      </c>
      <c r="H208" s="302"/>
      <c r="I208" s="25" t="s">
        <v>0</v>
      </c>
      <c r="J208" s="75" t="s">
        <v>0</v>
      </c>
      <c r="K208" s="91"/>
      <c r="L208" s="91"/>
      <c r="M208" s="87"/>
      <c r="N208" s="87"/>
      <c r="P208" s="322"/>
      <c r="Q208" s="322"/>
      <c r="R208" s="322"/>
      <c r="T208" s="322"/>
      <c r="U208" s="322"/>
      <c r="W208" s="322"/>
      <c r="X208" s="322"/>
      <c r="Z208" s="322"/>
      <c r="AA208" s="322"/>
      <c r="AB208" s="322"/>
      <c r="AC208" s="322"/>
      <c r="AE208" s="281"/>
      <c r="AF208" s="322"/>
    </row>
    <row r="209" spans="1:32" ht="12.75" customHeight="1" thickBot="1" x14ac:dyDescent="0.4">
      <c r="A209" s="23">
        <v>206</v>
      </c>
      <c r="B209" s="274">
        <v>6</v>
      </c>
      <c r="C209" s="98">
        <v>44353</v>
      </c>
      <c r="D209" s="67" t="s">
        <v>11</v>
      </c>
      <c r="E209" s="25" t="str">
        <f t="shared" ref="E209:F213" si="46">VLOOKUP(M209,Teams,2)</f>
        <v>VASCO DA GAMA 40</v>
      </c>
      <c r="F209" s="25" t="str">
        <f t="shared" si="46"/>
        <v>WATERBURY ALBANIANS</v>
      </c>
      <c r="G209" s="298"/>
      <c r="H209" s="302">
        <f>VLOOKUP(E209,START_TIMES,2)</f>
        <v>0.41666666666666702</v>
      </c>
      <c r="I209" s="25" t="str">
        <f>VLOOKUP(E209,fields,2)</f>
        <v>Veterans Memorial Park (T), Bridgeport</v>
      </c>
      <c r="J209" s="75" t="s">
        <v>0</v>
      </c>
      <c r="K209" s="16"/>
      <c r="M209" s="87" t="s">
        <v>108</v>
      </c>
      <c r="N209" s="87" t="s">
        <v>109</v>
      </c>
      <c r="T209" s="322"/>
      <c r="U209" s="322"/>
      <c r="W209" s="322"/>
    </row>
    <row r="210" spans="1:32" ht="12.75" customHeight="1" thickTop="1" thickBot="1" x14ac:dyDescent="0.4">
      <c r="A210" s="23">
        <v>207</v>
      </c>
      <c r="B210" s="274">
        <v>6</v>
      </c>
      <c r="C210" s="98">
        <v>44353</v>
      </c>
      <c r="D210" s="67" t="s">
        <v>11</v>
      </c>
      <c r="E210" s="25" t="str">
        <f t="shared" si="46"/>
        <v>HENRY  REID FC 40</v>
      </c>
      <c r="F210" s="25" t="str">
        <f t="shared" si="46"/>
        <v>GREENWICH ARSENAL 40</v>
      </c>
      <c r="G210" s="78"/>
      <c r="H210" s="302">
        <v>0.33333333333333331</v>
      </c>
      <c r="I210" s="25" t="str">
        <f>VLOOKUP(E210,fields,2)</f>
        <v>Ludlowe HS (T), Fairfield</v>
      </c>
      <c r="J210" s="75" t="s">
        <v>0</v>
      </c>
      <c r="K210" s="16"/>
      <c r="M210" s="87" t="s">
        <v>104</v>
      </c>
      <c r="N210" s="87" t="s">
        <v>161</v>
      </c>
      <c r="P210" s="322"/>
      <c r="Q210" s="322"/>
      <c r="R210" s="322"/>
      <c r="T210" s="322"/>
      <c r="U210" s="322"/>
      <c r="W210" s="322"/>
      <c r="X210" s="322"/>
      <c r="Z210" s="322"/>
      <c r="AA210" s="322"/>
      <c r="AB210" s="322"/>
      <c r="AC210" s="322"/>
      <c r="AE210" s="281"/>
      <c r="AF210" s="322"/>
    </row>
    <row r="211" spans="1:32" ht="12.75" customHeight="1" thickTop="1" thickBot="1" x14ac:dyDescent="0.4">
      <c r="A211" s="23">
        <v>208</v>
      </c>
      <c r="B211" s="274">
        <v>6</v>
      </c>
      <c r="C211" s="98">
        <v>44353</v>
      </c>
      <c r="D211" s="67" t="s">
        <v>11</v>
      </c>
      <c r="E211" s="25" t="str">
        <f t="shared" si="46"/>
        <v>FAIRFIELD GAC 40</v>
      </c>
      <c r="F211" s="25" t="str">
        <f t="shared" si="46"/>
        <v>RIDGEFIELD KICKS</v>
      </c>
      <c r="G211" s="298"/>
      <c r="H211" s="302">
        <f>VLOOKUP(E211,START_TIMES,2)</f>
        <v>0.41666666666666702</v>
      </c>
      <c r="I211" s="25" t="str">
        <f>VLOOKUP(E211,fields,2)</f>
        <v>Ludlowe HS (T), Fairfield</v>
      </c>
      <c r="J211" s="75" t="s">
        <v>0</v>
      </c>
      <c r="K211" s="16"/>
      <c r="M211" s="87" t="s">
        <v>160</v>
      </c>
      <c r="N211" s="87" t="s">
        <v>106</v>
      </c>
      <c r="P211" s="322"/>
      <c r="Q211" s="322"/>
      <c r="R211" s="322"/>
      <c r="T211" s="322"/>
      <c r="U211" s="322"/>
      <c r="W211" s="322"/>
      <c r="X211" s="322"/>
      <c r="Z211" s="322"/>
      <c r="AA211" s="322"/>
      <c r="AB211" s="322"/>
      <c r="AE211" s="281"/>
    </row>
    <row r="212" spans="1:32" ht="12.75" customHeight="1" thickTop="1" thickBot="1" x14ac:dyDescent="0.4">
      <c r="A212" s="23">
        <v>209</v>
      </c>
      <c r="B212" s="274">
        <v>6</v>
      </c>
      <c r="C212" s="98">
        <v>44353</v>
      </c>
      <c r="D212" s="67" t="s">
        <v>11</v>
      </c>
      <c r="E212" s="25" t="str">
        <f t="shared" si="46"/>
        <v>GREENWICH GUNNERS 40</v>
      </c>
      <c r="F212" s="25" t="str">
        <f t="shared" si="46"/>
        <v>GREENWICH PUMAS 40</v>
      </c>
      <c r="G212" s="78"/>
      <c r="H212" s="302">
        <v>0.33333333333333331</v>
      </c>
      <c r="I212" s="25" t="s">
        <v>884</v>
      </c>
      <c r="J212" s="75" t="s">
        <v>0</v>
      </c>
      <c r="K212" s="16"/>
      <c r="M212" s="87" t="s">
        <v>162</v>
      </c>
      <c r="N212" s="87" t="s">
        <v>163</v>
      </c>
      <c r="P212" s="322"/>
      <c r="Q212" s="322"/>
      <c r="R212" s="322"/>
      <c r="T212" s="322"/>
      <c r="U212" s="322"/>
      <c r="W212" s="322"/>
      <c r="X212" s="322"/>
      <c r="Z212" s="322"/>
      <c r="AA212" s="322"/>
      <c r="AB212" s="322"/>
      <c r="AE212" s="281"/>
    </row>
    <row r="213" spans="1:32" ht="12.75" customHeight="1" thickTop="1" x14ac:dyDescent="0.35">
      <c r="A213" s="23">
        <v>210</v>
      </c>
      <c r="B213" s="274">
        <v>6</v>
      </c>
      <c r="C213" s="98">
        <v>44353</v>
      </c>
      <c r="D213" s="67" t="s">
        <v>11</v>
      </c>
      <c r="E213" s="343" t="str">
        <f t="shared" si="46"/>
        <v>PAN ZONES</v>
      </c>
      <c r="F213" s="343" t="str">
        <f t="shared" si="46"/>
        <v>STORM FC</v>
      </c>
      <c r="G213" s="298"/>
      <c r="H213" s="302">
        <f>VLOOKUP(E213,START_TIMES,2)</f>
        <v>0.41666666666666702</v>
      </c>
      <c r="I213" s="25" t="str">
        <f>VLOOKUP(E213,fields,2)</f>
        <v>Stanley Quarter Park (G), New Britain</v>
      </c>
      <c r="J213" s="75" t="s">
        <v>0</v>
      </c>
      <c r="K213" s="16"/>
      <c r="M213" s="87" t="s">
        <v>105</v>
      </c>
      <c r="N213" s="87" t="s">
        <v>107</v>
      </c>
      <c r="P213" s="322"/>
      <c r="Q213" s="322"/>
      <c r="R213" s="322"/>
      <c r="T213" s="322"/>
      <c r="U213" s="322"/>
      <c r="W213" s="322"/>
      <c r="X213" s="322"/>
      <c r="AA213" s="322"/>
      <c r="AB213" s="322"/>
    </row>
    <row r="214" spans="1:32" ht="12.75" customHeight="1" x14ac:dyDescent="0.35">
      <c r="A214" s="23">
        <v>211</v>
      </c>
      <c r="B214" s="274" t="s">
        <v>0</v>
      </c>
      <c r="C214" s="98" t="s">
        <v>0</v>
      </c>
      <c r="D214" s="29" t="s">
        <v>0</v>
      </c>
      <c r="E214" s="25" t="s">
        <v>0</v>
      </c>
      <c r="F214" s="25" t="s">
        <v>0</v>
      </c>
      <c r="G214" s="298" t="s">
        <v>0</v>
      </c>
      <c r="H214" s="302"/>
      <c r="I214" s="25" t="s">
        <v>0</v>
      </c>
      <c r="J214" s="75" t="s">
        <v>0</v>
      </c>
      <c r="K214" s="16"/>
      <c r="M214" s="87"/>
      <c r="N214" s="87"/>
      <c r="P214" s="322"/>
      <c r="Q214" s="322"/>
      <c r="R214" s="322"/>
      <c r="T214" s="322"/>
      <c r="U214" s="322"/>
      <c r="W214" s="322"/>
      <c r="X214" s="322"/>
      <c r="Z214" s="322"/>
      <c r="AA214" s="322"/>
      <c r="AB214" s="322"/>
      <c r="AC214" s="322"/>
      <c r="AE214" s="281"/>
      <c r="AF214" s="322"/>
    </row>
    <row r="215" spans="1:32" ht="12.75" customHeight="1" x14ac:dyDescent="0.35">
      <c r="A215" s="23">
        <v>212</v>
      </c>
      <c r="B215" s="274">
        <v>6</v>
      </c>
      <c r="C215" s="98">
        <v>44353</v>
      </c>
      <c r="D215" s="66" t="s">
        <v>12</v>
      </c>
      <c r="E215" s="25" t="str">
        <f t="shared" ref="E215:F221" si="47">VLOOKUP(M215,Teams,2)</f>
        <v>GUILFORD BELL CURVE</v>
      </c>
      <c r="F215" s="25" t="str">
        <f t="shared" si="47"/>
        <v>CLUB NAPOLI 40</v>
      </c>
      <c r="G215" s="298"/>
      <c r="H215" s="302">
        <f t="shared" ref="H215:H221" si="48">VLOOKUP(E215,START_TIMES,2)</f>
        <v>0.41666666666666702</v>
      </c>
      <c r="I215" s="354" t="str">
        <f t="shared" ref="I215:I221" si="49">VLOOKUP(E215,fields,2)</f>
        <v>Guilford HS (T), Guilford</v>
      </c>
      <c r="J215" s="75" t="s">
        <v>0</v>
      </c>
      <c r="K215" s="16"/>
      <c r="M215" s="328" t="s">
        <v>115</v>
      </c>
      <c r="N215" s="328" t="s">
        <v>112</v>
      </c>
    </row>
    <row r="216" spans="1:32" ht="12.75" customHeight="1" x14ac:dyDescent="0.35">
      <c r="A216" s="23">
        <v>213</v>
      </c>
      <c r="B216" s="274">
        <v>6</v>
      </c>
      <c r="C216" s="98">
        <v>44353</v>
      </c>
      <c r="D216" s="66" t="s">
        <v>12</v>
      </c>
      <c r="E216" s="25" t="str">
        <f t="shared" si="47"/>
        <v>ELI'S FC</v>
      </c>
      <c r="F216" s="25" t="str">
        <f t="shared" si="47"/>
        <v>NEW HAVEN AMERICANS</v>
      </c>
      <c r="G216" s="298"/>
      <c r="H216" s="302">
        <f t="shared" si="48"/>
        <v>0.41666666666666702</v>
      </c>
      <c r="I216" s="25" t="str">
        <f t="shared" si="49"/>
        <v>Prageman Park (G), Wallingford</v>
      </c>
      <c r="J216" s="75" t="s">
        <v>0</v>
      </c>
      <c r="K216" s="16"/>
      <c r="M216" s="328" t="s">
        <v>114</v>
      </c>
      <c r="N216" s="328" t="s">
        <v>869</v>
      </c>
      <c r="P216" s="322"/>
      <c r="Q216" s="322"/>
      <c r="R216" s="322"/>
      <c r="T216" s="322"/>
      <c r="U216" s="322"/>
      <c r="W216" s="322"/>
      <c r="X216" s="322"/>
      <c r="AA216" s="322"/>
      <c r="AB216" s="322"/>
    </row>
    <row r="217" spans="1:32" ht="12.75" customHeight="1" x14ac:dyDescent="0.35">
      <c r="A217" s="23">
        <v>214</v>
      </c>
      <c r="B217" s="274">
        <v>6</v>
      </c>
      <c r="C217" s="98">
        <v>44353</v>
      </c>
      <c r="D217" s="66" t="s">
        <v>12</v>
      </c>
      <c r="E217" s="25" t="str">
        <f t="shared" si="47"/>
        <v>NORTH HAVEN SC</v>
      </c>
      <c r="F217" s="25" t="str">
        <f t="shared" si="47"/>
        <v xml:space="preserve">GUILFORD CELTIC </v>
      </c>
      <c r="G217" s="298"/>
      <c r="H217" s="302">
        <f t="shared" si="48"/>
        <v>0.33333333333333331</v>
      </c>
      <c r="I217" s="25" t="str">
        <f t="shared" si="49"/>
        <v>North Haven MS (T), North Haven</v>
      </c>
      <c r="J217" s="75" t="s">
        <v>0</v>
      </c>
      <c r="K217" s="16"/>
      <c r="M217" s="328" t="s">
        <v>119</v>
      </c>
      <c r="N217" s="328" t="s">
        <v>868</v>
      </c>
      <c r="P217" s="322"/>
      <c r="Q217" s="322"/>
      <c r="R217" s="322"/>
      <c r="T217" s="322"/>
      <c r="U217" s="322"/>
      <c r="W217" s="322"/>
      <c r="X217" s="322"/>
      <c r="AA217" s="322"/>
      <c r="AB217" s="322"/>
    </row>
    <row r="218" spans="1:32" ht="12.75" customHeight="1" x14ac:dyDescent="0.35">
      <c r="A218" s="23">
        <v>215</v>
      </c>
      <c r="B218" s="274">
        <v>6</v>
      </c>
      <c r="C218" s="98">
        <v>44353</v>
      </c>
      <c r="D218" s="66" t="s">
        <v>12</v>
      </c>
      <c r="E218" s="25" t="str">
        <f t="shared" si="47"/>
        <v>NORTH BRANFORD 40</v>
      </c>
      <c r="F218" s="25" t="str">
        <f t="shared" si="47"/>
        <v>SOUTHEAST ROVERS</v>
      </c>
      <c r="G218" s="312"/>
      <c r="H218" s="302">
        <f t="shared" si="48"/>
        <v>0.41666666666666702</v>
      </c>
      <c r="I218" s="25" t="str">
        <f t="shared" si="49"/>
        <v>North Farms Park (G), North Branford</v>
      </c>
      <c r="J218" s="75" t="s">
        <v>0</v>
      </c>
      <c r="K218" s="16"/>
      <c r="M218" s="328" t="s">
        <v>118</v>
      </c>
      <c r="N218" s="328" t="s">
        <v>872</v>
      </c>
      <c r="P218" s="322"/>
      <c r="Q218" s="322"/>
      <c r="R218" s="322"/>
      <c r="T218" s="322"/>
      <c r="U218" s="322"/>
      <c r="W218" s="322"/>
      <c r="X218" s="322"/>
      <c r="AA218" s="322"/>
      <c r="AB218" s="322"/>
    </row>
    <row r="219" spans="1:32" ht="12.75" customHeight="1" x14ac:dyDescent="0.35">
      <c r="A219" s="23">
        <v>216</v>
      </c>
      <c r="B219" s="274">
        <v>6</v>
      </c>
      <c r="C219" s="98">
        <v>44353</v>
      </c>
      <c r="D219" s="66" t="s">
        <v>12</v>
      </c>
      <c r="E219" s="25" t="str">
        <f t="shared" si="47"/>
        <v>NORWALK SPORT COLOMBIA</v>
      </c>
      <c r="F219" s="25" t="str">
        <f t="shared" si="47"/>
        <v>WILTON WOLVES</v>
      </c>
      <c r="G219" s="298"/>
      <c r="H219" s="302">
        <f t="shared" si="48"/>
        <v>0.41666666666666702</v>
      </c>
      <c r="I219" s="25" t="str">
        <f t="shared" si="49"/>
        <v>Nathan Hale MS (T), Norwalk</v>
      </c>
      <c r="J219" s="75" t="s">
        <v>0</v>
      </c>
      <c r="K219" s="16"/>
      <c r="M219" s="328" t="s">
        <v>120</v>
      </c>
      <c r="N219" s="328" t="s">
        <v>874</v>
      </c>
      <c r="P219" s="322"/>
      <c r="Q219" s="322"/>
      <c r="R219" s="322"/>
      <c r="T219" s="322"/>
      <c r="U219" s="322"/>
      <c r="W219" s="322"/>
      <c r="X219" s="322"/>
      <c r="Z219" s="322"/>
      <c r="AA219" s="322"/>
      <c r="AB219" s="322"/>
      <c r="AC219" s="322"/>
      <c r="AF219" s="322"/>
    </row>
    <row r="220" spans="1:32" ht="12.75" customHeight="1" x14ac:dyDescent="0.35">
      <c r="A220" s="23">
        <v>217</v>
      </c>
      <c r="B220" s="274">
        <v>6</v>
      </c>
      <c r="C220" s="98">
        <v>44353</v>
      </c>
      <c r="D220" s="66" t="s">
        <v>12</v>
      </c>
      <c r="E220" s="25" t="str">
        <f t="shared" si="47"/>
        <v>STAMFORD UNITED</v>
      </c>
      <c r="F220" s="25" t="str">
        <f t="shared" si="47"/>
        <v>CLINTON 40</v>
      </c>
      <c r="G220" s="298"/>
      <c r="H220" s="302">
        <f t="shared" si="48"/>
        <v>0.41666666666666702</v>
      </c>
      <c r="I220" s="25" t="str">
        <f t="shared" si="49"/>
        <v>West Beach Fields (T), Stamford</v>
      </c>
      <c r="J220" s="75" t="s">
        <v>0</v>
      </c>
      <c r="K220" s="16"/>
      <c r="M220" s="328" t="s">
        <v>122</v>
      </c>
      <c r="N220" s="328" t="s">
        <v>864</v>
      </c>
      <c r="P220" s="322"/>
      <c r="Q220" s="322"/>
      <c r="R220" s="322"/>
      <c r="T220" s="322"/>
      <c r="U220" s="322"/>
      <c r="W220" s="322"/>
      <c r="X220" s="322"/>
      <c r="Z220" s="322"/>
      <c r="AA220" s="322"/>
      <c r="AB220" s="322"/>
      <c r="AE220" s="281"/>
    </row>
    <row r="221" spans="1:32" ht="12.75" customHeight="1" x14ac:dyDescent="0.35">
      <c r="A221" s="23">
        <v>218</v>
      </c>
      <c r="B221" s="274">
        <v>6</v>
      </c>
      <c r="C221" s="98">
        <v>44353</v>
      </c>
      <c r="D221" s="66" t="s">
        <v>12</v>
      </c>
      <c r="E221" s="25" t="str">
        <f t="shared" si="47"/>
        <v>BESA SC</v>
      </c>
      <c r="F221" s="25" t="str">
        <f t="shared" si="47"/>
        <v>DERBY QUITUS</v>
      </c>
      <c r="G221" s="298"/>
      <c r="H221" s="302">
        <f t="shared" si="48"/>
        <v>0.41666666666666669</v>
      </c>
      <c r="I221" s="25" t="str">
        <f t="shared" si="49"/>
        <v>Bucks Hill Park (G), Waterbury</v>
      </c>
      <c r="J221" s="75" t="s">
        <v>0</v>
      </c>
      <c r="K221" s="16"/>
      <c r="M221" s="328" t="s">
        <v>110</v>
      </c>
      <c r="N221" s="328" t="s">
        <v>865</v>
      </c>
    </row>
    <row r="222" spans="1:32" ht="12.75" customHeight="1" x14ac:dyDescent="0.35">
      <c r="A222" s="23">
        <v>219</v>
      </c>
      <c r="B222" s="274" t="s">
        <v>0</v>
      </c>
      <c r="C222" s="98" t="s">
        <v>0</v>
      </c>
      <c r="D222" s="29" t="s">
        <v>0</v>
      </c>
      <c r="E222" s="25" t="s">
        <v>0</v>
      </c>
      <c r="F222" s="25" t="s">
        <v>0</v>
      </c>
      <c r="G222" s="298" t="s">
        <v>0</v>
      </c>
      <c r="H222" s="302"/>
      <c r="I222" s="25" t="s">
        <v>0</v>
      </c>
      <c r="J222" s="75" t="s">
        <v>0</v>
      </c>
      <c r="K222" s="91"/>
      <c r="L222" s="91"/>
      <c r="M222" s="87"/>
      <c r="N222" s="87"/>
      <c r="P222" s="322"/>
      <c r="Q222" s="322"/>
      <c r="R222" s="322"/>
      <c r="T222" s="322"/>
      <c r="U222" s="322"/>
      <c r="W222" s="322"/>
      <c r="X222" s="322"/>
      <c r="Z222" s="322"/>
      <c r="AA222" s="322"/>
      <c r="AB222" s="322"/>
      <c r="AC222" s="322"/>
      <c r="AE222" s="281"/>
      <c r="AF222" s="322"/>
    </row>
    <row r="223" spans="1:32" ht="12.75" customHeight="1" x14ac:dyDescent="0.35">
      <c r="A223" s="23">
        <v>220</v>
      </c>
      <c r="B223" s="274">
        <v>6</v>
      </c>
      <c r="C223" s="98">
        <v>44353</v>
      </c>
      <c r="D223" s="65" t="s">
        <v>102</v>
      </c>
      <c r="E223" s="25" t="str">
        <f t="shared" ref="E223:F227" si="50">VLOOKUP(M223,Teams,2)</f>
        <v>POLONIA FALCON STARS FC</v>
      </c>
      <c r="F223" s="25" t="str">
        <f t="shared" si="50"/>
        <v>VASCO DA GAMA 50</v>
      </c>
      <c r="G223" s="298"/>
      <c r="H223" s="302">
        <v>0.45833333333333331</v>
      </c>
      <c r="I223" s="25" t="str">
        <f>VLOOKUP(E223,fields,2)</f>
        <v>Falcon Field (G), New Britain</v>
      </c>
      <c r="J223" s="75" t="s">
        <v>0</v>
      </c>
      <c r="K223" s="16"/>
      <c r="M223" s="87" t="s">
        <v>132</v>
      </c>
      <c r="N223" s="87" t="s">
        <v>133</v>
      </c>
      <c r="P223" s="322"/>
      <c r="Q223" s="322"/>
      <c r="R223" s="322"/>
      <c r="T223" s="322"/>
      <c r="U223" s="322"/>
      <c r="W223" s="322"/>
      <c r="X223" s="322"/>
      <c r="Z223" s="322"/>
      <c r="AA223" s="322"/>
      <c r="AB223" s="322"/>
      <c r="AC223" s="322"/>
      <c r="AE223" s="281"/>
      <c r="AF223" s="322"/>
    </row>
    <row r="224" spans="1:32" ht="12.75" customHeight="1" x14ac:dyDescent="0.35">
      <c r="A224" s="23">
        <v>221</v>
      </c>
      <c r="B224" s="274">
        <v>6</v>
      </c>
      <c r="C224" s="98">
        <v>44353</v>
      </c>
      <c r="D224" s="65" t="s">
        <v>102</v>
      </c>
      <c r="E224" s="25" t="str">
        <f t="shared" si="50"/>
        <v>GREENWICH ARSENAL 50</v>
      </c>
      <c r="F224" s="25" t="str">
        <f t="shared" si="50"/>
        <v xml:space="preserve">CHESHIRE UNITED </v>
      </c>
      <c r="G224" s="298"/>
      <c r="H224" s="302">
        <f>VLOOKUP(E224,START_TIMES,2)</f>
        <v>0.41666666666666702</v>
      </c>
      <c r="I224" s="25" t="s">
        <v>903</v>
      </c>
      <c r="J224" s="75" t="s">
        <v>0</v>
      </c>
      <c r="K224" s="16"/>
      <c r="M224" s="87" t="s">
        <v>128</v>
      </c>
      <c r="N224" s="87" t="s">
        <v>125</v>
      </c>
      <c r="P224" s="322"/>
      <c r="Q224" s="322"/>
      <c r="R224" s="322"/>
      <c r="T224" s="322"/>
      <c r="U224" s="322"/>
      <c r="W224" s="322"/>
      <c r="X224" s="322"/>
      <c r="Z224" s="322"/>
      <c r="AA224" s="322"/>
      <c r="AB224" s="322"/>
      <c r="AC224" s="322"/>
      <c r="AE224" s="281"/>
      <c r="AF224" s="322"/>
    </row>
    <row r="225" spans="1:32" ht="12.75" customHeight="1" x14ac:dyDescent="0.35">
      <c r="A225" s="23">
        <v>222</v>
      </c>
      <c r="B225" s="274">
        <v>6</v>
      </c>
      <c r="C225" s="98">
        <v>44353</v>
      </c>
      <c r="D225" s="65" t="s">
        <v>102</v>
      </c>
      <c r="E225" s="25" t="str">
        <f t="shared" si="50"/>
        <v>GREENWICH PUMAS LEGENDS</v>
      </c>
      <c r="F225" s="25" t="str">
        <f t="shared" si="50"/>
        <v>CHESHIRE AZZURRI 50</v>
      </c>
      <c r="G225" s="298"/>
      <c r="H225" s="302">
        <f>VLOOKUP(E225,START_TIMES,2)</f>
        <v>0.41666666666666702</v>
      </c>
      <c r="I225" s="25" t="s">
        <v>884</v>
      </c>
      <c r="J225" s="75" t="s">
        <v>0</v>
      </c>
      <c r="K225" s="16"/>
      <c r="M225" s="87" t="s">
        <v>130</v>
      </c>
      <c r="N225" s="87" t="s">
        <v>124</v>
      </c>
      <c r="P225" s="322"/>
      <c r="Q225" s="322"/>
      <c r="R225" s="322"/>
      <c r="T225" s="322"/>
      <c r="U225" s="322"/>
      <c r="W225" s="322"/>
      <c r="X225" s="322"/>
      <c r="Z225" s="322"/>
      <c r="AA225" s="322"/>
      <c r="AB225" s="322"/>
      <c r="AC225" s="322"/>
      <c r="AE225" s="281"/>
      <c r="AF225" s="322"/>
    </row>
    <row r="226" spans="1:32" ht="12.75" customHeight="1" x14ac:dyDescent="0.35">
      <c r="A226" s="23">
        <v>223</v>
      </c>
      <c r="B226" s="274">
        <v>6</v>
      </c>
      <c r="C226" s="98">
        <v>44353</v>
      </c>
      <c r="D226" s="65" t="s">
        <v>102</v>
      </c>
      <c r="E226" s="344" t="str">
        <f t="shared" si="50"/>
        <v>DYNAMO SC</v>
      </c>
      <c r="F226" s="344" t="str">
        <f t="shared" si="50"/>
        <v>FAIRFIELD GAC 50</v>
      </c>
      <c r="G226" s="298"/>
      <c r="H226" s="302">
        <f>VLOOKUP(E226,START_TIMES,2)</f>
        <v>0.41666666666666702</v>
      </c>
      <c r="I226" s="25" t="str">
        <f>VLOOKUP(E226,fields,2)</f>
        <v>Wakeman Park (T), Westport</v>
      </c>
      <c r="J226" s="75"/>
      <c r="K226" s="16"/>
      <c r="M226" s="87" t="s">
        <v>126</v>
      </c>
      <c r="N226" s="5" t="s">
        <v>127</v>
      </c>
      <c r="P226" s="322"/>
      <c r="Q226" s="322"/>
      <c r="R226" s="322"/>
      <c r="T226" s="322"/>
      <c r="U226" s="322"/>
      <c r="W226" s="322"/>
      <c r="X226" s="322"/>
      <c r="Z226" s="322"/>
      <c r="AA226" s="322"/>
      <c r="AB226" s="322"/>
      <c r="AC226" s="322"/>
      <c r="AE226" s="281"/>
      <c r="AF226" s="322"/>
    </row>
    <row r="227" spans="1:32" ht="12.75" customHeight="1" x14ac:dyDescent="0.35">
      <c r="A227" s="23">
        <v>224</v>
      </c>
      <c r="B227" s="274">
        <v>6</v>
      </c>
      <c r="C227" s="98">
        <v>44353</v>
      </c>
      <c r="D227" s="65" t="s">
        <v>102</v>
      </c>
      <c r="E227" s="25" t="str">
        <f t="shared" si="50"/>
        <v>GUILFORD BLACK EAGLES</v>
      </c>
      <c r="F227" s="25" t="str">
        <f t="shared" si="50"/>
        <v>GREENWICH GUNNERS 50</v>
      </c>
      <c r="G227" s="298"/>
      <c r="H227" s="302">
        <f>VLOOKUP(E227,START_TIMES,2)</f>
        <v>0.41666666666666702</v>
      </c>
      <c r="I227" s="354" t="str">
        <f>VLOOKUP(E227,fields,2)</f>
        <v>Calvin Leete School (G), Guilford</v>
      </c>
      <c r="J227" s="75" t="s">
        <v>0</v>
      </c>
      <c r="K227" s="16"/>
      <c r="M227" s="87" t="s">
        <v>131</v>
      </c>
      <c r="N227" s="87" t="s">
        <v>129</v>
      </c>
      <c r="P227" s="322"/>
      <c r="Q227" s="322"/>
      <c r="R227" s="322"/>
      <c r="T227" s="322"/>
      <c r="U227" s="322"/>
      <c r="W227" s="322"/>
      <c r="X227" s="322"/>
      <c r="Z227" s="322"/>
      <c r="AA227" s="322"/>
      <c r="AB227" s="322"/>
      <c r="AC227" s="322"/>
      <c r="AE227" s="281"/>
      <c r="AF227" s="322"/>
    </row>
    <row r="228" spans="1:32" ht="12.5" customHeight="1" x14ac:dyDescent="0.35">
      <c r="A228" s="23">
        <v>225</v>
      </c>
      <c r="B228" s="274" t="s">
        <v>0</v>
      </c>
      <c r="C228" s="98" t="s">
        <v>0</v>
      </c>
      <c r="D228" s="29" t="s">
        <v>0</v>
      </c>
      <c r="E228" s="25" t="s">
        <v>0</v>
      </c>
      <c r="F228" s="25" t="s">
        <v>0</v>
      </c>
      <c r="G228" s="298" t="s">
        <v>0</v>
      </c>
      <c r="H228" s="302"/>
      <c r="I228" s="25" t="s">
        <v>0</v>
      </c>
      <c r="J228" s="75" t="s">
        <v>0</v>
      </c>
      <c r="K228" s="16"/>
      <c r="M228" s="87"/>
      <c r="N228" s="87"/>
    </row>
    <row r="229" spans="1:32" ht="12.5" customHeight="1" x14ac:dyDescent="0.35">
      <c r="A229" s="23">
        <v>226</v>
      </c>
      <c r="B229" s="274">
        <v>6</v>
      </c>
      <c r="C229" s="98">
        <v>44353</v>
      </c>
      <c r="D229" s="70" t="s">
        <v>103</v>
      </c>
      <c r="E229" s="25" t="str">
        <f t="shared" ref="E229:F232" si="51">VLOOKUP(M229,Teams,2)</f>
        <v>ZIMMITTI SC</v>
      </c>
      <c r="F229" s="25" t="str">
        <f t="shared" si="51"/>
        <v>STAMFORD CITY</v>
      </c>
      <c r="G229" s="298"/>
      <c r="H229" s="302">
        <f t="shared" ref="H229:H238" si="52">VLOOKUP(E229,START_TIMES,2)</f>
        <v>0.41666666666666702</v>
      </c>
      <c r="I229" s="25" t="str">
        <f>VLOOKUP(E229,fields,2)</f>
        <v>Pontelandolfo Club (G), Waterbury</v>
      </c>
      <c r="J229" s="75" t="s">
        <v>0</v>
      </c>
      <c r="K229" s="16"/>
      <c r="M229" s="87" t="s">
        <v>147</v>
      </c>
      <c r="N229" s="87" t="s">
        <v>146</v>
      </c>
    </row>
    <row r="230" spans="1:32" ht="12.75" customHeight="1" x14ac:dyDescent="0.35">
      <c r="A230" s="23">
        <v>227</v>
      </c>
      <c r="B230" s="274">
        <v>6</v>
      </c>
      <c r="C230" s="98">
        <v>44353</v>
      </c>
      <c r="D230" s="70" t="s">
        <v>103</v>
      </c>
      <c r="E230" s="25" t="str">
        <f t="shared" si="51"/>
        <v>NORTH BRANFORD LEGENDS</v>
      </c>
      <c r="F230" s="25" t="str">
        <f t="shared" si="51"/>
        <v>CLUB NAPOLI 50</v>
      </c>
      <c r="G230" s="298"/>
      <c r="H230" s="302">
        <f t="shared" si="52"/>
        <v>0.41666666666666702</v>
      </c>
      <c r="I230" s="25" t="str">
        <f>VLOOKUP(E230,fields,2)</f>
        <v>Northford Park (G), North Branford</v>
      </c>
      <c r="J230" s="75" t="s">
        <v>0</v>
      </c>
      <c r="K230" s="16"/>
      <c r="M230" s="87" t="s">
        <v>142</v>
      </c>
      <c r="N230" s="87" t="s">
        <v>136</v>
      </c>
      <c r="P230" s="322"/>
      <c r="Q230" s="322"/>
      <c r="R230" s="322"/>
      <c r="T230" s="322"/>
      <c r="U230" s="322"/>
      <c r="W230" s="322"/>
      <c r="X230" s="322"/>
      <c r="Z230" s="322"/>
      <c r="AA230" s="322"/>
      <c r="AB230" s="322"/>
      <c r="AC230" s="322"/>
      <c r="AE230" s="281"/>
      <c r="AF230" s="322"/>
    </row>
    <row r="231" spans="1:32" ht="12.75" customHeight="1" thickBot="1" x14ac:dyDescent="0.4">
      <c r="A231" s="23">
        <v>228</v>
      </c>
      <c r="B231" s="274">
        <v>6</v>
      </c>
      <c r="C231" s="98">
        <v>44353</v>
      </c>
      <c r="D231" s="70" t="s">
        <v>103</v>
      </c>
      <c r="E231" s="332" t="str">
        <f t="shared" si="51"/>
        <v>BYE 50</v>
      </c>
      <c r="F231" s="25" t="str">
        <f t="shared" si="51"/>
        <v>NORWALK MARINERS</v>
      </c>
      <c r="G231" s="298"/>
      <c r="H231" s="302">
        <f t="shared" si="52"/>
        <v>0.41666666666666669</v>
      </c>
      <c r="I231" s="25" t="str">
        <f>VLOOKUP(E231,fields,2)</f>
        <v>Wembley Stadium</v>
      </c>
      <c r="J231" s="75" t="s">
        <v>0</v>
      </c>
      <c r="K231" s="16"/>
      <c r="M231" s="87" t="s">
        <v>134</v>
      </c>
      <c r="N231" s="87" t="s">
        <v>144</v>
      </c>
      <c r="P231" s="322"/>
      <c r="Q231" s="322"/>
      <c r="R231" s="322"/>
      <c r="T231" s="322"/>
      <c r="U231" s="322"/>
      <c r="W231" s="322"/>
      <c r="X231" s="322"/>
      <c r="Z231" s="322"/>
      <c r="AA231" s="322"/>
      <c r="AB231" s="322"/>
      <c r="AE231" s="281"/>
    </row>
    <row r="232" spans="1:32" ht="12.75" customHeight="1" thickTop="1" thickBot="1" x14ac:dyDescent="0.4">
      <c r="A232" s="23">
        <v>229</v>
      </c>
      <c r="B232" s="274">
        <v>6</v>
      </c>
      <c r="C232" s="98">
        <v>44353</v>
      </c>
      <c r="D232" s="70" t="s">
        <v>103</v>
      </c>
      <c r="E232" s="25" t="str">
        <f t="shared" si="51"/>
        <v>NEW FAIRFIELD UNITED</v>
      </c>
      <c r="F232" s="25" t="str">
        <f t="shared" si="51"/>
        <v>EAST HAVEN SC</v>
      </c>
      <c r="G232" s="298"/>
      <c r="H232" s="302">
        <f t="shared" si="52"/>
        <v>0.41666666666666669</v>
      </c>
      <c r="I232" s="25" t="str">
        <f>VLOOKUP(E232,fields,2)</f>
        <v>New Fairfield HS, New Fairfield</v>
      </c>
      <c r="J232" s="75" t="s">
        <v>0</v>
      </c>
      <c r="K232" s="16"/>
      <c r="M232" s="87" t="s">
        <v>141</v>
      </c>
      <c r="N232" s="87" t="s">
        <v>138</v>
      </c>
      <c r="P232" s="322"/>
      <c r="Q232" s="322"/>
      <c r="R232" s="322"/>
      <c r="S232" s="16"/>
      <c r="T232" s="207"/>
      <c r="U232" s="207"/>
      <c r="V232" s="16">
        <v>73</v>
      </c>
      <c r="W232" s="218"/>
      <c r="X232" s="224"/>
      <c r="Y232" s="16"/>
      <c r="Z232" s="275"/>
      <c r="AA232" s="322"/>
      <c r="AB232" s="322"/>
      <c r="AC232" s="16"/>
      <c r="AF232" s="322"/>
    </row>
    <row r="233" spans="1:32" ht="12.75" customHeight="1" thickTop="1" thickBot="1" x14ac:dyDescent="0.4">
      <c r="A233" s="23">
        <v>230</v>
      </c>
      <c r="B233" s="23" t="s">
        <v>0</v>
      </c>
      <c r="C233" s="98" t="s">
        <v>0</v>
      </c>
      <c r="D233" s="319" t="s">
        <v>0</v>
      </c>
      <c r="E233" s="25" t="s">
        <v>0</v>
      </c>
      <c r="F233" s="25" t="s">
        <v>0</v>
      </c>
      <c r="G233" s="298" t="s">
        <v>0</v>
      </c>
      <c r="H233" s="302" t="e">
        <f t="shared" si="52"/>
        <v>#N/A</v>
      </c>
      <c r="I233" s="25" t="s">
        <v>0</v>
      </c>
      <c r="J233" s="75" t="s">
        <v>0</v>
      </c>
      <c r="K233" s="277"/>
      <c r="L233" s="91"/>
      <c r="M233" s="87"/>
      <c r="N233" s="87"/>
      <c r="P233" s="322"/>
      <c r="Q233" s="322"/>
      <c r="S233" s="16"/>
      <c r="T233" s="207"/>
      <c r="U233" s="207"/>
      <c r="V233" s="16">
        <v>74</v>
      </c>
      <c r="W233" s="218"/>
      <c r="X233" s="224"/>
      <c r="Y233" s="16"/>
      <c r="Z233" s="275"/>
      <c r="AA233" s="322"/>
      <c r="AB233" s="322"/>
      <c r="AC233" s="91"/>
      <c r="AE233" s="281"/>
      <c r="AF233" s="322"/>
    </row>
    <row r="234" spans="1:32" ht="12.75" customHeight="1" thickTop="1" x14ac:dyDescent="0.35">
      <c r="A234" s="23">
        <v>231</v>
      </c>
      <c r="B234" s="274">
        <v>7</v>
      </c>
      <c r="C234" s="98">
        <v>44360</v>
      </c>
      <c r="D234" s="71" t="s">
        <v>10</v>
      </c>
      <c r="E234" s="25" t="str">
        <f t="shared" ref="E234:F238" si="53">VLOOKUP(M234,Teams,2)</f>
        <v>NEWTOWN SALTY DOGS</v>
      </c>
      <c r="F234" s="25" t="str">
        <f t="shared" si="53"/>
        <v>SHELTON FC</v>
      </c>
      <c r="G234" s="298"/>
      <c r="H234" s="302">
        <f t="shared" si="52"/>
        <v>0.33333333333333331</v>
      </c>
      <c r="I234" s="25" t="str">
        <f>VLOOKUP(E234,fields,2)</f>
        <v>Treadwell Park, Newtown</v>
      </c>
      <c r="J234" s="75" t="s">
        <v>0</v>
      </c>
      <c r="K234" s="16"/>
      <c r="M234" s="87" t="s">
        <v>94</v>
      </c>
      <c r="N234" s="87" t="s">
        <v>93</v>
      </c>
      <c r="P234" s="322"/>
      <c r="Q234" s="322"/>
      <c r="R234" s="322"/>
      <c r="T234" s="324"/>
      <c r="U234" s="324"/>
      <c r="V234" s="325"/>
      <c r="W234" s="324"/>
      <c r="X234" s="324"/>
      <c r="Z234" s="322"/>
      <c r="AA234" s="322"/>
      <c r="AB234" s="322"/>
      <c r="AF234" s="322"/>
    </row>
    <row r="235" spans="1:32" ht="12.75" customHeight="1" x14ac:dyDescent="0.35">
      <c r="A235" s="23">
        <v>232</v>
      </c>
      <c r="B235" s="274">
        <v>7</v>
      </c>
      <c r="C235" s="98">
        <v>44360</v>
      </c>
      <c r="D235" s="71" t="s">
        <v>10</v>
      </c>
      <c r="E235" s="25" t="str">
        <f t="shared" si="53"/>
        <v>STAMFORD FC</v>
      </c>
      <c r="F235" s="25" t="str">
        <f t="shared" si="53"/>
        <v>CLUB NAPOLI 30</v>
      </c>
      <c r="G235" s="298"/>
      <c r="H235" s="302">
        <f t="shared" si="52"/>
        <v>0.41666666666666702</v>
      </c>
      <c r="I235" s="25" t="str">
        <f>VLOOKUP(E235,fields,2)</f>
        <v>West Beach Fields (T), Stamford</v>
      </c>
      <c r="J235" s="75" t="s">
        <v>0</v>
      </c>
      <c r="K235" s="16"/>
      <c r="M235" s="87" t="s">
        <v>96</v>
      </c>
      <c r="N235" s="87" t="s">
        <v>95</v>
      </c>
      <c r="P235" s="322"/>
      <c r="Q235" s="322"/>
      <c r="R235" s="322"/>
      <c r="T235" s="322"/>
      <c r="U235" s="322"/>
      <c r="W235" s="322"/>
      <c r="X235" s="322"/>
      <c r="Z235" s="322"/>
      <c r="AA235" s="322"/>
      <c r="AB235" s="322"/>
      <c r="AF235" s="322"/>
    </row>
    <row r="236" spans="1:32" ht="12.75" customHeight="1" x14ac:dyDescent="0.35">
      <c r="A236" s="23">
        <v>233</v>
      </c>
      <c r="B236" s="274">
        <v>7</v>
      </c>
      <c r="C236" s="98">
        <v>44360</v>
      </c>
      <c r="D236" s="71" t="s">
        <v>10</v>
      </c>
      <c r="E236" s="25" t="str">
        <f t="shared" si="53"/>
        <v>NORTH BRANFORD 30</v>
      </c>
      <c r="F236" s="25" t="str">
        <f t="shared" si="53"/>
        <v>NAUGATUCK FUSION</v>
      </c>
      <c r="G236" s="298"/>
      <c r="H236" s="302">
        <f t="shared" si="52"/>
        <v>0.41666666666666669</v>
      </c>
      <c r="I236" s="25" t="str">
        <f>VLOOKUP(E236,fields,2)</f>
        <v>Northford Park (G), North Branford</v>
      </c>
      <c r="J236" s="75" t="s">
        <v>0</v>
      </c>
      <c r="K236" s="16"/>
      <c r="M236" s="87" t="s">
        <v>99</v>
      </c>
      <c r="N236" s="87" t="s">
        <v>92</v>
      </c>
      <c r="P236" s="322"/>
      <c r="Q236" s="322"/>
      <c r="R236" s="322"/>
      <c r="T236" s="322"/>
      <c r="U236" s="322"/>
      <c r="W236" s="322"/>
      <c r="X236" s="322"/>
      <c r="Z236" s="322"/>
      <c r="AA236" s="322"/>
      <c r="AB236" s="322"/>
      <c r="AF236" s="322"/>
    </row>
    <row r="237" spans="1:32" ht="12.75" customHeight="1" x14ac:dyDescent="0.35">
      <c r="A237" s="23">
        <v>234</v>
      </c>
      <c r="B237" s="274">
        <v>7</v>
      </c>
      <c r="C237" s="98">
        <v>44360</v>
      </c>
      <c r="D237" s="71" t="s">
        <v>10</v>
      </c>
      <c r="E237" s="25" t="str">
        <f t="shared" si="53"/>
        <v>DANBURY UNITED 30</v>
      </c>
      <c r="F237" s="25" t="str">
        <f t="shared" si="53"/>
        <v>GREENWICH ARSENAL 30</v>
      </c>
      <c r="G237" s="298"/>
      <c r="H237" s="302">
        <f t="shared" si="52"/>
        <v>0.375</v>
      </c>
      <c r="I237" s="25" t="str">
        <f>VLOOKUP(E237,fields,2)</f>
        <v>Portuguese Cultural Center (G), Danbury</v>
      </c>
      <c r="J237" s="75" t="s">
        <v>0</v>
      </c>
      <c r="K237" s="16"/>
      <c r="M237" s="87" t="s">
        <v>100</v>
      </c>
      <c r="N237" s="87" t="s">
        <v>98</v>
      </c>
      <c r="P237" s="322"/>
      <c r="Q237" s="322"/>
      <c r="R237" s="322"/>
      <c r="T237" s="322"/>
      <c r="U237" s="322"/>
      <c r="W237" s="322"/>
      <c r="X237" s="322"/>
      <c r="Z237" s="322"/>
      <c r="AA237" s="322"/>
      <c r="AB237" s="322"/>
      <c r="AE237" s="281"/>
      <c r="AF237" s="322"/>
    </row>
    <row r="238" spans="1:32" ht="12.75" customHeight="1" x14ac:dyDescent="0.35">
      <c r="A238" s="23">
        <v>235</v>
      </c>
      <c r="B238" s="274">
        <v>7</v>
      </c>
      <c r="C238" s="98">
        <v>44360</v>
      </c>
      <c r="D238" s="71" t="s">
        <v>10</v>
      </c>
      <c r="E238" s="25" t="str">
        <f t="shared" si="53"/>
        <v>CLINTON 30</v>
      </c>
      <c r="F238" s="25" t="str">
        <f t="shared" si="53"/>
        <v>VASCO DA GAMA 30</v>
      </c>
      <c r="G238" s="298"/>
      <c r="H238" s="302">
        <f t="shared" si="52"/>
        <v>0.41666666666666669</v>
      </c>
      <c r="I238" s="25" t="str">
        <f>VLOOKUP(E238,fields,2)</f>
        <v>Indian River Sports Complex (T), Clinton</v>
      </c>
      <c r="J238" s="75" t="s">
        <v>0</v>
      </c>
      <c r="K238" s="16"/>
      <c r="M238" s="87" t="s">
        <v>101</v>
      </c>
      <c r="N238" s="87" t="s">
        <v>97</v>
      </c>
      <c r="P238" s="322"/>
      <c r="Q238" s="322"/>
      <c r="R238" s="322"/>
      <c r="T238" s="322"/>
      <c r="U238" s="322"/>
      <c r="W238" s="322"/>
      <c r="X238" s="322"/>
      <c r="Z238" s="322"/>
      <c r="AA238" s="322"/>
      <c r="AB238" s="322"/>
      <c r="AF238" s="322"/>
    </row>
    <row r="239" spans="1:32" ht="12.75" customHeight="1" x14ac:dyDescent="0.35">
      <c r="A239" s="23">
        <v>236</v>
      </c>
      <c r="B239" s="274" t="s">
        <v>0</v>
      </c>
      <c r="C239" s="98" t="s">
        <v>0</v>
      </c>
      <c r="D239" s="29" t="s">
        <v>0</v>
      </c>
      <c r="E239" s="25" t="s">
        <v>0</v>
      </c>
      <c r="F239" s="25" t="s">
        <v>0</v>
      </c>
      <c r="G239" s="298" t="s">
        <v>0</v>
      </c>
      <c r="H239" s="302"/>
      <c r="I239" s="25" t="s">
        <v>0</v>
      </c>
      <c r="J239" s="75" t="s">
        <v>0</v>
      </c>
      <c r="K239" s="16"/>
      <c r="M239" s="87"/>
      <c r="N239" s="87"/>
      <c r="P239" s="322"/>
      <c r="Q239" s="322"/>
      <c r="R239" s="322"/>
      <c r="T239" s="322"/>
      <c r="U239" s="322"/>
      <c r="W239" s="322"/>
      <c r="X239" s="322"/>
      <c r="Z239" s="322"/>
      <c r="AA239" s="322"/>
      <c r="AB239" s="322"/>
      <c r="AC239" s="322"/>
      <c r="AE239" s="281"/>
      <c r="AF239" s="322"/>
    </row>
    <row r="240" spans="1:32" ht="12.75" customHeight="1" x14ac:dyDescent="0.35">
      <c r="A240" s="23">
        <v>237</v>
      </c>
      <c r="B240" s="274">
        <v>7</v>
      </c>
      <c r="C240" s="98">
        <v>44360</v>
      </c>
      <c r="D240" s="68" t="s">
        <v>175</v>
      </c>
      <c r="E240" s="25" t="str">
        <f t="shared" ref="E240:F244" si="54">VLOOKUP(M240,Teams,2)</f>
        <v>LITCHFIELD COUNTY BLUES</v>
      </c>
      <c r="F240" s="25" t="str">
        <f t="shared" si="54"/>
        <v>COYOTES FC</v>
      </c>
      <c r="G240" s="298"/>
      <c r="H240" s="302">
        <f>VLOOKUP(E240,START_TIMES,2)</f>
        <v>0.375</v>
      </c>
      <c r="I240" s="25" t="str">
        <f>VLOOKUP(E240,fields,2)</f>
        <v>New Milford HS, New Milford</v>
      </c>
      <c r="J240" s="75" t="s">
        <v>0</v>
      </c>
      <c r="K240" s="91"/>
      <c r="L240" s="91"/>
      <c r="M240" s="87" t="s">
        <v>154</v>
      </c>
      <c r="N240" s="87" t="s">
        <v>152</v>
      </c>
      <c r="T240" s="322"/>
      <c r="U240" s="322"/>
      <c r="W240" s="322"/>
      <c r="X240" s="322"/>
    </row>
    <row r="241" spans="1:32" ht="12.75" customHeight="1" x14ac:dyDescent="0.35">
      <c r="A241" s="23">
        <v>238</v>
      </c>
      <c r="B241" s="274">
        <v>7</v>
      </c>
      <c r="C241" s="98">
        <v>44360</v>
      </c>
      <c r="D241" s="68" t="s">
        <v>175</v>
      </c>
      <c r="E241" s="25" t="str">
        <f t="shared" si="54"/>
        <v>CLUB INDEPENDIENTE</v>
      </c>
      <c r="F241" s="25" t="str">
        <f t="shared" si="54"/>
        <v>QPR</v>
      </c>
      <c r="G241" s="298"/>
      <c r="H241" s="302">
        <f>VLOOKUP(E241,START_TIMES,2)</f>
        <v>0.33333333333333331</v>
      </c>
      <c r="I241" s="25" t="str">
        <f>VLOOKUP(E241,fields,2)</f>
        <v>Witek Park (G), Derby</v>
      </c>
      <c r="J241" s="75" t="s">
        <v>0</v>
      </c>
      <c r="K241" s="16"/>
      <c r="M241" s="87" t="s">
        <v>151</v>
      </c>
      <c r="N241" s="87" t="s">
        <v>158</v>
      </c>
      <c r="T241" s="322"/>
      <c r="U241" s="322"/>
      <c r="W241" s="322"/>
      <c r="X241" s="322"/>
    </row>
    <row r="242" spans="1:32" ht="12.75" customHeight="1" thickBot="1" x14ac:dyDescent="0.4">
      <c r="A242" s="23">
        <v>239</v>
      </c>
      <c r="B242" s="274">
        <v>7</v>
      </c>
      <c r="C242" s="98">
        <v>44360</v>
      </c>
      <c r="D242" s="68" t="s">
        <v>175</v>
      </c>
      <c r="E242" s="25" t="str">
        <f t="shared" si="54"/>
        <v>HAMDEN ALL STARS</v>
      </c>
      <c r="F242" s="25" t="str">
        <f t="shared" si="54"/>
        <v>MILFORD AMIGOS</v>
      </c>
      <c r="G242" s="298"/>
      <c r="H242" s="302">
        <f>VLOOKUP(E242,START_TIMES,2)</f>
        <v>0.41666666666666702</v>
      </c>
      <c r="I242" s="25" t="str">
        <f>VLOOKUP(E242,fields,2)</f>
        <v>West Woods School (G), Hamden</v>
      </c>
      <c r="J242" s="75" t="s">
        <v>0</v>
      </c>
      <c r="K242" s="16"/>
      <c r="M242" s="87" t="s">
        <v>153</v>
      </c>
      <c r="N242" s="87" t="s">
        <v>155</v>
      </c>
      <c r="T242" s="322"/>
      <c r="U242" s="322"/>
      <c r="W242" s="322"/>
      <c r="X242" s="322"/>
    </row>
    <row r="243" spans="1:32" ht="12.75" customHeight="1" thickTop="1" thickBot="1" x14ac:dyDescent="0.4">
      <c r="A243" s="23">
        <v>240</v>
      </c>
      <c r="B243" s="274">
        <v>7</v>
      </c>
      <c r="C243" s="98">
        <v>44360</v>
      </c>
      <c r="D243" s="68" t="s">
        <v>175</v>
      </c>
      <c r="E243" s="25" t="str">
        <f t="shared" si="54"/>
        <v>MILFORD TUESDAY</v>
      </c>
      <c r="F243" s="25" t="str">
        <f t="shared" si="54"/>
        <v>POLONIA FALCON FC 30</v>
      </c>
      <c r="G243" s="78" t="s">
        <v>204</v>
      </c>
      <c r="H243" s="302">
        <f>VLOOKUP(E243,START_TIMES,2)</f>
        <v>0.33333333333333331</v>
      </c>
      <c r="I243" s="25" t="str">
        <f>VLOOKUP(E243,fields,2)</f>
        <v>Peck Place School (G), Orange</v>
      </c>
      <c r="J243" s="75" t="s">
        <v>913</v>
      </c>
      <c r="K243" s="16"/>
      <c r="M243" s="87" t="s">
        <v>156</v>
      </c>
      <c r="N243" s="87" t="s">
        <v>157</v>
      </c>
      <c r="P243" s="322"/>
      <c r="Q243" s="322"/>
      <c r="R243" s="322"/>
      <c r="T243" s="322"/>
      <c r="U243" s="322"/>
      <c r="W243" s="322"/>
      <c r="X243" s="322"/>
      <c r="AA243" s="322"/>
      <c r="AB243" s="322"/>
    </row>
    <row r="244" spans="1:32" ht="12.75" customHeight="1" thickTop="1" x14ac:dyDescent="0.35">
      <c r="A244" s="23">
        <v>241</v>
      </c>
      <c r="B244" s="274">
        <v>7</v>
      </c>
      <c r="C244" s="98">
        <v>44360</v>
      </c>
      <c r="D244" s="68" t="s">
        <v>175</v>
      </c>
      <c r="E244" s="25" t="str">
        <f t="shared" si="54"/>
        <v>TRINITY FC</v>
      </c>
      <c r="F244" s="332" t="str">
        <f t="shared" si="54"/>
        <v>INTERNATIONAL FC</v>
      </c>
      <c r="G244" s="298"/>
      <c r="H244" s="302">
        <f>VLOOKUP(E244,START_TIMES,2)</f>
        <v>0.41666666666666702</v>
      </c>
      <c r="I244" s="25" t="str">
        <f>VLOOKUP(E244,fields,2)</f>
        <v>Celentano Field, New Haven</v>
      </c>
      <c r="J244" s="75" t="s">
        <v>0</v>
      </c>
      <c r="K244" s="16"/>
      <c r="M244" s="87" t="s">
        <v>159</v>
      </c>
      <c r="N244" s="87" t="s">
        <v>150</v>
      </c>
      <c r="P244" s="322"/>
      <c r="Q244" s="322"/>
      <c r="R244" s="322"/>
      <c r="T244" s="322"/>
      <c r="U244" s="322"/>
      <c r="W244" s="322"/>
      <c r="X244" s="322"/>
      <c r="Z244" s="322"/>
      <c r="AA244" s="322"/>
      <c r="AB244" s="322"/>
      <c r="AC244" s="322"/>
      <c r="AF244" s="322"/>
    </row>
    <row r="245" spans="1:32" ht="12.75" customHeight="1" x14ac:dyDescent="0.35">
      <c r="A245" s="23">
        <v>242</v>
      </c>
      <c r="B245" s="274" t="s">
        <v>0</v>
      </c>
      <c r="C245" s="98" t="s">
        <v>0</v>
      </c>
      <c r="D245" s="29" t="s">
        <v>0</v>
      </c>
      <c r="E245" s="25" t="s">
        <v>0</v>
      </c>
      <c r="F245" s="25" t="s">
        <v>0</v>
      </c>
      <c r="G245" s="298" t="s">
        <v>0</v>
      </c>
      <c r="H245" s="302"/>
      <c r="I245" s="25" t="s">
        <v>0</v>
      </c>
      <c r="J245" s="75" t="s">
        <v>0</v>
      </c>
      <c r="K245" s="91"/>
      <c r="L245" s="91"/>
      <c r="M245" s="87"/>
      <c r="N245" s="87"/>
      <c r="P245" s="322"/>
      <c r="Q245" s="322"/>
      <c r="R245" s="322"/>
      <c r="T245" s="322"/>
      <c r="U245" s="322"/>
      <c r="W245" s="322"/>
      <c r="X245" s="322"/>
      <c r="Z245" s="322"/>
      <c r="AA245" s="322"/>
      <c r="AB245" s="322"/>
      <c r="AC245" s="322"/>
      <c r="AE245" s="281"/>
      <c r="AF245" s="322"/>
    </row>
    <row r="246" spans="1:32" ht="12.75" customHeight="1" thickBot="1" x14ac:dyDescent="0.4">
      <c r="A246" s="23">
        <v>243</v>
      </c>
      <c r="B246" s="274">
        <v>7</v>
      </c>
      <c r="C246" s="98">
        <v>44360</v>
      </c>
      <c r="D246" s="67" t="s">
        <v>11</v>
      </c>
      <c r="E246" s="25" t="str">
        <f t="shared" ref="E246:F250" si="55">VLOOKUP(M246,Teams,2)</f>
        <v>HENRY  REID FC 40</v>
      </c>
      <c r="F246" s="25" t="str">
        <f t="shared" si="55"/>
        <v>GREENWICH GUNNERS 40</v>
      </c>
      <c r="G246" s="298"/>
      <c r="H246" s="302">
        <v>0.33333333333333331</v>
      </c>
      <c r="I246" s="25" t="str">
        <f>VLOOKUP(E246,fields,2)</f>
        <v>Ludlowe HS (T), Fairfield</v>
      </c>
      <c r="J246" s="75" t="s">
        <v>0</v>
      </c>
      <c r="K246" s="16"/>
      <c r="M246" s="87" t="s">
        <v>104</v>
      </c>
      <c r="N246" s="87" t="s">
        <v>162</v>
      </c>
      <c r="T246" s="322"/>
      <c r="U246" s="322"/>
      <c r="W246" s="322"/>
    </row>
    <row r="247" spans="1:32" ht="12.75" customHeight="1" thickTop="1" thickBot="1" x14ac:dyDescent="0.4">
      <c r="A247" s="23">
        <v>244</v>
      </c>
      <c r="B247" s="274">
        <v>7</v>
      </c>
      <c r="C247" s="98">
        <v>44360</v>
      </c>
      <c r="D247" s="67" t="s">
        <v>11</v>
      </c>
      <c r="E247" s="25" t="str">
        <f t="shared" si="55"/>
        <v>GREENWICH ARSENAL 40</v>
      </c>
      <c r="F247" s="25" t="str">
        <f t="shared" si="55"/>
        <v>VASCO DA GAMA 40</v>
      </c>
      <c r="G247" s="78"/>
      <c r="H247" s="302">
        <v>0.33333333333333331</v>
      </c>
      <c r="I247" s="355" t="s">
        <v>903</v>
      </c>
      <c r="J247" s="75" t="s">
        <v>0</v>
      </c>
      <c r="K247" s="16"/>
      <c r="M247" s="87" t="s">
        <v>161</v>
      </c>
      <c r="N247" s="87" t="s">
        <v>108</v>
      </c>
      <c r="P247" s="322"/>
      <c r="Q247" s="322"/>
      <c r="R247" s="322"/>
      <c r="T247" s="322"/>
      <c r="U247" s="322"/>
      <c r="W247" s="322"/>
      <c r="X247" s="322"/>
      <c r="Z247" s="322"/>
      <c r="AA247" s="322"/>
      <c r="AB247" s="322"/>
      <c r="AC247" s="322"/>
      <c r="AE247" s="281"/>
      <c r="AF247" s="322"/>
    </row>
    <row r="248" spans="1:32" ht="12.75" customHeight="1" thickTop="1" thickBot="1" x14ac:dyDescent="0.4">
      <c r="A248" s="23">
        <v>245</v>
      </c>
      <c r="B248" s="274">
        <v>7</v>
      </c>
      <c r="C248" s="98">
        <v>44360</v>
      </c>
      <c r="D248" s="67" t="s">
        <v>11</v>
      </c>
      <c r="E248" s="25" t="str">
        <f t="shared" si="55"/>
        <v>GREENWICH PUMAS 40</v>
      </c>
      <c r="F248" s="25" t="str">
        <f t="shared" si="55"/>
        <v>PAN ZONES</v>
      </c>
      <c r="G248" s="298"/>
      <c r="H248" s="302">
        <f>VLOOKUP(E248,START_TIMES,2)</f>
        <v>0.41666666666666702</v>
      </c>
      <c r="I248" s="355" t="s">
        <v>884</v>
      </c>
      <c r="J248" s="75" t="s">
        <v>0</v>
      </c>
      <c r="K248" s="16"/>
      <c r="M248" s="87" t="s">
        <v>163</v>
      </c>
      <c r="N248" s="87" t="s">
        <v>105</v>
      </c>
      <c r="P248" s="322"/>
      <c r="Q248" s="322"/>
      <c r="R248" s="322"/>
      <c r="T248" s="322"/>
      <c r="U248" s="322"/>
      <c r="W248" s="322"/>
      <c r="X248" s="322"/>
      <c r="Z248" s="322"/>
      <c r="AA248" s="322"/>
      <c r="AB248" s="322"/>
      <c r="AE248" s="281"/>
    </row>
    <row r="249" spans="1:32" ht="12.75" customHeight="1" thickTop="1" thickBot="1" x14ac:dyDescent="0.4">
      <c r="A249" s="23">
        <v>246</v>
      </c>
      <c r="B249" s="274">
        <v>7</v>
      </c>
      <c r="C249" s="98">
        <v>44360</v>
      </c>
      <c r="D249" s="67" t="s">
        <v>11</v>
      </c>
      <c r="E249" s="25" t="str">
        <f t="shared" si="55"/>
        <v>RIDGEFIELD KICKS</v>
      </c>
      <c r="F249" s="25" t="str">
        <f t="shared" si="55"/>
        <v>STORM FC</v>
      </c>
      <c r="G249" s="78"/>
      <c r="H249" s="302">
        <f>VLOOKUP(E249,START_TIMES,2)</f>
        <v>0.375</v>
      </c>
      <c r="I249" s="25" t="str">
        <f>VLOOKUP(E249,fields,2)</f>
        <v>Diniz Field, Ridgefield</v>
      </c>
      <c r="J249" s="75" t="s">
        <v>0</v>
      </c>
      <c r="K249" s="16"/>
      <c r="M249" s="87" t="s">
        <v>106</v>
      </c>
      <c r="N249" s="87" t="s">
        <v>107</v>
      </c>
      <c r="P249" s="322"/>
      <c r="Q249" s="322"/>
      <c r="R249" s="322"/>
      <c r="T249" s="322"/>
      <c r="U249" s="322"/>
      <c r="W249" s="322"/>
      <c r="X249" s="322"/>
      <c r="Z249" s="322"/>
      <c r="AA249" s="322"/>
      <c r="AB249" s="322"/>
      <c r="AE249" s="281"/>
    </row>
    <row r="250" spans="1:32" ht="12.75" customHeight="1" thickTop="1" x14ac:dyDescent="0.35">
      <c r="A250" s="23">
        <v>247</v>
      </c>
      <c r="B250" s="274">
        <v>7</v>
      </c>
      <c r="C250" s="98">
        <v>44360</v>
      </c>
      <c r="D250" s="67" t="s">
        <v>11</v>
      </c>
      <c r="E250" s="25" t="str">
        <f t="shared" si="55"/>
        <v>WATERBURY ALBANIANS</v>
      </c>
      <c r="F250" s="25" t="str">
        <f t="shared" si="55"/>
        <v>FAIRFIELD GAC 40</v>
      </c>
      <c r="G250" s="298"/>
      <c r="H250" s="302">
        <f>VLOOKUP(E250,START_TIMES,2)</f>
        <v>0.33333333333333331</v>
      </c>
      <c r="I250" s="25" t="str">
        <f>VLOOKUP(E250,fields,2)</f>
        <v>Brookfield HS, Brookfield</v>
      </c>
      <c r="J250" s="75" t="s">
        <v>0</v>
      </c>
      <c r="K250" s="16"/>
      <c r="M250" s="87" t="s">
        <v>109</v>
      </c>
      <c r="N250" s="87" t="s">
        <v>160</v>
      </c>
      <c r="P250" s="322"/>
      <c r="Q250" s="322"/>
      <c r="R250" s="322"/>
      <c r="T250" s="322"/>
      <c r="U250" s="322"/>
      <c r="W250" s="322"/>
      <c r="X250" s="322"/>
      <c r="AA250" s="322"/>
      <c r="AB250" s="322"/>
    </row>
    <row r="251" spans="1:32" ht="12.75" customHeight="1" x14ac:dyDescent="0.35">
      <c r="A251" s="23">
        <v>248</v>
      </c>
      <c r="B251" s="274" t="s">
        <v>0</v>
      </c>
      <c r="C251" s="98" t="s">
        <v>0</v>
      </c>
      <c r="D251" s="29" t="s">
        <v>0</v>
      </c>
      <c r="E251" s="25" t="s">
        <v>0</v>
      </c>
      <c r="F251" s="25" t="s">
        <v>0</v>
      </c>
      <c r="G251" s="298" t="s">
        <v>0</v>
      </c>
      <c r="H251" s="302"/>
      <c r="I251" s="25" t="s">
        <v>0</v>
      </c>
      <c r="J251" s="75" t="s">
        <v>0</v>
      </c>
      <c r="K251" s="16"/>
      <c r="M251" s="87"/>
      <c r="N251" s="87"/>
      <c r="P251" s="322"/>
      <c r="Q251" s="322"/>
      <c r="R251" s="322"/>
      <c r="T251" s="322"/>
      <c r="U251" s="322"/>
      <c r="W251" s="322"/>
      <c r="X251" s="322"/>
      <c r="Z251" s="322"/>
      <c r="AA251" s="322"/>
      <c r="AB251" s="322"/>
      <c r="AC251" s="322"/>
      <c r="AE251" s="281"/>
      <c r="AF251" s="322"/>
    </row>
    <row r="252" spans="1:32" ht="12.75" customHeight="1" x14ac:dyDescent="0.35">
      <c r="A252" s="23">
        <v>249</v>
      </c>
      <c r="B252" s="274">
        <v>7</v>
      </c>
      <c r="C252" s="98">
        <v>44360</v>
      </c>
      <c r="D252" s="66" t="s">
        <v>12</v>
      </c>
      <c r="E252" s="25" t="str">
        <f t="shared" ref="E252:F258" si="56">VLOOKUP(M252,Teams,2)</f>
        <v>CLINTON 40</v>
      </c>
      <c r="F252" s="25" t="str">
        <f t="shared" si="56"/>
        <v>SOUTHEAST ROVERS</v>
      </c>
      <c r="G252" s="298"/>
      <c r="H252" s="302">
        <v>0.33333333333333331</v>
      </c>
      <c r="I252" s="25" t="str">
        <f t="shared" ref="I252:I258" si="57">VLOOKUP(E252,fields,2)</f>
        <v>Indian River Sports Complex (T), Clinton</v>
      </c>
      <c r="J252" s="75" t="s">
        <v>0</v>
      </c>
      <c r="K252" s="16"/>
      <c r="M252" s="328" t="s">
        <v>111</v>
      </c>
      <c r="N252" s="328" t="s">
        <v>872</v>
      </c>
    </row>
    <row r="253" spans="1:32" ht="12.75" customHeight="1" x14ac:dyDescent="0.35">
      <c r="A253" s="23">
        <v>250</v>
      </c>
      <c r="B253" s="274">
        <v>7</v>
      </c>
      <c r="C253" s="98">
        <v>44360</v>
      </c>
      <c r="D253" s="66" t="s">
        <v>12</v>
      </c>
      <c r="E253" s="343" t="str">
        <f t="shared" si="56"/>
        <v>WILTON WOLVES</v>
      </c>
      <c r="F253" s="343" t="str">
        <f t="shared" si="56"/>
        <v>GUILFORD BELL CURVE</v>
      </c>
      <c r="G253" s="298"/>
      <c r="H253" s="302">
        <f t="shared" ref="H253:H258" si="58">VLOOKUP(E253,START_TIMES,2)</f>
        <v>0.41666666666666702</v>
      </c>
      <c r="I253" s="25" t="str">
        <f t="shared" si="57"/>
        <v>Lily Field (T), Wilton</v>
      </c>
      <c r="J253" s="75" t="s">
        <v>0</v>
      </c>
      <c r="K253" s="16"/>
      <c r="M253" s="348" t="s">
        <v>123</v>
      </c>
      <c r="N253" s="348" t="s">
        <v>115</v>
      </c>
      <c r="P253" s="322"/>
      <c r="Q253" s="322"/>
      <c r="R253" s="322"/>
      <c r="T253" s="322"/>
      <c r="U253" s="322"/>
      <c r="W253" s="322"/>
      <c r="X253" s="322"/>
      <c r="AA253" s="322"/>
      <c r="AB253" s="322"/>
    </row>
    <row r="254" spans="1:32" ht="12.75" customHeight="1" x14ac:dyDescent="0.35">
      <c r="A254" s="23">
        <v>251</v>
      </c>
      <c r="B254" s="274">
        <v>7</v>
      </c>
      <c r="C254" s="98">
        <v>44360</v>
      </c>
      <c r="D254" s="66" t="s">
        <v>12</v>
      </c>
      <c r="E254" s="25" t="str">
        <f t="shared" si="56"/>
        <v>NORWALK SPORT COLOMBIA</v>
      </c>
      <c r="F254" s="25" t="str">
        <f t="shared" si="56"/>
        <v>CLUB NAPOLI 40</v>
      </c>
      <c r="G254" s="298"/>
      <c r="H254" s="302">
        <f t="shared" si="58"/>
        <v>0.41666666666666702</v>
      </c>
      <c r="I254" s="25" t="str">
        <f t="shared" si="57"/>
        <v>Nathan Hale MS (T), Norwalk</v>
      </c>
      <c r="J254" s="75" t="s">
        <v>0</v>
      </c>
      <c r="K254" s="16"/>
      <c r="M254" s="328" t="s">
        <v>120</v>
      </c>
      <c r="N254" s="328" t="s">
        <v>112</v>
      </c>
      <c r="P254" s="322"/>
      <c r="Q254" s="322"/>
      <c r="R254" s="322"/>
      <c r="T254" s="322"/>
      <c r="U254" s="322"/>
      <c r="W254" s="322"/>
      <c r="X254" s="322"/>
      <c r="AA254" s="322"/>
      <c r="AB254" s="322"/>
    </row>
    <row r="255" spans="1:32" ht="12.75" customHeight="1" x14ac:dyDescent="0.35">
      <c r="A255" s="23">
        <v>252</v>
      </c>
      <c r="B255" s="274">
        <v>7</v>
      </c>
      <c r="C255" s="98">
        <v>44360</v>
      </c>
      <c r="D255" s="66" t="s">
        <v>12</v>
      </c>
      <c r="E255" s="25" t="str">
        <f t="shared" si="56"/>
        <v>BESA SC</v>
      </c>
      <c r="F255" s="25" t="str">
        <f t="shared" si="56"/>
        <v xml:space="preserve">GUILFORD CELTIC </v>
      </c>
      <c r="G255" s="312"/>
      <c r="H255" s="302">
        <f t="shared" si="58"/>
        <v>0.41666666666666669</v>
      </c>
      <c r="I255" s="25" t="str">
        <f t="shared" si="57"/>
        <v>Bucks Hill Park (G), Waterbury</v>
      </c>
      <c r="J255" s="75" t="s">
        <v>0</v>
      </c>
      <c r="K255" s="16"/>
      <c r="M255" s="328" t="s">
        <v>110</v>
      </c>
      <c r="N255" s="328" t="s">
        <v>868</v>
      </c>
      <c r="P255" s="322"/>
      <c r="Q255" s="322"/>
      <c r="R255" s="322"/>
      <c r="T255" s="322"/>
      <c r="U255" s="322"/>
      <c r="W255" s="322"/>
      <c r="X255" s="322"/>
      <c r="AA255" s="322"/>
      <c r="AB255" s="322"/>
    </row>
    <row r="256" spans="1:32" ht="12.75" customHeight="1" x14ac:dyDescent="0.35">
      <c r="A256" s="23">
        <v>253</v>
      </c>
      <c r="B256" s="274">
        <v>7</v>
      </c>
      <c r="C256" s="98">
        <v>44360</v>
      </c>
      <c r="D256" s="66" t="s">
        <v>12</v>
      </c>
      <c r="E256" s="25" t="str">
        <f t="shared" si="56"/>
        <v>NORTH HAVEN SC</v>
      </c>
      <c r="F256" s="25" t="str">
        <f t="shared" si="56"/>
        <v>DERBY QUITUS</v>
      </c>
      <c r="G256" s="298"/>
      <c r="H256" s="302">
        <f t="shared" si="58"/>
        <v>0.33333333333333331</v>
      </c>
      <c r="I256" s="25" t="str">
        <f t="shared" si="57"/>
        <v>North Haven MS (T), North Haven</v>
      </c>
      <c r="J256" s="75" t="s">
        <v>0</v>
      </c>
      <c r="K256" s="16"/>
      <c r="M256" s="328" t="s">
        <v>119</v>
      </c>
      <c r="N256" s="328" t="s">
        <v>865</v>
      </c>
      <c r="P256" s="322"/>
      <c r="Q256" s="322"/>
      <c r="R256" s="322"/>
      <c r="T256" s="322"/>
      <c r="U256" s="322"/>
      <c r="W256" s="322"/>
      <c r="X256" s="322"/>
      <c r="Z256" s="322"/>
      <c r="AA256" s="322"/>
      <c r="AB256" s="322"/>
      <c r="AC256" s="322"/>
      <c r="AF256" s="322"/>
    </row>
    <row r="257" spans="1:32" ht="12.75" customHeight="1" x14ac:dyDescent="0.35">
      <c r="A257" s="23">
        <v>254</v>
      </c>
      <c r="B257" s="274">
        <v>7</v>
      </c>
      <c r="C257" s="98">
        <v>44360</v>
      </c>
      <c r="D257" s="66" t="s">
        <v>12</v>
      </c>
      <c r="E257" s="25" t="str">
        <f t="shared" si="56"/>
        <v>NEW HAVEN AMERICANS</v>
      </c>
      <c r="F257" s="25" t="str">
        <f t="shared" si="56"/>
        <v>NORTH BRANFORD 40</v>
      </c>
      <c r="G257" s="298"/>
      <c r="H257" s="302">
        <f t="shared" si="58"/>
        <v>0.41666666666666702</v>
      </c>
      <c r="I257" s="25" t="str">
        <f t="shared" si="57"/>
        <v>Peck Place School (G), Orange</v>
      </c>
      <c r="J257" s="75" t="s">
        <v>0</v>
      </c>
      <c r="K257" s="16"/>
      <c r="M257" s="318" t="s">
        <v>117</v>
      </c>
      <c r="N257" s="318" t="s">
        <v>870</v>
      </c>
      <c r="P257" s="322"/>
      <c r="Q257" s="322"/>
      <c r="R257" s="322"/>
      <c r="T257" s="322"/>
      <c r="U257" s="322"/>
      <c r="W257" s="322"/>
      <c r="X257" s="322"/>
      <c r="Z257" s="322"/>
      <c r="AA257" s="322"/>
      <c r="AB257" s="322"/>
      <c r="AE257" s="281"/>
    </row>
    <row r="258" spans="1:32" ht="12.75" customHeight="1" x14ac:dyDescent="0.35">
      <c r="A258" s="23">
        <v>255</v>
      </c>
      <c r="B258" s="274">
        <v>7</v>
      </c>
      <c r="C258" s="98">
        <v>44360</v>
      </c>
      <c r="D258" s="66" t="s">
        <v>12</v>
      </c>
      <c r="E258" s="25" t="str">
        <f t="shared" si="56"/>
        <v>ELI'S FC</v>
      </c>
      <c r="F258" s="25" t="str">
        <f t="shared" si="56"/>
        <v>STAMFORD UNITED</v>
      </c>
      <c r="G258" s="298"/>
      <c r="H258" s="302">
        <f t="shared" si="58"/>
        <v>0.41666666666666702</v>
      </c>
      <c r="I258" s="25" t="str">
        <f t="shared" si="57"/>
        <v>Prageman Park (G), Wallingford</v>
      </c>
      <c r="J258" s="75" t="s">
        <v>0</v>
      </c>
      <c r="K258" s="16"/>
      <c r="M258" s="328" t="s">
        <v>114</v>
      </c>
      <c r="N258" s="328" t="s">
        <v>873</v>
      </c>
    </row>
    <row r="259" spans="1:32" ht="12.75" customHeight="1" x14ac:dyDescent="0.35">
      <c r="A259" s="23">
        <v>256</v>
      </c>
      <c r="B259" s="274" t="s">
        <v>0</v>
      </c>
      <c r="C259" s="98" t="s">
        <v>0</v>
      </c>
      <c r="D259" s="29" t="s">
        <v>0</v>
      </c>
      <c r="E259" s="25" t="s">
        <v>0</v>
      </c>
      <c r="F259" s="25" t="s">
        <v>0</v>
      </c>
      <c r="G259" s="298" t="s">
        <v>0</v>
      </c>
      <c r="H259" s="302"/>
      <c r="I259" s="25" t="s">
        <v>0</v>
      </c>
      <c r="J259" s="75" t="s">
        <v>0</v>
      </c>
      <c r="K259" s="91"/>
      <c r="L259" s="91"/>
      <c r="M259" s="87"/>
      <c r="N259" s="87"/>
      <c r="P259" s="322"/>
      <c r="Q259" s="322"/>
      <c r="R259" s="322"/>
      <c r="T259" s="322"/>
      <c r="U259" s="322"/>
      <c r="W259" s="322"/>
      <c r="X259" s="322"/>
      <c r="Z259" s="322"/>
      <c r="AA259" s="322"/>
      <c r="AB259" s="322"/>
      <c r="AC259" s="322"/>
      <c r="AE259" s="281"/>
      <c r="AF259" s="322"/>
    </row>
    <row r="260" spans="1:32" ht="12.75" customHeight="1" x14ac:dyDescent="0.35">
      <c r="A260" s="23">
        <v>257</v>
      </c>
      <c r="B260" s="274">
        <v>7</v>
      </c>
      <c r="C260" s="98">
        <v>44360</v>
      </c>
      <c r="D260" s="65" t="s">
        <v>102</v>
      </c>
      <c r="E260" s="25" t="str">
        <f t="shared" ref="E260:F264" si="59">VLOOKUP(M260,Teams,2)</f>
        <v>GREENWICH ARSENAL 50</v>
      </c>
      <c r="F260" s="25" t="str">
        <f t="shared" si="59"/>
        <v>DYNAMO SC</v>
      </c>
      <c r="G260" s="298"/>
      <c r="H260" s="302">
        <v>0.33333333333333331</v>
      </c>
      <c r="I260" s="355" t="s">
        <v>903</v>
      </c>
      <c r="J260" s="75" t="s">
        <v>0</v>
      </c>
      <c r="K260" s="16"/>
      <c r="M260" s="87" t="s">
        <v>128</v>
      </c>
      <c r="N260" s="87" t="s">
        <v>126</v>
      </c>
      <c r="P260" s="322"/>
      <c r="Q260" s="322"/>
      <c r="R260" s="322"/>
      <c r="T260" s="322"/>
      <c r="U260" s="322"/>
      <c r="W260" s="322"/>
      <c r="X260" s="322"/>
      <c r="Z260" s="322"/>
      <c r="AA260" s="322"/>
      <c r="AB260" s="322"/>
      <c r="AC260" s="322"/>
      <c r="AE260" s="281"/>
      <c r="AF260" s="322"/>
    </row>
    <row r="261" spans="1:32" ht="12.75" customHeight="1" x14ac:dyDescent="0.35">
      <c r="A261" s="23">
        <v>258</v>
      </c>
      <c r="B261" s="274">
        <v>7</v>
      </c>
      <c r="C261" s="98">
        <v>44360</v>
      </c>
      <c r="D261" s="65" t="s">
        <v>102</v>
      </c>
      <c r="E261" s="25" t="str">
        <f t="shared" si="59"/>
        <v xml:space="preserve">CHESHIRE UNITED </v>
      </c>
      <c r="F261" s="25" t="str">
        <f t="shared" si="59"/>
        <v>POLONIA FALCON STARS FC</v>
      </c>
      <c r="G261" s="298"/>
      <c r="H261" s="302">
        <f>VLOOKUP(E261,START_TIMES,2)</f>
        <v>0.41666666666666669</v>
      </c>
      <c r="I261" s="25" t="str">
        <f>VLOOKUP(E261,fields,2)</f>
        <v>Quinnipiac Park (G), Cheshire</v>
      </c>
      <c r="J261" s="75" t="s">
        <v>0</v>
      </c>
      <c r="K261" s="16"/>
      <c r="M261" s="87" t="s">
        <v>125</v>
      </c>
      <c r="N261" s="87" t="s">
        <v>132</v>
      </c>
      <c r="P261" s="322"/>
      <c r="Q261" s="322"/>
      <c r="R261" s="322"/>
      <c r="T261" s="322"/>
      <c r="U261" s="322"/>
      <c r="W261" s="322"/>
      <c r="X261" s="322"/>
      <c r="Z261" s="322"/>
      <c r="AA261" s="322"/>
      <c r="AB261" s="322"/>
      <c r="AC261" s="322"/>
      <c r="AE261" s="281"/>
      <c r="AF261" s="322"/>
    </row>
    <row r="262" spans="1:32" ht="12.75" customHeight="1" x14ac:dyDescent="0.35">
      <c r="A262" s="23">
        <v>259</v>
      </c>
      <c r="B262" s="274">
        <v>7</v>
      </c>
      <c r="C262" s="98">
        <v>44360</v>
      </c>
      <c r="D262" s="65" t="s">
        <v>102</v>
      </c>
      <c r="E262" s="25" t="str">
        <f t="shared" si="59"/>
        <v>FAIRFIELD GAC 50</v>
      </c>
      <c r="F262" s="25" t="str">
        <f t="shared" si="59"/>
        <v>GREENWICH GUNNERS 50</v>
      </c>
      <c r="G262" s="298"/>
      <c r="H262" s="302">
        <f>VLOOKUP(E262,START_TIMES,2)</f>
        <v>0.41666666666666702</v>
      </c>
      <c r="I262" s="25" t="str">
        <f>VLOOKUP(E262,fields,2)</f>
        <v>Ludlowe HS (T), Fairfield</v>
      </c>
      <c r="J262" s="75" t="s">
        <v>0</v>
      </c>
      <c r="K262" s="16"/>
      <c r="M262" s="87" t="s">
        <v>127</v>
      </c>
      <c r="N262" s="87" t="s">
        <v>129</v>
      </c>
      <c r="P262" s="322"/>
      <c r="Q262" s="322"/>
      <c r="R262" s="322"/>
      <c r="T262" s="322"/>
      <c r="U262" s="322"/>
      <c r="W262" s="322"/>
      <c r="X262" s="322"/>
      <c r="Z262" s="322"/>
      <c r="AA262" s="322"/>
      <c r="AB262" s="322"/>
      <c r="AC262" s="322"/>
      <c r="AE262" s="281"/>
      <c r="AF262" s="322"/>
    </row>
    <row r="263" spans="1:32" ht="12.75" customHeight="1" x14ac:dyDescent="0.35">
      <c r="A263" s="23">
        <v>260</v>
      </c>
      <c r="B263" s="274">
        <v>7</v>
      </c>
      <c r="C263" s="98">
        <v>44360</v>
      </c>
      <c r="D263" s="65" t="s">
        <v>102</v>
      </c>
      <c r="E263" s="25" t="str">
        <f t="shared" si="59"/>
        <v>GREENWICH PUMAS LEGENDS</v>
      </c>
      <c r="F263" s="25" t="str">
        <f t="shared" si="59"/>
        <v>GUILFORD BLACK EAGLES</v>
      </c>
      <c r="G263" s="298"/>
      <c r="H263" s="302">
        <f>VLOOKUP(E263,START_TIMES,2)</f>
        <v>0.41666666666666702</v>
      </c>
      <c r="I263" s="355" t="s">
        <v>884</v>
      </c>
      <c r="J263" s="75" t="s">
        <v>0</v>
      </c>
      <c r="K263" s="16"/>
      <c r="M263" s="87" t="s">
        <v>130</v>
      </c>
      <c r="N263" s="87" t="s">
        <v>131</v>
      </c>
      <c r="P263" s="322"/>
      <c r="Q263" s="322"/>
      <c r="R263" s="322"/>
      <c r="T263" s="322"/>
      <c r="U263" s="322"/>
      <c r="W263" s="322"/>
      <c r="X263" s="322"/>
      <c r="Z263" s="322"/>
      <c r="AA263" s="322"/>
      <c r="AB263" s="322"/>
      <c r="AC263" s="322"/>
      <c r="AE263" s="281"/>
      <c r="AF263" s="322"/>
    </row>
    <row r="264" spans="1:32" ht="12.75" customHeight="1" x14ac:dyDescent="0.35">
      <c r="A264" s="23">
        <v>261</v>
      </c>
      <c r="B264" s="274">
        <v>7</v>
      </c>
      <c r="C264" s="98">
        <v>44360</v>
      </c>
      <c r="D264" s="65" t="s">
        <v>102</v>
      </c>
      <c r="E264" s="25" t="str">
        <f t="shared" si="59"/>
        <v>VASCO DA GAMA 50</v>
      </c>
      <c r="F264" s="25" t="str">
        <f t="shared" si="59"/>
        <v>CHESHIRE AZZURRI 50</v>
      </c>
      <c r="G264" s="298"/>
      <c r="H264" s="302">
        <f>VLOOKUP(E264,START_TIMES,2)</f>
        <v>0.41666666666666702</v>
      </c>
      <c r="I264" s="25" t="str">
        <f>VLOOKUP(E264,fields,2)</f>
        <v>Veterans Memorial Park (T), Bridgeport</v>
      </c>
      <c r="J264" s="75" t="s">
        <v>0</v>
      </c>
      <c r="K264" s="16"/>
      <c r="M264" s="87" t="s">
        <v>133</v>
      </c>
      <c r="N264" s="87" t="s">
        <v>124</v>
      </c>
      <c r="P264" s="322"/>
      <c r="Q264" s="322"/>
      <c r="R264" s="322"/>
      <c r="T264" s="322"/>
      <c r="U264" s="322"/>
      <c r="W264" s="322"/>
      <c r="X264" s="322"/>
      <c r="Z264" s="322"/>
      <c r="AA264" s="322"/>
      <c r="AB264" s="322"/>
      <c r="AC264" s="322"/>
      <c r="AE264" s="281"/>
      <c r="AF264" s="322"/>
    </row>
    <row r="265" spans="1:32" ht="12.5" customHeight="1" x14ac:dyDescent="0.35">
      <c r="A265" s="23">
        <v>262</v>
      </c>
      <c r="B265" s="274" t="s">
        <v>0</v>
      </c>
      <c r="C265" s="98" t="s">
        <v>0</v>
      </c>
      <c r="D265" s="29" t="s">
        <v>0</v>
      </c>
      <c r="E265" s="25" t="s">
        <v>0</v>
      </c>
      <c r="F265" s="25" t="s">
        <v>0</v>
      </c>
      <c r="G265" s="298" t="s">
        <v>0</v>
      </c>
      <c r="H265" s="302"/>
      <c r="I265" s="25" t="s">
        <v>0</v>
      </c>
      <c r="J265" s="75" t="s">
        <v>0</v>
      </c>
      <c r="K265" s="16"/>
      <c r="M265" s="87"/>
      <c r="N265" s="87"/>
    </row>
    <row r="266" spans="1:32" ht="12.5" customHeight="1" x14ac:dyDescent="0.35">
      <c r="A266" s="23">
        <v>263</v>
      </c>
      <c r="B266" s="274">
        <v>7</v>
      </c>
      <c r="C266" s="98">
        <v>44360</v>
      </c>
      <c r="D266" s="70" t="s">
        <v>103</v>
      </c>
      <c r="E266" s="25" t="str">
        <f t="shared" ref="E266:F269" si="60">VLOOKUP(M266,Teams,2)</f>
        <v>NEW FAIRFIELD UNITED</v>
      </c>
      <c r="F266" s="25" t="str">
        <f t="shared" si="60"/>
        <v>ZIMMITTI SC</v>
      </c>
      <c r="G266" s="298"/>
      <c r="H266" s="302">
        <f>VLOOKUP(E266,START_TIMES,2)</f>
        <v>0.41666666666666669</v>
      </c>
      <c r="I266" s="25" t="str">
        <f>VLOOKUP(E266,fields,2)</f>
        <v>New Fairfield HS, New Fairfield</v>
      </c>
      <c r="J266" s="75" t="s">
        <v>0</v>
      </c>
      <c r="K266" s="16"/>
      <c r="M266" s="87" t="s">
        <v>141</v>
      </c>
      <c r="N266" s="87" t="s">
        <v>147</v>
      </c>
    </row>
    <row r="267" spans="1:32" ht="12.75" customHeight="1" x14ac:dyDescent="0.35">
      <c r="A267" s="23">
        <v>264</v>
      </c>
      <c r="B267" s="274">
        <v>7</v>
      </c>
      <c r="C267" s="98">
        <v>44360</v>
      </c>
      <c r="D267" s="70" t="s">
        <v>103</v>
      </c>
      <c r="E267" s="25" t="str">
        <f t="shared" si="60"/>
        <v>CLUB NAPOLI 50</v>
      </c>
      <c r="F267" s="25" t="str">
        <f t="shared" si="60"/>
        <v>NORWALK MARINERS</v>
      </c>
      <c r="G267" s="298"/>
      <c r="H267" s="302">
        <f>VLOOKUP(E267,START_TIMES,2)</f>
        <v>0.41666666666666669</v>
      </c>
      <c r="I267" s="25" t="str">
        <f>VLOOKUP(E267,fields,2)</f>
        <v>North Farms Park (G), North Branford</v>
      </c>
      <c r="J267" s="75" t="s">
        <v>0</v>
      </c>
      <c r="K267" s="16"/>
      <c r="M267" s="87" t="s">
        <v>136</v>
      </c>
      <c r="N267" s="87" t="s">
        <v>144</v>
      </c>
      <c r="P267" s="322"/>
      <c r="Q267" s="322"/>
      <c r="R267" s="322"/>
      <c r="T267" s="322"/>
      <c r="U267" s="322"/>
      <c r="W267" s="322"/>
      <c r="X267" s="322"/>
      <c r="Z267" s="322"/>
      <c r="AA267" s="322"/>
      <c r="AB267" s="322"/>
      <c r="AC267" s="322"/>
      <c r="AE267" s="281"/>
      <c r="AF267" s="322"/>
    </row>
    <row r="268" spans="1:32" ht="12.75" customHeight="1" thickBot="1" x14ac:dyDescent="0.4">
      <c r="A268" s="23">
        <v>265</v>
      </c>
      <c r="B268" s="274">
        <v>7</v>
      </c>
      <c r="C268" s="98">
        <v>44360</v>
      </c>
      <c r="D268" s="70" t="s">
        <v>103</v>
      </c>
      <c r="E268" s="25" t="str">
        <f t="shared" si="60"/>
        <v>STAMFORD CITY</v>
      </c>
      <c r="F268" s="332" t="str">
        <f t="shared" si="60"/>
        <v>BYE 50</v>
      </c>
      <c r="G268" s="298"/>
      <c r="H268" s="350" t="s">
        <v>91</v>
      </c>
      <c r="I268" s="25" t="str">
        <f>VLOOKUP(E268,fields,2)</f>
        <v>West Beach Fields (T), Stamford</v>
      </c>
      <c r="J268" s="75" t="s">
        <v>0</v>
      </c>
      <c r="K268" s="16"/>
      <c r="M268" s="87" t="s">
        <v>146</v>
      </c>
      <c r="N268" s="87" t="s">
        <v>134</v>
      </c>
      <c r="T268" s="322"/>
      <c r="U268" s="322"/>
      <c r="W268" s="322"/>
      <c r="X268" s="322"/>
    </row>
    <row r="269" spans="1:32" ht="12.75" customHeight="1" thickTop="1" thickBot="1" x14ac:dyDescent="0.4">
      <c r="A269" s="23">
        <v>266</v>
      </c>
      <c r="B269" s="274">
        <v>7</v>
      </c>
      <c r="C269" s="98">
        <v>44360</v>
      </c>
      <c r="D269" s="70" t="s">
        <v>103</v>
      </c>
      <c r="E269" s="25" t="str">
        <f t="shared" si="60"/>
        <v>EAST HAVEN SC</v>
      </c>
      <c r="F269" s="25" t="str">
        <f t="shared" si="60"/>
        <v>NORTH BRANFORD LEGENDS</v>
      </c>
      <c r="G269" s="298"/>
      <c r="H269" s="302">
        <f>VLOOKUP(E269,START_TIMES,2)</f>
        <v>0.41666666666666669</v>
      </c>
      <c r="I269" s="25" t="str">
        <f>VLOOKUP(E269,fields,2)</f>
        <v>Moulthrop Field (G), East Haven</v>
      </c>
      <c r="J269" s="75" t="s">
        <v>0</v>
      </c>
      <c r="K269" s="16"/>
      <c r="M269" s="87" t="s">
        <v>138</v>
      </c>
      <c r="N269" s="87" t="s">
        <v>142</v>
      </c>
      <c r="P269" s="322"/>
      <c r="Q269" s="322"/>
      <c r="R269" s="322"/>
      <c r="S269" s="16"/>
      <c r="T269" s="207"/>
      <c r="U269" s="207"/>
      <c r="V269" s="16">
        <v>73</v>
      </c>
      <c r="W269" s="218"/>
      <c r="X269" s="224"/>
      <c r="Y269" s="16"/>
      <c r="Z269" s="275"/>
      <c r="AA269" s="322"/>
      <c r="AB269" s="322"/>
      <c r="AC269" s="16"/>
      <c r="AF269" s="322"/>
    </row>
    <row r="270" spans="1:32" ht="12.75" customHeight="1" thickTop="1" thickBot="1" x14ac:dyDescent="0.4">
      <c r="A270" s="23">
        <v>267</v>
      </c>
      <c r="B270" s="274" t="s">
        <v>0</v>
      </c>
      <c r="C270" s="98" t="s">
        <v>0</v>
      </c>
      <c r="D270" s="70" t="s">
        <v>0</v>
      </c>
      <c r="E270" s="25" t="s">
        <v>0</v>
      </c>
      <c r="F270" s="25" t="s">
        <v>0</v>
      </c>
      <c r="G270" s="298" t="s">
        <v>0</v>
      </c>
      <c r="H270" s="302" t="s">
        <v>0</v>
      </c>
      <c r="I270" s="25" t="s">
        <v>0</v>
      </c>
      <c r="J270" s="75" t="s">
        <v>0</v>
      </c>
      <c r="M270" s="87"/>
      <c r="N270" s="87"/>
      <c r="P270" s="322"/>
      <c r="Q270" s="322"/>
      <c r="S270" s="16"/>
      <c r="T270" s="207"/>
      <c r="U270" s="207"/>
      <c r="V270" s="16">
        <v>74</v>
      </c>
      <c r="W270" s="218"/>
      <c r="X270" s="224"/>
      <c r="Y270" s="16"/>
      <c r="Z270" s="275"/>
      <c r="AA270" s="322"/>
      <c r="AB270" s="322"/>
      <c r="AC270" s="91"/>
      <c r="AE270" s="281"/>
      <c r="AF270" s="322"/>
    </row>
    <row r="271" spans="1:32" ht="12.75" customHeight="1" thickTop="1" x14ac:dyDescent="0.35">
      <c r="A271" s="23">
        <v>268</v>
      </c>
      <c r="B271" s="274">
        <v>8</v>
      </c>
      <c r="C271" s="98">
        <v>44367</v>
      </c>
      <c r="D271" s="71" t="s">
        <v>10</v>
      </c>
      <c r="E271" s="25" t="str">
        <f t="shared" ref="E271:F275" si="61">VLOOKUP(M271,Teams,2)</f>
        <v>STAMFORD FC</v>
      </c>
      <c r="F271" s="25" t="str">
        <f t="shared" si="61"/>
        <v>NORTH BRANFORD 30</v>
      </c>
      <c r="G271" s="298"/>
      <c r="H271" s="302">
        <f>VLOOKUP(E271,START_TIMES,2)</f>
        <v>0.41666666666666702</v>
      </c>
      <c r="I271" s="25" t="str">
        <f>VLOOKUP(E271,fields,2)</f>
        <v>West Beach Fields (T), Stamford</v>
      </c>
      <c r="J271" s="75" t="s">
        <v>0</v>
      </c>
      <c r="K271" s="16"/>
      <c r="M271" s="87" t="s">
        <v>96</v>
      </c>
      <c r="N271" s="87" t="s">
        <v>99</v>
      </c>
      <c r="P271" s="322"/>
      <c r="Q271" s="322"/>
      <c r="R271" s="322"/>
      <c r="T271" s="324"/>
      <c r="U271" s="324"/>
      <c r="V271" s="325"/>
      <c r="W271" s="324"/>
      <c r="X271" s="324"/>
      <c r="Z271" s="322"/>
      <c r="AA271" s="322"/>
      <c r="AB271" s="322"/>
      <c r="AF271" s="322"/>
    </row>
    <row r="272" spans="1:32" ht="12.75" customHeight="1" x14ac:dyDescent="0.35">
      <c r="A272" s="23">
        <v>269</v>
      </c>
      <c r="B272" s="274">
        <v>8</v>
      </c>
      <c r="C272" s="98">
        <v>44367</v>
      </c>
      <c r="D272" s="71" t="s">
        <v>10</v>
      </c>
      <c r="E272" s="25" t="str">
        <f t="shared" si="61"/>
        <v>VASCO DA GAMA 30</v>
      </c>
      <c r="F272" s="25" t="str">
        <f t="shared" si="61"/>
        <v>NEWTOWN SALTY DOGS</v>
      </c>
      <c r="G272" s="298"/>
      <c r="H272" s="302">
        <f>VLOOKUP(E272,START_TIMES,2)</f>
        <v>0.41666666666666702</v>
      </c>
      <c r="I272" s="25" t="str">
        <f>VLOOKUP(E272,fields,2)</f>
        <v>Veterans Memorial Park (T), Bridgeport</v>
      </c>
      <c r="J272" s="75" t="s">
        <v>0</v>
      </c>
      <c r="K272" s="16"/>
      <c r="M272" s="87" t="s">
        <v>97</v>
      </c>
      <c r="N272" s="87" t="s">
        <v>94</v>
      </c>
      <c r="P272" s="322"/>
      <c r="Q272" s="322"/>
      <c r="R272" s="322"/>
      <c r="T272" s="322"/>
      <c r="U272" s="322"/>
      <c r="W272" s="322"/>
      <c r="X272" s="322"/>
      <c r="Z272" s="322"/>
      <c r="AA272" s="322"/>
      <c r="AB272" s="322"/>
      <c r="AF272" s="322"/>
    </row>
    <row r="273" spans="1:32" ht="12.75" customHeight="1" x14ac:dyDescent="0.35">
      <c r="A273" s="23">
        <v>270</v>
      </c>
      <c r="B273" s="274">
        <v>8</v>
      </c>
      <c r="C273" s="98">
        <v>44367</v>
      </c>
      <c r="D273" s="71" t="s">
        <v>10</v>
      </c>
      <c r="E273" s="25" t="str">
        <f t="shared" si="61"/>
        <v>NAUGATUCK FUSION</v>
      </c>
      <c r="F273" s="25" t="str">
        <f t="shared" si="61"/>
        <v>GREENWICH ARSENAL 30</v>
      </c>
      <c r="G273" s="298"/>
      <c r="H273" s="302">
        <f>VLOOKUP(E273,START_TIMES,2)</f>
        <v>0.41666666666666702</v>
      </c>
      <c r="I273" s="25" t="str">
        <f>VLOOKUP(E273,fields,2)</f>
        <v>City Hill MS (G), Naugatuck</v>
      </c>
      <c r="J273" s="75" t="s">
        <v>0</v>
      </c>
      <c r="K273" s="16"/>
      <c r="M273" s="87" t="s">
        <v>92</v>
      </c>
      <c r="N273" s="87" t="s">
        <v>98</v>
      </c>
      <c r="P273" s="322"/>
      <c r="Q273" s="322"/>
      <c r="R273" s="322"/>
      <c r="T273" s="322"/>
      <c r="U273" s="322"/>
      <c r="W273" s="322"/>
      <c r="X273" s="322"/>
      <c r="Z273" s="322"/>
      <c r="AA273" s="322"/>
      <c r="AB273" s="322"/>
      <c r="AF273" s="322"/>
    </row>
    <row r="274" spans="1:32" ht="12.75" customHeight="1" x14ac:dyDescent="0.35">
      <c r="A274" s="23">
        <v>271</v>
      </c>
      <c r="B274" s="274">
        <v>8</v>
      </c>
      <c r="C274" s="98">
        <v>44367</v>
      </c>
      <c r="D274" s="71" t="s">
        <v>10</v>
      </c>
      <c r="E274" s="340" t="str">
        <f t="shared" si="61"/>
        <v>CLINTON 30</v>
      </c>
      <c r="F274" s="340" t="str">
        <f t="shared" si="61"/>
        <v>SHELTON FC</v>
      </c>
      <c r="G274" s="341"/>
      <c r="H274" s="342">
        <v>0.33333333333333331</v>
      </c>
      <c r="I274" s="25" t="str">
        <f>VLOOKUP(E274,fields,2)</f>
        <v>Indian River Sports Complex (T), Clinton</v>
      </c>
      <c r="J274" s="75" t="s">
        <v>0</v>
      </c>
      <c r="K274" s="16"/>
      <c r="M274" s="87" t="s">
        <v>101</v>
      </c>
      <c r="N274" s="87" t="s">
        <v>93</v>
      </c>
      <c r="P274" s="322"/>
      <c r="Q274" s="322"/>
      <c r="R274" s="322"/>
      <c r="T274" s="322"/>
      <c r="U274" s="322"/>
      <c r="W274" s="322"/>
      <c r="X274" s="322"/>
      <c r="Z274" s="322"/>
      <c r="AA274" s="322"/>
      <c r="AB274" s="322"/>
      <c r="AE274" s="281"/>
      <c r="AF274" s="322"/>
    </row>
    <row r="275" spans="1:32" ht="12.75" customHeight="1" x14ac:dyDescent="0.35">
      <c r="A275" s="23">
        <v>272</v>
      </c>
      <c r="B275" s="274">
        <v>8</v>
      </c>
      <c r="C275" s="98">
        <v>44367</v>
      </c>
      <c r="D275" s="71" t="s">
        <v>10</v>
      </c>
      <c r="E275" s="25" t="str">
        <f t="shared" si="61"/>
        <v>CLUB NAPOLI 30</v>
      </c>
      <c r="F275" s="25" t="str">
        <f t="shared" si="61"/>
        <v>DANBURY UNITED 30</v>
      </c>
      <c r="G275" s="339"/>
      <c r="H275" s="302">
        <v>0.375</v>
      </c>
      <c r="I275" s="25" t="str">
        <f>VLOOKUP(E275,fields,2)</f>
        <v>Quinnipiac Park (G), Cheshire</v>
      </c>
      <c r="J275" s="75" t="s">
        <v>0</v>
      </c>
      <c r="K275" s="16"/>
      <c r="M275" s="87" t="s">
        <v>95</v>
      </c>
      <c r="N275" s="87" t="s">
        <v>100</v>
      </c>
      <c r="P275" s="322"/>
      <c r="Q275" s="322"/>
      <c r="R275" s="322"/>
      <c r="T275" s="322"/>
      <c r="U275" s="322"/>
      <c r="W275" s="322"/>
      <c r="X275" s="322"/>
      <c r="Z275" s="322"/>
      <c r="AA275" s="322"/>
      <c r="AB275" s="322"/>
      <c r="AF275" s="322"/>
    </row>
    <row r="276" spans="1:32" ht="12.75" customHeight="1" x14ac:dyDescent="0.35">
      <c r="A276" s="23">
        <v>273</v>
      </c>
      <c r="B276" s="274" t="s">
        <v>0</v>
      </c>
      <c r="C276" s="98" t="s">
        <v>0</v>
      </c>
      <c r="D276" s="29" t="s">
        <v>0</v>
      </c>
      <c r="E276" s="336" t="s">
        <v>0</v>
      </c>
      <c r="F276" s="336" t="s">
        <v>0</v>
      </c>
      <c r="G276" s="298" t="s">
        <v>0</v>
      </c>
      <c r="H276" s="338"/>
      <c r="I276" s="25" t="s">
        <v>0</v>
      </c>
      <c r="J276" s="75" t="s">
        <v>0</v>
      </c>
      <c r="K276" s="16"/>
      <c r="M276" s="87"/>
      <c r="N276" s="87"/>
      <c r="P276" s="322"/>
      <c r="Q276" s="322"/>
      <c r="R276" s="322"/>
      <c r="T276" s="322"/>
      <c r="U276" s="322"/>
      <c r="W276" s="322"/>
      <c r="X276" s="322"/>
      <c r="Z276" s="322"/>
      <c r="AA276" s="322"/>
      <c r="AB276" s="322"/>
      <c r="AC276" s="322"/>
      <c r="AE276" s="281"/>
      <c r="AF276" s="322"/>
    </row>
    <row r="277" spans="1:32" ht="12.75" customHeight="1" x14ac:dyDescent="0.35">
      <c r="A277" s="23">
        <v>274</v>
      </c>
      <c r="B277" s="274">
        <v>8</v>
      </c>
      <c r="C277" s="98">
        <v>44367</v>
      </c>
      <c r="D277" s="68" t="s">
        <v>175</v>
      </c>
      <c r="E277" s="25" t="str">
        <f t="shared" ref="E277:F281" si="62">VLOOKUP(M277,Teams,2)</f>
        <v>CLUB INDEPENDIENTE</v>
      </c>
      <c r="F277" s="25" t="str">
        <f t="shared" si="62"/>
        <v>HAMDEN ALL STARS</v>
      </c>
      <c r="G277" s="298"/>
      <c r="H277" s="302">
        <f>VLOOKUP(E277,START_TIMES,2)</f>
        <v>0.33333333333333331</v>
      </c>
      <c r="I277" s="25" t="str">
        <f>VLOOKUP(E277,fields,2)</f>
        <v>Witek Park (G), Derby</v>
      </c>
      <c r="J277" s="75" t="s">
        <v>0</v>
      </c>
      <c r="K277" s="91"/>
      <c r="L277" s="91"/>
      <c r="M277" s="87" t="s">
        <v>151</v>
      </c>
      <c r="N277" s="87" t="s">
        <v>153</v>
      </c>
      <c r="T277" s="322"/>
      <c r="U277" s="322"/>
      <c r="W277" s="322"/>
      <c r="X277" s="322"/>
    </row>
    <row r="278" spans="1:32" ht="12.75" customHeight="1" thickBot="1" x14ac:dyDescent="0.4">
      <c r="A278" s="23">
        <v>275</v>
      </c>
      <c r="B278" s="274">
        <v>8</v>
      </c>
      <c r="C278" s="98">
        <v>44367</v>
      </c>
      <c r="D278" s="68" t="s">
        <v>175</v>
      </c>
      <c r="E278" s="332" t="str">
        <f t="shared" si="62"/>
        <v>INTERNATIONAL FC</v>
      </c>
      <c r="F278" s="25" t="str">
        <f t="shared" si="62"/>
        <v>LITCHFIELD COUNTY BLUES</v>
      </c>
      <c r="G278" s="298"/>
      <c r="H278" s="302">
        <f>VLOOKUP(E278,START_TIMES,2)</f>
        <v>0.41666666666666702</v>
      </c>
      <c r="I278" s="25" t="str">
        <f>VLOOKUP(E278,fields,2)</f>
        <v>Nathan Hale MS (T), Norwalk</v>
      </c>
      <c r="J278" s="75" t="s">
        <v>0</v>
      </c>
      <c r="K278" s="16"/>
      <c r="M278" s="87" t="s">
        <v>150</v>
      </c>
      <c r="N278" s="87" t="s">
        <v>154</v>
      </c>
      <c r="T278" s="322"/>
      <c r="U278" s="322"/>
      <c r="W278" s="322"/>
      <c r="X278" s="322"/>
    </row>
    <row r="279" spans="1:32" ht="12.75" customHeight="1" thickTop="1" thickBot="1" x14ac:dyDescent="0.4">
      <c r="A279" s="23">
        <v>276</v>
      </c>
      <c r="B279" s="274">
        <v>8</v>
      </c>
      <c r="C279" s="98">
        <v>44367</v>
      </c>
      <c r="D279" s="68" t="s">
        <v>175</v>
      </c>
      <c r="E279" s="25" t="str">
        <f t="shared" si="62"/>
        <v>MILFORD AMIGOS</v>
      </c>
      <c r="F279" s="25" t="str">
        <f t="shared" si="62"/>
        <v>MILFORD TUESDAY</v>
      </c>
      <c r="G279" s="78"/>
      <c r="H279" s="302">
        <f>VLOOKUP(E279,START_TIMES,2)</f>
        <v>0.33333333333333331</v>
      </c>
      <c r="I279" s="25" t="str">
        <f>VLOOKUP(E279,fields,2)</f>
        <v>Pease Road (G), Woodbridge</v>
      </c>
      <c r="J279" s="75" t="s">
        <v>0</v>
      </c>
      <c r="K279" s="16"/>
      <c r="M279" s="87" t="s">
        <v>155</v>
      </c>
      <c r="N279" s="87" t="s">
        <v>156</v>
      </c>
      <c r="T279" s="322"/>
      <c r="U279" s="322"/>
      <c r="W279" s="322"/>
      <c r="X279" s="322"/>
    </row>
    <row r="280" spans="1:32" ht="12.75" customHeight="1" thickTop="1" thickBot="1" x14ac:dyDescent="0.4">
      <c r="A280" s="23">
        <v>277</v>
      </c>
      <c r="B280" s="274">
        <v>8</v>
      </c>
      <c r="C280" s="98">
        <v>44367</v>
      </c>
      <c r="D280" s="68" t="s">
        <v>175</v>
      </c>
      <c r="E280" s="343" t="str">
        <f t="shared" si="62"/>
        <v>COYOTES FC</v>
      </c>
      <c r="F280" s="343" t="str">
        <f t="shared" si="62"/>
        <v>TRINITY FC</v>
      </c>
      <c r="G280" s="298"/>
      <c r="H280" s="302">
        <f>VLOOKUP(E280,START_TIMES,2)</f>
        <v>0.33333333333333331</v>
      </c>
      <c r="I280" s="25" t="str">
        <f>VLOOKUP(E280,fields,2)</f>
        <v>Platt HS (T), Meriden</v>
      </c>
      <c r="J280" s="75" t="s">
        <v>0</v>
      </c>
      <c r="K280" s="16"/>
      <c r="M280" s="87" t="s">
        <v>152</v>
      </c>
      <c r="N280" s="87" t="s">
        <v>159</v>
      </c>
      <c r="P280" s="322"/>
      <c r="Q280" s="322"/>
      <c r="R280" s="322"/>
      <c r="T280" s="322"/>
      <c r="U280" s="322"/>
      <c r="W280" s="322"/>
      <c r="X280" s="322"/>
      <c r="AA280" s="322"/>
      <c r="AB280" s="322"/>
    </row>
    <row r="281" spans="1:32" ht="12.75" customHeight="1" thickTop="1" thickBot="1" x14ac:dyDescent="0.4">
      <c r="A281" s="23">
        <v>278</v>
      </c>
      <c r="B281" s="274">
        <v>8</v>
      </c>
      <c r="C281" s="98">
        <v>44367</v>
      </c>
      <c r="D281" s="68" t="s">
        <v>175</v>
      </c>
      <c r="E281" s="25" t="str">
        <f t="shared" si="62"/>
        <v>QPR</v>
      </c>
      <c r="F281" s="25" t="str">
        <f t="shared" si="62"/>
        <v>POLONIA FALCON FC 30</v>
      </c>
      <c r="G281" s="78"/>
      <c r="H281" s="302">
        <v>0.375</v>
      </c>
      <c r="I281" s="25" t="str">
        <f>VLOOKUP(E281,fields,2)</f>
        <v>Quinnipiac Park (G), Cheshire</v>
      </c>
      <c r="J281" s="75" t="s">
        <v>0</v>
      </c>
      <c r="K281" s="16"/>
      <c r="M281" s="87" t="s">
        <v>158</v>
      </c>
      <c r="N281" s="87" t="s">
        <v>157</v>
      </c>
      <c r="P281" s="322"/>
      <c r="Q281" s="322"/>
      <c r="R281" s="322"/>
      <c r="T281" s="322"/>
      <c r="U281" s="322"/>
      <c r="W281" s="322"/>
      <c r="X281" s="322"/>
      <c r="Z281" s="322"/>
      <c r="AA281" s="322"/>
      <c r="AB281" s="322"/>
      <c r="AC281" s="322"/>
      <c r="AF281" s="322"/>
    </row>
    <row r="282" spans="1:32" ht="12.75" customHeight="1" thickTop="1" x14ac:dyDescent="0.35">
      <c r="A282" s="23">
        <v>279</v>
      </c>
      <c r="B282" s="274" t="s">
        <v>0</v>
      </c>
      <c r="C282" s="98" t="s">
        <v>0</v>
      </c>
      <c r="D282" s="29" t="s">
        <v>0</v>
      </c>
      <c r="E282" s="25" t="s">
        <v>0</v>
      </c>
      <c r="F282" s="25" t="s">
        <v>0</v>
      </c>
      <c r="G282" s="298" t="s">
        <v>0</v>
      </c>
      <c r="H282" s="302"/>
      <c r="I282" s="25" t="s">
        <v>0</v>
      </c>
      <c r="J282" s="75" t="s">
        <v>0</v>
      </c>
      <c r="K282" s="91"/>
      <c r="L282" s="91"/>
      <c r="M282" s="87"/>
      <c r="N282" s="87"/>
      <c r="P282" s="322"/>
      <c r="Q282" s="322"/>
      <c r="R282" s="322"/>
      <c r="T282" s="322"/>
      <c r="U282" s="322"/>
      <c r="W282" s="322"/>
      <c r="X282" s="322"/>
      <c r="Z282" s="322"/>
      <c r="AA282" s="322"/>
      <c r="AB282" s="322"/>
      <c r="AC282" s="322"/>
      <c r="AE282" s="281"/>
      <c r="AF282" s="322"/>
    </row>
    <row r="283" spans="1:32" ht="12.75" customHeight="1" x14ac:dyDescent="0.35">
      <c r="A283" s="23">
        <v>280</v>
      </c>
      <c r="B283" s="274">
        <v>8</v>
      </c>
      <c r="C283" s="98">
        <v>44367</v>
      </c>
      <c r="D283" s="67" t="s">
        <v>11</v>
      </c>
      <c r="E283" s="25" t="str">
        <f t="shared" ref="E283:F287" si="63">VLOOKUP(M283,Teams,2)</f>
        <v>GREENWICH ARSENAL 40</v>
      </c>
      <c r="F283" s="25" t="str">
        <f t="shared" si="63"/>
        <v>GREENWICH PUMAS 40</v>
      </c>
      <c r="G283" s="298"/>
      <c r="H283" s="302">
        <f>VLOOKUP(E283,START_TIMES,2)</f>
        <v>0.41666666666666702</v>
      </c>
      <c r="I283" s="356" t="s">
        <v>884</v>
      </c>
      <c r="J283" s="75" t="s">
        <v>0</v>
      </c>
      <c r="K283" s="16"/>
      <c r="M283" s="87" t="s">
        <v>161</v>
      </c>
      <c r="N283" s="87" t="s">
        <v>163</v>
      </c>
      <c r="T283" s="322"/>
      <c r="U283" s="322"/>
      <c r="W283" s="322"/>
    </row>
    <row r="284" spans="1:32" ht="12.75" customHeight="1" x14ac:dyDescent="0.35">
      <c r="A284" s="23">
        <v>281</v>
      </c>
      <c r="B284" s="274">
        <v>8</v>
      </c>
      <c r="C284" s="98">
        <v>44367</v>
      </c>
      <c r="D284" s="67" t="s">
        <v>11</v>
      </c>
      <c r="E284" s="25" t="str">
        <f t="shared" si="63"/>
        <v>FAIRFIELD GAC 40</v>
      </c>
      <c r="F284" s="25" t="str">
        <f t="shared" si="63"/>
        <v>HENRY  REID FC 40</v>
      </c>
      <c r="G284" s="298"/>
      <c r="H284" s="302">
        <v>0.33333333333333331</v>
      </c>
      <c r="I284" s="25" t="str">
        <f>VLOOKUP(E284,fields,2)</f>
        <v>Ludlowe HS (T), Fairfield</v>
      </c>
      <c r="J284" s="75" t="s">
        <v>0</v>
      </c>
      <c r="K284" s="16"/>
      <c r="M284" s="87" t="s">
        <v>160</v>
      </c>
      <c r="N284" s="87" t="s">
        <v>104</v>
      </c>
      <c r="P284" s="322"/>
      <c r="Q284" s="322"/>
      <c r="R284" s="322"/>
      <c r="T284" s="322"/>
      <c r="U284" s="322"/>
      <c r="W284" s="322"/>
      <c r="X284" s="322"/>
      <c r="Z284" s="322"/>
      <c r="AA284" s="322"/>
      <c r="AB284" s="322"/>
      <c r="AC284" s="322"/>
      <c r="AE284" s="281"/>
      <c r="AF284" s="322"/>
    </row>
    <row r="285" spans="1:32" ht="12.75" customHeight="1" x14ac:dyDescent="0.35">
      <c r="A285" s="23">
        <v>282</v>
      </c>
      <c r="B285" s="274">
        <v>8</v>
      </c>
      <c r="C285" s="98">
        <v>44367</v>
      </c>
      <c r="D285" s="67" t="s">
        <v>11</v>
      </c>
      <c r="E285" s="25" t="str">
        <f t="shared" si="63"/>
        <v>PAN ZONES</v>
      </c>
      <c r="F285" s="25" t="str">
        <f t="shared" si="63"/>
        <v>RIDGEFIELD KICKS</v>
      </c>
      <c r="G285" s="298"/>
      <c r="H285" s="302">
        <f>VLOOKUP(E285,START_TIMES,2)</f>
        <v>0.41666666666666702</v>
      </c>
      <c r="I285" s="25" t="str">
        <f>VLOOKUP(E285,fields,2)</f>
        <v>Stanley Quarter Park (G), New Britain</v>
      </c>
      <c r="J285" s="75" t="s">
        <v>0</v>
      </c>
      <c r="K285" s="16"/>
      <c r="M285" s="87" t="s">
        <v>105</v>
      </c>
      <c r="N285" s="87" t="s">
        <v>106</v>
      </c>
      <c r="P285" s="322"/>
      <c r="Q285" s="322"/>
      <c r="R285" s="322"/>
      <c r="T285" s="322"/>
      <c r="U285" s="322"/>
      <c r="W285" s="322"/>
      <c r="X285" s="322"/>
      <c r="Z285" s="322"/>
      <c r="AA285" s="322"/>
      <c r="AB285" s="322"/>
      <c r="AE285" s="281"/>
    </row>
    <row r="286" spans="1:32" ht="12.75" customHeight="1" x14ac:dyDescent="0.35">
      <c r="A286" s="23">
        <v>283</v>
      </c>
      <c r="B286" s="274">
        <v>8</v>
      </c>
      <c r="C286" s="98">
        <v>44367</v>
      </c>
      <c r="D286" s="67" t="s">
        <v>11</v>
      </c>
      <c r="E286" s="25" t="str">
        <f t="shared" si="63"/>
        <v>GREENWICH GUNNERS 40</v>
      </c>
      <c r="F286" s="25" t="str">
        <f t="shared" si="63"/>
        <v>WATERBURY ALBANIANS</v>
      </c>
      <c r="G286" s="298"/>
      <c r="H286" s="302">
        <f>VLOOKUP(E286,START_TIMES,2)</f>
        <v>0.41666666666666702</v>
      </c>
      <c r="I286" s="356" t="s">
        <v>903</v>
      </c>
      <c r="J286" s="75" t="s">
        <v>0</v>
      </c>
      <c r="K286" s="16"/>
      <c r="M286" s="87" t="s">
        <v>162</v>
      </c>
      <c r="N286" s="87" t="s">
        <v>109</v>
      </c>
      <c r="P286" s="322"/>
      <c r="Q286" s="322"/>
      <c r="R286" s="322"/>
      <c r="T286" s="322"/>
      <c r="U286" s="322"/>
      <c r="W286" s="322"/>
      <c r="X286" s="322"/>
      <c r="Z286" s="322"/>
      <c r="AA286" s="322"/>
      <c r="AB286" s="322"/>
      <c r="AE286" s="281"/>
    </row>
    <row r="287" spans="1:32" ht="12.75" customHeight="1" x14ac:dyDescent="0.35">
      <c r="A287" s="23">
        <v>284</v>
      </c>
      <c r="B287" s="274">
        <v>8</v>
      </c>
      <c r="C287" s="98">
        <v>44367</v>
      </c>
      <c r="D287" s="67" t="s">
        <v>11</v>
      </c>
      <c r="E287" s="25" t="str">
        <f t="shared" si="63"/>
        <v>VASCO DA GAMA 40</v>
      </c>
      <c r="F287" s="25" t="str">
        <f t="shared" si="63"/>
        <v>STORM FC</v>
      </c>
      <c r="G287" s="298"/>
      <c r="H287" s="302">
        <v>0.33333333333333331</v>
      </c>
      <c r="I287" s="25" t="str">
        <f>VLOOKUP(E287,fields,2)</f>
        <v>Veterans Memorial Park (T), Bridgeport</v>
      </c>
      <c r="J287" s="75" t="s">
        <v>0</v>
      </c>
      <c r="K287" s="16"/>
      <c r="M287" s="87" t="s">
        <v>108</v>
      </c>
      <c r="N287" s="87" t="s">
        <v>107</v>
      </c>
      <c r="P287" s="322"/>
      <c r="Q287" s="322"/>
      <c r="R287" s="322"/>
      <c r="T287" s="322"/>
      <c r="U287" s="322"/>
      <c r="W287" s="322"/>
      <c r="X287" s="322"/>
      <c r="AA287" s="322"/>
      <c r="AB287" s="322"/>
    </row>
    <row r="288" spans="1:32" ht="12.75" customHeight="1" x14ac:dyDescent="0.35">
      <c r="A288" s="23">
        <v>285</v>
      </c>
      <c r="B288" s="274" t="s">
        <v>0</v>
      </c>
      <c r="C288" s="98" t="s">
        <v>0</v>
      </c>
      <c r="D288" s="29" t="s">
        <v>0</v>
      </c>
      <c r="E288" s="25" t="s">
        <v>0</v>
      </c>
      <c r="F288" s="25" t="s">
        <v>0</v>
      </c>
      <c r="G288" s="298" t="s">
        <v>0</v>
      </c>
      <c r="H288" s="302"/>
      <c r="I288" s="25" t="s">
        <v>0</v>
      </c>
      <c r="J288" s="75" t="s">
        <v>0</v>
      </c>
      <c r="K288" s="16"/>
      <c r="M288" s="87"/>
      <c r="N288" s="87"/>
      <c r="P288" s="322"/>
      <c r="Q288" s="322"/>
      <c r="R288" s="322"/>
      <c r="T288" s="322"/>
      <c r="U288" s="322"/>
      <c r="W288" s="322"/>
      <c r="X288" s="322"/>
      <c r="Z288" s="322"/>
      <c r="AA288" s="322"/>
      <c r="AB288" s="322"/>
      <c r="AC288" s="322"/>
      <c r="AE288" s="281"/>
      <c r="AF288" s="322"/>
    </row>
    <row r="289" spans="1:32" ht="12.75" customHeight="1" x14ac:dyDescent="0.35">
      <c r="A289" s="23">
        <v>286</v>
      </c>
      <c r="B289" s="274">
        <v>8</v>
      </c>
      <c r="C289" s="98">
        <v>44367</v>
      </c>
      <c r="D289" s="66" t="s">
        <v>12</v>
      </c>
      <c r="E289" s="25" t="str">
        <f t="shared" ref="E289:F295" si="64">VLOOKUP(M289,Teams,2)</f>
        <v>NEW HAVEN AMERICANS</v>
      </c>
      <c r="F289" s="25" t="str">
        <f t="shared" si="64"/>
        <v>NORTH HAVEN SC</v>
      </c>
      <c r="G289" s="298"/>
      <c r="H289" s="302">
        <f>VLOOKUP(E289,START_TIMES,2)</f>
        <v>0.41666666666666702</v>
      </c>
      <c r="I289" s="25" t="str">
        <f t="shared" ref="I289:I295" si="65">VLOOKUP(E289,fields,2)</f>
        <v>Peck Place School (G), Orange</v>
      </c>
      <c r="J289" s="75" t="s">
        <v>0</v>
      </c>
      <c r="K289" s="16"/>
      <c r="M289" s="318" t="s">
        <v>117</v>
      </c>
      <c r="N289" s="318" t="s">
        <v>871</v>
      </c>
    </row>
    <row r="290" spans="1:32" ht="12.75" customHeight="1" x14ac:dyDescent="0.35">
      <c r="A290" s="23">
        <v>287</v>
      </c>
      <c r="B290" s="274">
        <v>8</v>
      </c>
      <c r="C290" s="98">
        <v>44367</v>
      </c>
      <c r="D290" s="66" t="s">
        <v>12</v>
      </c>
      <c r="E290" s="25" t="str">
        <f t="shared" si="64"/>
        <v>BESA SC</v>
      </c>
      <c r="F290" s="25" t="str">
        <f t="shared" si="64"/>
        <v>CLUB NAPOLI 40</v>
      </c>
      <c r="G290" s="298"/>
      <c r="H290" s="302">
        <f>VLOOKUP(E290,START_TIMES,2)</f>
        <v>0.41666666666666669</v>
      </c>
      <c r="I290" s="25" t="str">
        <f t="shared" si="65"/>
        <v>Bucks Hill Park (G), Waterbury</v>
      </c>
      <c r="J290" s="75" t="s">
        <v>0</v>
      </c>
      <c r="K290" s="16"/>
      <c r="M290" s="328" t="s">
        <v>110</v>
      </c>
      <c r="N290" s="328" t="s">
        <v>112</v>
      </c>
      <c r="P290" s="322"/>
      <c r="Q290" s="322"/>
      <c r="R290" s="322"/>
      <c r="T290" s="322"/>
      <c r="U290" s="322"/>
      <c r="W290" s="322"/>
      <c r="X290" s="322"/>
      <c r="AA290" s="322"/>
      <c r="AB290" s="322"/>
    </row>
    <row r="291" spans="1:32" ht="12.75" customHeight="1" x14ac:dyDescent="0.35">
      <c r="A291" s="23">
        <v>288</v>
      </c>
      <c r="B291" s="274">
        <v>8</v>
      </c>
      <c r="C291" s="98">
        <v>44367</v>
      </c>
      <c r="D291" s="66" t="s">
        <v>12</v>
      </c>
      <c r="E291" s="25" t="str">
        <f t="shared" si="64"/>
        <v xml:space="preserve">GUILFORD CELTIC </v>
      </c>
      <c r="F291" s="25" t="str">
        <f t="shared" si="64"/>
        <v>NORTH BRANFORD 40</v>
      </c>
      <c r="G291" s="298"/>
      <c r="H291" s="302">
        <f>VLOOKUP(E291,START_TIMES,2)</f>
        <v>0.41666666666666702</v>
      </c>
      <c r="I291" s="354" t="str">
        <f t="shared" si="65"/>
        <v>Bittner Park (G), Guilford</v>
      </c>
      <c r="J291" s="75" t="s">
        <v>0</v>
      </c>
      <c r="K291" s="16"/>
      <c r="M291" s="318" t="s">
        <v>116</v>
      </c>
      <c r="N291" s="318" t="s">
        <v>870</v>
      </c>
      <c r="P291" s="322"/>
      <c r="Q291" s="322"/>
      <c r="R291" s="322"/>
      <c r="T291" s="322"/>
      <c r="U291" s="322"/>
      <c r="W291" s="322"/>
      <c r="X291" s="322"/>
      <c r="AA291" s="322"/>
      <c r="AB291" s="322"/>
    </row>
    <row r="292" spans="1:32" ht="12.75" customHeight="1" x14ac:dyDescent="0.35">
      <c r="A292" s="23">
        <v>289</v>
      </c>
      <c r="B292" s="274">
        <v>8</v>
      </c>
      <c r="C292" s="98">
        <v>44367</v>
      </c>
      <c r="D292" s="66" t="s">
        <v>12</v>
      </c>
      <c r="E292" s="25" t="str">
        <f t="shared" si="64"/>
        <v>ELI'S FC</v>
      </c>
      <c r="F292" s="25" t="str">
        <f t="shared" si="64"/>
        <v>DERBY QUITUS</v>
      </c>
      <c r="G292" s="312"/>
      <c r="H292" s="302">
        <f>VLOOKUP(E292,START_TIMES,2)</f>
        <v>0.41666666666666702</v>
      </c>
      <c r="I292" s="25" t="str">
        <f t="shared" si="65"/>
        <v>Prageman Park (G), Wallingford</v>
      </c>
      <c r="J292" s="75" t="s">
        <v>0</v>
      </c>
      <c r="K292" s="16"/>
      <c r="M292" s="318" t="s">
        <v>114</v>
      </c>
      <c r="N292" s="318" t="s">
        <v>865</v>
      </c>
      <c r="P292" s="322"/>
      <c r="Q292" s="322"/>
      <c r="R292" s="322"/>
      <c r="T292" s="322"/>
      <c r="U292" s="322"/>
      <c r="W292" s="322"/>
      <c r="X292" s="322"/>
      <c r="AA292" s="322"/>
      <c r="AB292" s="322"/>
    </row>
    <row r="293" spans="1:32" ht="12.75" customHeight="1" x14ac:dyDescent="0.35">
      <c r="A293" s="23">
        <v>290</v>
      </c>
      <c r="B293" s="274">
        <v>8</v>
      </c>
      <c r="C293" s="98">
        <v>44367</v>
      </c>
      <c r="D293" s="66" t="s">
        <v>12</v>
      </c>
      <c r="E293" s="25" t="str">
        <f t="shared" si="64"/>
        <v>STAMFORD UNITED</v>
      </c>
      <c r="F293" s="25" t="str">
        <f t="shared" si="64"/>
        <v>NORWALK SPORT COLOMBIA</v>
      </c>
      <c r="G293" s="298"/>
      <c r="H293" s="302">
        <v>0.33333333333333331</v>
      </c>
      <c r="I293" s="25" t="str">
        <f t="shared" si="65"/>
        <v>West Beach Fields (T), Stamford</v>
      </c>
      <c r="J293" s="75" t="s">
        <v>911</v>
      </c>
      <c r="K293" s="16"/>
      <c r="M293" s="328" t="s">
        <v>122</v>
      </c>
      <c r="N293" s="328" t="s">
        <v>120</v>
      </c>
      <c r="P293" s="322"/>
      <c r="Q293" s="322"/>
      <c r="R293" s="322"/>
      <c r="T293" s="322"/>
      <c r="U293" s="322"/>
      <c r="W293" s="322"/>
      <c r="X293" s="322"/>
      <c r="Z293" s="322"/>
      <c r="AA293" s="322"/>
      <c r="AB293" s="322"/>
      <c r="AC293" s="322"/>
      <c r="AF293" s="322"/>
    </row>
    <row r="294" spans="1:32" ht="12.75" customHeight="1" x14ac:dyDescent="0.35">
      <c r="A294" s="23">
        <v>291</v>
      </c>
      <c r="B294" s="274">
        <v>8</v>
      </c>
      <c r="C294" s="98">
        <v>44367</v>
      </c>
      <c r="D294" s="66" t="s">
        <v>12</v>
      </c>
      <c r="E294" s="25" t="str">
        <f t="shared" si="64"/>
        <v>CLINTON 40</v>
      </c>
      <c r="F294" s="25" t="str">
        <f t="shared" si="64"/>
        <v>GUILFORD BELL CURVE</v>
      </c>
      <c r="G294" s="298"/>
      <c r="H294" s="302">
        <v>0.41666666666666669</v>
      </c>
      <c r="I294" s="25" t="str">
        <f t="shared" si="65"/>
        <v>Indian River Sports Complex (T), Clinton</v>
      </c>
      <c r="J294" s="75" t="s">
        <v>0</v>
      </c>
      <c r="K294" s="16"/>
      <c r="M294" s="328" t="s">
        <v>111</v>
      </c>
      <c r="N294" s="328" t="s">
        <v>867</v>
      </c>
      <c r="P294" s="322"/>
      <c r="Q294" s="322"/>
      <c r="R294" s="322"/>
      <c r="T294" s="322"/>
      <c r="U294" s="322"/>
      <c r="W294" s="322"/>
      <c r="X294" s="322"/>
      <c r="Z294" s="322"/>
      <c r="AA294" s="322"/>
      <c r="AB294" s="322"/>
      <c r="AE294" s="281"/>
    </row>
    <row r="295" spans="1:32" ht="12.75" customHeight="1" x14ac:dyDescent="0.35">
      <c r="A295" s="23">
        <v>292</v>
      </c>
      <c r="B295" s="274">
        <v>8</v>
      </c>
      <c r="C295" s="98">
        <v>44367</v>
      </c>
      <c r="D295" s="66" t="s">
        <v>12</v>
      </c>
      <c r="E295" s="25" t="str">
        <f t="shared" si="64"/>
        <v>WILTON WOLVES</v>
      </c>
      <c r="F295" s="25" t="str">
        <f t="shared" si="64"/>
        <v>SOUTHEAST ROVERS</v>
      </c>
      <c r="G295" s="298"/>
      <c r="H295" s="302">
        <f>VLOOKUP(E295,START_TIMES,2)</f>
        <v>0.41666666666666702</v>
      </c>
      <c r="I295" s="25" t="str">
        <f t="shared" si="65"/>
        <v>Lily Field (T), Wilton</v>
      </c>
      <c r="J295" s="75" t="s">
        <v>0</v>
      </c>
      <c r="K295" s="16"/>
      <c r="M295" s="328" t="s">
        <v>123</v>
      </c>
      <c r="N295" s="328" t="s">
        <v>872</v>
      </c>
    </row>
    <row r="296" spans="1:32" ht="12.75" customHeight="1" x14ac:dyDescent="0.35">
      <c r="A296" s="23">
        <v>293</v>
      </c>
      <c r="B296" s="274" t="s">
        <v>0</v>
      </c>
      <c r="C296" s="98" t="s">
        <v>0</v>
      </c>
      <c r="D296" s="29" t="s">
        <v>0</v>
      </c>
      <c r="E296" s="25" t="s">
        <v>0</v>
      </c>
      <c r="F296" s="25" t="s">
        <v>0</v>
      </c>
      <c r="G296" s="298" t="s">
        <v>0</v>
      </c>
      <c r="H296" s="302"/>
      <c r="I296" s="25" t="s">
        <v>0</v>
      </c>
      <c r="J296" s="75" t="s">
        <v>0</v>
      </c>
      <c r="K296" s="91"/>
      <c r="L296" s="91"/>
      <c r="M296" s="87"/>
      <c r="N296" s="87"/>
      <c r="P296" s="322"/>
      <c r="Q296" s="322"/>
      <c r="R296" s="322"/>
      <c r="T296" s="322"/>
      <c r="U296" s="322"/>
      <c r="W296" s="322"/>
      <c r="X296" s="322"/>
      <c r="Z296" s="322"/>
      <c r="AA296" s="322"/>
      <c r="AB296" s="322"/>
      <c r="AC296" s="322"/>
      <c r="AE296" s="281"/>
      <c r="AF296" s="322"/>
    </row>
    <row r="297" spans="1:32" ht="12.75" customHeight="1" x14ac:dyDescent="0.35">
      <c r="A297" s="23">
        <v>294</v>
      </c>
      <c r="B297" s="274">
        <v>8</v>
      </c>
      <c r="C297" s="98">
        <v>44367</v>
      </c>
      <c r="D297" s="65" t="s">
        <v>102</v>
      </c>
      <c r="E297" s="25" t="str">
        <f t="shared" ref="E297:F301" si="66">VLOOKUP(M297,Teams,2)</f>
        <v xml:space="preserve">CHESHIRE UNITED </v>
      </c>
      <c r="F297" s="25" t="str">
        <f t="shared" si="66"/>
        <v>FAIRFIELD GAC 50</v>
      </c>
      <c r="G297" s="298"/>
      <c r="H297" s="302">
        <v>0.45833333333333331</v>
      </c>
      <c r="I297" s="25" t="str">
        <f>VLOOKUP(E297,fields,2)</f>
        <v>Quinnipiac Park (G), Cheshire</v>
      </c>
      <c r="J297" s="75" t="s">
        <v>0</v>
      </c>
      <c r="K297" s="16"/>
      <c r="M297" s="87" t="s">
        <v>125</v>
      </c>
      <c r="N297" s="87" t="s">
        <v>127</v>
      </c>
      <c r="P297" s="322"/>
      <c r="Q297" s="322"/>
      <c r="R297" s="322"/>
      <c r="T297" s="322"/>
      <c r="U297" s="322"/>
      <c r="W297" s="322"/>
      <c r="X297" s="322"/>
      <c r="Z297" s="322"/>
      <c r="AA297" s="322"/>
      <c r="AB297" s="322"/>
      <c r="AC297" s="322"/>
      <c r="AE297" s="281"/>
      <c r="AF297" s="322"/>
    </row>
    <row r="298" spans="1:32" ht="12.75" customHeight="1" x14ac:dyDescent="0.35">
      <c r="A298" s="23">
        <v>295</v>
      </c>
      <c r="B298" s="274">
        <v>8</v>
      </c>
      <c r="C298" s="98">
        <v>44367</v>
      </c>
      <c r="D298" s="65" t="s">
        <v>102</v>
      </c>
      <c r="E298" s="25" t="str">
        <f t="shared" si="66"/>
        <v>CHESHIRE AZZURRI 50</v>
      </c>
      <c r="F298" s="25" t="str">
        <f t="shared" si="66"/>
        <v>GREENWICH ARSENAL 50</v>
      </c>
      <c r="G298" s="298"/>
      <c r="H298" s="302">
        <v>0.45833333333333331</v>
      </c>
      <c r="I298" s="25" t="str">
        <f>VLOOKUP(E298,fields,2)</f>
        <v>Quinnipiac Park (G), Cheshire</v>
      </c>
      <c r="J298" s="75" t="s">
        <v>0</v>
      </c>
      <c r="K298" s="16"/>
      <c r="M298" s="87" t="s">
        <v>124</v>
      </c>
      <c r="N298" s="87" t="s">
        <v>128</v>
      </c>
      <c r="P298" s="322"/>
      <c r="Q298" s="322"/>
      <c r="R298" s="322"/>
      <c r="T298" s="322"/>
      <c r="U298" s="322"/>
      <c r="W298" s="322"/>
      <c r="X298" s="322"/>
      <c r="Z298" s="322"/>
      <c r="AA298" s="322"/>
      <c r="AB298" s="322"/>
      <c r="AC298" s="322"/>
      <c r="AE298" s="281"/>
      <c r="AF298" s="322"/>
    </row>
    <row r="299" spans="1:32" ht="12.75" customHeight="1" x14ac:dyDescent="0.35">
      <c r="A299" s="23">
        <v>296</v>
      </c>
      <c r="B299" s="274">
        <v>8</v>
      </c>
      <c r="C299" s="98">
        <v>44367</v>
      </c>
      <c r="D299" s="65" t="s">
        <v>102</v>
      </c>
      <c r="E299" s="25" t="str">
        <f t="shared" si="66"/>
        <v>GREENWICH GUNNERS 50</v>
      </c>
      <c r="F299" s="25" t="str">
        <f t="shared" si="66"/>
        <v>GREENWICH PUMAS LEGENDS</v>
      </c>
      <c r="G299" s="298"/>
      <c r="H299" s="302">
        <v>0.33333333333333331</v>
      </c>
      <c r="I299" s="356" t="s">
        <v>884</v>
      </c>
      <c r="J299" s="75" t="s">
        <v>0</v>
      </c>
      <c r="K299" s="16"/>
      <c r="M299" s="87" t="s">
        <v>129</v>
      </c>
      <c r="N299" s="87" t="s">
        <v>130</v>
      </c>
      <c r="P299" s="322"/>
      <c r="Q299" s="322"/>
      <c r="R299" s="322"/>
      <c r="T299" s="322"/>
      <c r="U299" s="322"/>
      <c r="W299" s="322"/>
      <c r="X299" s="322"/>
      <c r="Z299" s="322"/>
      <c r="AA299" s="322"/>
      <c r="AB299" s="322"/>
      <c r="AC299" s="322"/>
      <c r="AE299" s="281"/>
      <c r="AF299" s="322"/>
    </row>
    <row r="300" spans="1:32" ht="12.75" customHeight="1" x14ac:dyDescent="0.35">
      <c r="A300" s="23">
        <v>297</v>
      </c>
      <c r="B300" s="274">
        <v>8</v>
      </c>
      <c r="C300" s="98">
        <v>44367</v>
      </c>
      <c r="D300" s="65" t="s">
        <v>102</v>
      </c>
      <c r="E300" s="25" t="str">
        <f t="shared" si="66"/>
        <v>VASCO DA GAMA 50</v>
      </c>
      <c r="F300" s="25" t="str">
        <f t="shared" si="66"/>
        <v>DYNAMO SC</v>
      </c>
      <c r="G300" s="298"/>
      <c r="H300" s="302">
        <f>VLOOKUP(E300,START_TIMES,2)</f>
        <v>0.41666666666666702</v>
      </c>
      <c r="I300" s="25" t="str">
        <f>VLOOKUP(E300,fields,2)</f>
        <v>Veterans Memorial Park (T), Bridgeport</v>
      </c>
      <c r="J300" s="75" t="s">
        <v>0</v>
      </c>
      <c r="K300" s="16"/>
      <c r="M300" s="87" t="s">
        <v>133</v>
      </c>
      <c r="N300" s="87" t="s">
        <v>126</v>
      </c>
      <c r="P300" s="322"/>
      <c r="Q300" s="322"/>
      <c r="R300" s="322"/>
      <c r="T300" s="322"/>
      <c r="U300" s="322"/>
      <c r="W300" s="322"/>
      <c r="X300" s="322"/>
      <c r="Z300" s="322"/>
      <c r="AA300" s="322"/>
      <c r="AB300" s="322"/>
      <c r="AC300" s="322"/>
      <c r="AE300" s="281"/>
      <c r="AF300" s="322"/>
    </row>
    <row r="301" spans="1:32" ht="12.75" customHeight="1" x14ac:dyDescent="0.35">
      <c r="A301" s="23">
        <v>298</v>
      </c>
      <c r="B301" s="274">
        <v>8</v>
      </c>
      <c r="C301" s="98">
        <v>44367</v>
      </c>
      <c r="D301" s="65" t="s">
        <v>102</v>
      </c>
      <c r="E301" s="25" t="str">
        <f t="shared" si="66"/>
        <v>POLONIA FALCON STARS FC</v>
      </c>
      <c r="F301" s="25" t="str">
        <f t="shared" si="66"/>
        <v>GUILFORD BLACK EAGLES</v>
      </c>
      <c r="G301" s="298"/>
      <c r="H301" s="302">
        <f>VLOOKUP(E301,START_TIMES,2)</f>
        <v>0.375</v>
      </c>
      <c r="I301" s="25" t="str">
        <f>VLOOKUP(E301,fields,2)</f>
        <v>Falcon Field (G), New Britain</v>
      </c>
      <c r="J301" s="75" t="s">
        <v>0</v>
      </c>
      <c r="K301" s="16"/>
      <c r="M301" s="87" t="s">
        <v>132</v>
      </c>
      <c r="N301" s="87" t="s">
        <v>131</v>
      </c>
      <c r="P301" s="322"/>
      <c r="Q301" s="322"/>
      <c r="R301" s="322"/>
      <c r="T301" s="322"/>
      <c r="U301" s="322"/>
      <c r="W301" s="322"/>
      <c r="X301" s="322"/>
      <c r="Z301" s="322"/>
      <c r="AA301" s="322"/>
      <c r="AB301" s="322"/>
      <c r="AC301" s="322"/>
      <c r="AE301" s="281"/>
      <c r="AF301" s="322"/>
    </row>
    <row r="302" spans="1:32" ht="12.5" customHeight="1" x14ac:dyDescent="0.35">
      <c r="A302" s="23">
        <v>299</v>
      </c>
      <c r="B302" s="274" t="s">
        <v>0</v>
      </c>
      <c r="C302" s="98" t="s">
        <v>0</v>
      </c>
      <c r="D302" s="29" t="s">
        <v>0</v>
      </c>
      <c r="E302" s="25" t="s">
        <v>0</v>
      </c>
      <c r="F302" s="25" t="s">
        <v>0</v>
      </c>
      <c r="G302" s="298" t="s">
        <v>0</v>
      </c>
      <c r="H302" s="302"/>
      <c r="I302" s="25" t="s">
        <v>0</v>
      </c>
      <c r="J302" s="75" t="s">
        <v>0</v>
      </c>
      <c r="K302" s="16"/>
      <c r="M302" s="87"/>
      <c r="N302" s="87"/>
    </row>
    <row r="303" spans="1:32" ht="12.5" customHeight="1" x14ac:dyDescent="0.35">
      <c r="A303" s="23">
        <v>300</v>
      </c>
      <c r="B303" s="274">
        <v>8</v>
      </c>
      <c r="C303" s="98">
        <v>44367</v>
      </c>
      <c r="D303" s="70" t="s">
        <v>103</v>
      </c>
      <c r="E303" s="25" t="str">
        <f t="shared" ref="E303:F306" si="67">VLOOKUP(M303,Teams,2)</f>
        <v>NORTH BRANFORD LEGENDS</v>
      </c>
      <c r="F303" s="25" t="str">
        <f t="shared" si="67"/>
        <v>NEW FAIRFIELD UNITED</v>
      </c>
      <c r="G303" s="298"/>
      <c r="H303" s="302">
        <f>VLOOKUP(E303,START_TIMES,2)</f>
        <v>0.41666666666666702</v>
      </c>
      <c r="I303" s="25" t="str">
        <f>VLOOKUP(E303,fields,2)</f>
        <v>Northford Park (G), North Branford</v>
      </c>
      <c r="J303" s="75" t="s">
        <v>0</v>
      </c>
      <c r="K303" s="16"/>
      <c r="M303" s="87" t="s">
        <v>142</v>
      </c>
      <c r="N303" s="87" t="s">
        <v>141</v>
      </c>
    </row>
    <row r="304" spans="1:32" ht="12.75" customHeight="1" x14ac:dyDescent="0.35">
      <c r="A304" s="23">
        <v>301</v>
      </c>
      <c r="B304" s="274">
        <v>8</v>
      </c>
      <c r="C304" s="98">
        <v>44367</v>
      </c>
      <c r="D304" s="70" t="s">
        <v>103</v>
      </c>
      <c r="E304" s="344" t="str">
        <f t="shared" si="67"/>
        <v>NORWALK MARINERS</v>
      </c>
      <c r="F304" s="344" t="str">
        <f t="shared" si="67"/>
        <v>EAST HAVEN SC</v>
      </c>
      <c r="G304" s="298"/>
      <c r="H304" s="302">
        <v>0.33333333333333331</v>
      </c>
      <c r="I304" s="25" t="str">
        <f>VLOOKUP(E304,fields,2)</f>
        <v>Nathan Hale MS (T), Norwalk</v>
      </c>
      <c r="J304" s="75" t="s">
        <v>0</v>
      </c>
      <c r="K304" s="16"/>
      <c r="M304" s="87" t="s">
        <v>144</v>
      </c>
      <c r="N304" s="87" t="s">
        <v>138</v>
      </c>
      <c r="P304" s="322"/>
      <c r="Q304" s="322"/>
      <c r="R304" s="322"/>
      <c r="T304" s="322"/>
      <c r="U304" s="322"/>
      <c r="W304" s="322"/>
      <c r="X304" s="322"/>
      <c r="Z304" s="322"/>
      <c r="AA304" s="322"/>
      <c r="AB304" s="322"/>
      <c r="AC304" s="322"/>
      <c r="AE304" s="281"/>
      <c r="AF304" s="322"/>
    </row>
    <row r="305" spans="1:32" ht="12.75" customHeight="1" thickBot="1" x14ac:dyDescent="0.4">
      <c r="A305" s="23">
        <v>302</v>
      </c>
      <c r="B305" s="274">
        <v>8</v>
      </c>
      <c r="C305" s="98">
        <v>44367</v>
      </c>
      <c r="D305" s="70" t="s">
        <v>103</v>
      </c>
      <c r="E305" s="25" t="str">
        <f t="shared" si="67"/>
        <v>ZIMMITTI SC</v>
      </c>
      <c r="F305" s="332" t="str">
        <f t="shared" si="67"/>
        <v>BYE 50</v>
      </c>
      <c r="G305" s="298"/>
      <c r="H305" s="350" t="s">
        <v>91</v>
      </c>
      <c r="I305" s="266" t="s">
        <v>91</v>
      </c>
      <c r="J305" s="75" t="s">
        <v>0</v>
      </c>
      <c r="K305" s="16"/>
      <c r="M305" s="87" t="s">
        <v>147</v>
      </c>
      <c r="N305" s="87" t="s">
        <v>134</v>
      </c>
      <c r="P305" s="322"/>
      <c r="Q305" s="322"/>
      <c r="R305" s="322"/>
      <c r="T305" s="322"/>
      <c r="U305" s="322"/>
      <c r="W305" s="322"/>
      <c r="X305" s="322"/>
      <c r="Z305" s="322"/>
      <c r="AA305" s="322"/>
      <c r="AB305" s="322"/>
      <c r="AE305" s="281"/>
    </row>
    <row r="306" spans="1:32" ht="12.75" customHeight="1" thickTop="1" thickBot="1" x14ac:dyDescent="0.4">
      <c r="A306" s="23">
        <v>303</v>
      </c>
      <c r="B306" s="274">
        <v>8</v>
      </c>
      <c r="C306" s="98">
        <v>44367</v>
      </c>
      <c r="D306" s="70" t="s">
        <v>103</v>
      </c>
      <c r="E306" s="25" t="str">
        <f t="shared" si="67"/>
        <v>CLUB NAPOLI 50</v>
      </c>
      <c r="F306" s="25" t="str">
        <f t="shared" si="67"/>
        <v>STAMFORD CITY</v>
      </c>
      <c r="G306" s="298"/>
      <c r="H306" s="302">
        <f>VLOOKUP(E306,START_TIMES,2)</f>
        <v>0.41666666666666669</v>
      </c>
      <c r="I306" s="25" t="str">
        <f>VLOOKUP(E306,fields,2)</f>
        <v>North Farms Park (G), North Branford</v>
      </c>
      <c r="J306" s="75" t="s">
        <v>0</v>
      </c>
      <c r="K306" s="16"/>
      <c r="M306" s="87" t="s">
        <v>136</v>
      </c>
      <c r="N306" s="87" t="s">
        <v>146</v>
      </c>
      <c r="P306" s="322"/>
      <c r="Q306" s="322"/>
      <c r="R306" s="322"/>
      <c r="S306" s="16"/>
      <c r="T306" s="207"/>
      <c r="U306" s="207"/>
      <c r="V306" s="16">
        <v>73</v>
      </c>
      <c r="W306" s="218"/>
      <c r="X306" s="224"/>
      <c r="Y306" s="16"/>
      <c r="Z306" s="275"/>
      <c r="AA306" s="322"/>
      <c r="AB306" s="322"/>
      <c r="AC306" s="16"/>
      <c r="AF306" s="322"/>
    </row>
    <row r="307" spans="1:32" ht="12.75" customHeight="1" thickTop="1" thickBot="1" x14ac:dyDescent="0.4">
      <c r="A307" s="23">
        <v>304</v>
      </c>
      <c r="B307" s="274" t="s">
        <v>0</v>
      </c>
      <c r="C307" s="98" t="s">
        <v>0</v>
      </c>
      <c r="D307" s="175" t="s">
        <v>0</v>
      </c>
      <c r="E307" s="333" t="s">
        <v>0</v>
      </c>
      <c r="F307" s="333" t="s">
        <v>0</v>
      </c>
      <c r="G307" s="334" t="s">
        <v>0</v>
      </c>
      <c r="H307" s="335"/>
      <c r="I307" s="25" t="s">
        <v>0</v>
      </c>
      <c r="J307" s="75" t="s">
        <v>0</v>
      </c>
      <c r="K307" s="16"/>
      <c r="M307" s="87"/>
      <c r="N307" s="87"/>
      <c r="P307" s="322"/>
      <c r="Q307" s="322"/>
      <c r="S307" s="16"/>
      <c r="T307" s="207"/>
      <c r="U307" s="207"/>
      <c r="V307" s="16">
        <v>74</v>
      </c>
      <c r="W307" s="218"/>
      <c r="X307" s="224"/>
      <c r="Y307" s="16"/>
      <c r="Z307" s="275"/>
      <c r="AA307" s="322"/>
      <c r="AB307" s="322"/>
      <c r="AC307" s="91"/>
      <c r="AE307" s="281"/>
      <c r="AF307" s="322"/>
    </row>
    <row r="308" spans="1:32" ht="12.75" customHeight="1" thickTop="1" x14ac:dyDescent="0.35">
      <c r="A308" s="23">
        <v>305</v>
      </c>
      <c r="B308" s="274">
        <v>9</v>
      </c>
      <c r="C308" s="98">
        <v>44374</v>
      </c>
      <c r="D308" s="71" t="s">
        <v>10</v>
      </c>
      <c r="E308" s="25" t="str">
        <f t="shared" ref="E308:F312" si="68">VLOOKUP(M308,Teams,2)</f>
        <v>VASCO DA GAMA 30</v>
      </c>
      <c r="F308" s="25" t="str">
        <f t="shared" si="68"/>
        <v>CLUB NAPOLI 30</v>
      </c>
      <c r="G308" s="339"/>
      <c r="H308" s="302">
        <f>VLOOKUP(E308,START_TIMES,2)</f>
        <v>0.41666666666666702</v>
      </c>
      <c r="I308" s="25" t="str">
        <f>VLOOKUP(E308,fields,2)</f>
        <v>Veterans Memorial Park (T), Bridgeport</v>
      </c>
      <c r="J308" s="75" t="s">
        <v>0</v>
      </c>
      <c r="K308" s="16"/>
      <c r="M308" s="87" t="s">
        <v>97</v>
      </c>
      <c r="N308" s="87" t="s">
        <v>95</v>
      </c>
      <c r="P308" s="322"/>
      <c r="Q308" s="322"/>
      <c r="R308" s="322"/>
      <c r="T308" s="324"/>
      <c r="U308" s="324"/>
      <c r="V308" s="325"/>
      <c r="W308" s="324"/>
      <c r="X308" s="324"/>
      <c r="Z308" s="322"/>
      <c r="AA308" s="322"/>
      <c r="AB308" s="322"/>
      <c r="AF308" s="322"/>
    </row>
    <row r="309" spans="1:32" ht="12.75" customHeight="1" x14ac:dyDescent="0.35">
      <c r="A309" s="23">
        <v>306</v>
      </c>
      <c r="B309" s="274">
        <v>9</v>
      </c>
      <c r="C309" s="98">
        <v>44374</v>
      </c>
      <c r="D309" s="71" t="s">
        <v>10</v>
      </c>
      <c r="E309" s="25" t="str">
        <f t="shared" si="68"/>
        <v>DANBURY UNITED 30</v>
      </c>
      <c r="F309" s="25" t="str">
        <f t="shared" si="68"/>
        <v>STAMFORD FC</v>
      </c>
      <c r="G309" s="339"/>
      <c r="H309" s="302">
        <f>VLOOKUP(E309,START_TIMES,2)</f>
        <v>0.375</v>
      </c>
      <c r="I309" s="25" t="str">
        <f>VLOOKUP(E309,fields,2)</f>
        <v>Portuguese Cultural Center (G), Danbury</v>
      </c>
      <c r="J309" s="75" t="s">
        <v>0</v>
      </c>
      <c r="K309" s="16"/>
      <c r="M309" s="87" t="s">
        <v>100</v>
      </c>
      <c r="N309" s="87" t="s">
        <v>96</v>
      </c>
      <c r="P309" s="322"/>
      <c r="Q309" s="322"/>
      <c r="R309" s="322"/>
      <c r="T309" s="322"/>
      <c r="U309" s="322"/>
      <c r="W309" s="322"/>
      <c r="X309" s="322"/>
      <c r="Z309" s="322"/>
      <c r="AA309" s="322"/>
      <c r="AB309" s="322"/>
      <c r="AF309" s="322"/>
    </row>
    <row r="310" spans="1:32" ht="12.75" customHeight="1" x14ac:dyDescent="0.35">
      <c r="A310" s="23">
        <v>307</v>
      </c>
      <c r="B310" s="274">
        <v>9</v>
      </c>
      <c r="C310" s="98">
        <v>44374</v>
      </c>
      <c r="D310" s="71" t="s">
        <v>10</v>
      </c>
      <c r="E310" s="25" t="str">
        <f t="shared" si="68"/>
        <v>CLINTON 30</v>
      </c>
      <c r="F310" s="25" t="str">
        <f t="shared" si="68"/>
        <v>NORTH BRANFORD 30</v>
      </c>
      <c r="G310" s="339"/>
      <c r="H310" s="302">
        <v>0.33333333333333331</v>
      </c>
      <c r="I310" s="25" t="str">
        <f>VLOOKUP(E310,fields,2)</f>
        <v>Indian River Sports Complex (T), Clinton</v>
      </c>
      <c r="J310" s="75" t="s">
        <v>0</v>
      </c>
      <c r="K310" s="16"/>
      <c r="M310" s="87" t="s">
        <v>101</v>
      </c>
      <c r="N310" s="87" t="s">
        <v>99</v>
      </c>
      <c r="P310" s="322"/>
      <c r="Q310" s="322"/>
      <c r="R310" s="322"/>
      <c r="T310" s="322"/>
      <c r="U310" s="322"/>
      <c r="W310" s="322"/>
      <c r="X310" s="322"/>
      <c r="Z310" s="322"/>
      <c r="AA310" s="322"/>
      <c r="AB310" s="322"/>
      <c r="AF310" s="322"/>
    </row>
    <row r="311" spans="1:32" ht="12.75" customHeight="1" x14ac:dyDescent="0.35">
      <c r="A311" s="23">
        <v>308</v>
      </c>
      <c r="B311" s="274">
        <v>9</v>
      </c>
      <c r="C311" s="98">
        <v>44374</v>
      </c>
      <c r="D311" s="71" t="s">
        <v>10</v>
      </c>
      <c r="E311" s="25" t="str">
        <f t="shared" si="68"/>
        <v>SHELTON FC</v>
      </c>
      <c r="F311" s="25" t="str">
        <f t="shared" si="68"/>
        <v>GREENWICH ARSENAL 30</v>
      </c>
      <c r="G311" s="339"/>
      <c r="H311" s="302">
        <f>VLOOKUP(E311,START_TIMES,2)</f>
        <v>0.33333333333333331</v>
      </c>
      <c r="I311" s="25" t="str">
        <f>VLOOKUP(E311,fields,2)</f>
        <v>Nike Site (G), Shelton</v>
      </c>
      <c r="J311" s="75" t="s">
        <v>0</v>
      </c>
      <c r="K311" s="16"/>
      <c r="M311" s="87" t="s">
        <v>93</v>
      </c>
      <c r="N311" s="87" t="s">
        <v>98</v>
      </c>
      <c r="P311" s="322"/>
      <c r="Q311" s="322"/>
      <c r="R311" s="322"/>
      <c r="T311" s="322"/>
      <c r="U311" s="322"/>
      <c r="W311" s="322"/>
      <c r="X311" s="322"/>
      <c r="Z311" s="322"/>
      <c r="AA311" s="322"/>
      <c r="AB311" s="322"/>
      <c r="AE311" s="281"/>
      <c r="AF311" s="322"/>
    </row>
    <row r="312" spans="1:32" ht="12.75" customHeight="1" x14ac:dyDescent="0.35">
      <c r="A312" s="23">
        <v>309</v>
      </c>
      <c r="B312" s="274">
        <v>9</v>
      </c>
      <c r="C312" s="98">
        <v>44374</v>
      </c>
      <c r="D312" s="71" t="s">
        <v>10</v>
      </c>
      <c r="E312" s="336" t="str">
        <f t="shared" si="68"/>
        <v>NEWTOWN SALTY DOGS</v>
      </c>
      <c r="F312" s="336" t="str">
        <f t="shared" si="68"/>
        <v>NAUGATUCK FUSION</v>
      </c>
      <c r="G312" s="298"/>
      <c r="H312" s="338">
        <f>VLOOKUP(E312,START_TIMES,2)</f>
        <v>0.33333333333333331</v>
      </c>
      <c r="I312" s="25" t="str">
        <f>VLOOKUP(E312,fields,2)</f>
        <v>Treadwell Park, Newtown</v>
      </c>
      <c r="J312" s="75" t="s">
        <v>0</v>
      </c>
      <c r="K312" s="16"/>
      <c r="M312" s="87" t="s">
        <v>94</v>
      </c>
      <c r="N312" s="87" t="s">
        <v>92</v>
      </c>
      <c r="P312" s="322"/>
      <c r="Q312" s="322"/>
      <c r="R312" s="322"/>
      <c r="T312" s="322"/>
      <c r="U312" s="322"/>
      <c r="W312" s="322"/>
      <c r="X312" s="322"/>
      <c r="Z312" s="322"/>
      <c r="AA312" s="322"/>
      <c r="AB312" s="322"/>
      <c r="AF312" s="322"/>
    </row>
    <row r="313" spans="1:32" ht="12.75" customHeight="1" x14ac:dyDescent="0.35">
      <c r="A313" s="23">
        <v>310</v>
      </c>
      <c r="B313" s="274" t="s">
        <v>0</v>
      </c>
      <c r="C313" s="98" t="s">
        <v>0</v>
      </c>
      <c r="D313" s="29" t="s">
        <v>0</v>
      </c>
      <c r="E313" s="25" t="s">
        <v>0</v>
      </c>
      <c r="F313" s="25" t="s">
        <v>0</v>
      </c>
      <c r="G313" s="298" t="s">
        <v>0</v>
      </c>
      <c r="H313" s="302"/>
      <c r="I313" s="25" t="s">
        <v>0</v>
      </c>
      <c r="J313" s="75" t="s">
        <v>0</v>
      </c>
      <c r="K313" s="16"/>
      <c r="M313" s="87"/>
      <c r="N313" s="87"/>
      <c r="P313" s="322"/>
      <c r="Q313" s="322"/>
      <c r="R313" s="322"/>
      <c r="T313" s="322"/>
      <c r="U313" s="322"/>
      <c r="W313" s="322"/>
      <c r="X313" s="322"/>
      <c r="Z313" s="322"/>
      <c r="AA313" s="322"/>
      <c r="AB313" s="322"/>
      <c r="AC313" s="322"/>
      <c r="AE313" s="281"/>
      <c r="AF313" s="322"/>
    </row>
    <row r="314" spans="1:32" ht="12.75" customHeight="1" x14ac:dyDescent="0.35">
      <c r="A314" s="23">
        <v>311</v>
      </c>
      <c r="B314" s="274">
        <v>9</v>
      </c>
      <c r="C314" s="98">
        <v>44374</v>
      </c>
      <c r="D314" s="68" t="s">
        <v>175</v>
      </c>
      <c r="E314" s="332" t="str">
        <f t="shared" ref="E314:F318" si="69">VLOOKUP(M314,Teams,2)</f>
        <v>INTERNATIONAL FC</v>
      </c>
      <c r="F314" s="25" t="str">
        <f t="shared" si="69"/>
        <v>QPR</v>
      </c>
      <c r="G314" s="298"/>
      <c r="H314" s="302">
        <f>VLOOKUP(E314,START_TIMES,2)</f>
        <v>0.41666666666666702</v>
      </c>
      <c r="I314" s="25" t="str">
        <f>VLOOKUP(E314,fields,2)</f>
        <v>Nathan Hale MS (T), Norwalk</v>
      </c>
      <c r="J314" s="75" t="s">
        <v>0</v>
      </c>
      <c r="K314" s="91"/>
      <c r="L314" s="91"/>
      <c r="M314" s="87" t="s">
        <v>150</v>
      </c>
      <c r="N314" s="87" t="s">
        <v>158</v>
      </c>
      <c r="T314" s="322"/>
      <c r="U314" s="322"/>
      <c r="W314" s="322"/>
      <c r="X314" s="322"/>
    </row>
    <row r="315" spans="1:32" ht="12.75" customHeight="1" x14ac:dyDescent="0.35">
      <c r="A315" s="23">
        <v>312</v>
      </c>
      <c r="B315" s="274">
        <v>9</v>
      </c>
      <c r="C315" s="98">
        <v>44374</v>
      </c>
      <c r="D315" s="68" t="s">
        <v>175</v>
      </c>
      <c r="E315" s="25" t="str">
        <f t="shared" si="69"/>
        <v>POLONIA FALCON FC 30</v>
      </c>
      <c r="F315" s="25" t="str">
        <f t="shared" si="69"/>
        <v>CLUB INDEPENDIENTE</v>
      </c>
      <c r="G315" s="298"/>
      <c r="H315" s="302">
        <v>0.45833333333333331</v>
      </c>
      <c r="I315" s="25" t="str">
        <f>VLOOKUP(E315,fields,2)</f>
        <v>Falcon Field (G), New Britain</v>
      </c>
      <c r="J315" s="75" t="s">
        <v>911</v>
      </c>
      <c r="K315" s="16"/>
      <c r="M315" s="87" t="s">
        <v>157</v>
      </c>
      <c r="N315" s="87" t="s">
        <v>151</v>
      </c>
      <c r="T315" s="322"/>
      <c r="U315" s="322"/>
      <c r="W315" s="322"/>
      <c r="X315" s="322"/>
    </row>
    <row r="316" spans="1:32" ht="12.75" customHeight="1" x14ac:dyDescent="0.35">
      <c r="A316" s="23">
        <v>313</v>
      </c>
      <c r="B316" s="274">
        <v>9</v>
      </c>
      <c r="C316" s="98">
        <v>44374</v>
      </c>
      <c r="D316" s="68" t="s">
        <v>175</v>
      </c>
      <c r="E316" s="25" t="str">
        <f t="shared" si="69"/>
        <v>TRINITY FC</v>
      </c>
      <c r="F316" s="25" t="str">
        <f t="shared" si="69"/>
        <v>HAMDEN ALL STARS</v>
      </c>
      <c r="G316" s="298"/>
      <c r="H316" s="302">
        <f>VLOOKUP(E316,START_TIMES,2)</f>
        <v>0.41666666666666702</v>
      </c>
      <c r="I316" s="25" t="str">
        <f>VLOOKUP(E316,fields,2)</f>
        <v>Celentano Field, New Haven</v>
      </c>
      <c r="J316" s="75" t="s">
        <v>0</v>
      </c>
      <c r="K316" s="16"/>
      <c r="M316" s="87" t="s">
        <v>159</v>
      </c>
      <c r="N316" s="87" t="s">
        <v>153</v>
      </c>
      <c r="T316" s="322"/>
      <c r="U316" s="322"/>
      <c r="W316" s="322"/>
      <c r="X316" s="322"/>
    </row>
    <row r="317" spans="1:32" ht="12.75" customHeight="1" x14ac:dyDescent="0.35">
      <c r="A317" s="23">
        <v>314</v>
      </c>
      <c r="B317" s="274">
        <v>9</v>
      </c>
      <c r="C317" s="98">
        <v>44374</v>
      </c>
      <c r="D317" s="68" t="s">
        <v>175</v>
      </c>
      <c r="E317" s="25" t="str">
        <f t="shared" si="69"/>
        <v>COYOTES FC</v>
      </c>
      <c r="F317" s="25" t="str">
        <f t="shared" si="69"/>
        <v>MILFORD TUESDAY</v>
      </c>
      <c r="G317" s="298"/>
      <c r="H317" s="302">
        <f>VLOOKUP(E317,START_TIMES,2)</f>
        <v>0.33333333333333331</v>
      </c>
      <c r="I317" s="25" t="str">
        <f>VLOOKUP(E317,fields,2)</f>
        <v>Platt HS (T), Meriden</v>
      </c>
      <c r="J317" s="75" t="s">
        <v>0</v>
      </c>
      <c r="K317" s="16"/>
      <c r="M317" s="87" t="s">
        <v>152</v>
      </c>
      <c r="N317" s="87" t="s">
        <v>156</v>
      </c>
      <c r="P317" s="322"/>
      <c r="Q317" s="322"/>
      <c r="R317" s="322"/>
      <c r="T317" s="322"/>
      <c r="U317" s="322"/>
      <c r="W317" s="322"/>
      <c r="X317" s="322"/>
      <c r="AA317" s="322"/>
      <c r="AB317" s="322"/>
    </row>
    <row r="318" spans="1:32" ht="12.75" customHeight="1" x14ac:dyDescent="0.35">
      <c r="A318" s="23">
        <v>315</v>
      </c>
      <c r="B318" s="274">
        <v>9</v>
      </c>
      <c r="C318" s="98">
        <v>44374</v>
      </c>
      <c r="D318" s="68" t="s">
        <v>175</v>
      </c>
      <c r="E318" s="343" t="str">
        <f t="shared" si="69"/>
        <v>MILFORD AMIGOS</v>
      </c>
      <c r="F318" s="343" t="str">
        <f t="shared" si="69"/>
        <v>LITCHFIELD COUNTY BLUES</v>
      </c>
      <c r="G318" s="298"/>
      <c r="H318" s="302">
        <f>VLOOKUP(E318,START_TIMES,2)</f>
        <v>0.33333333333333331</v>
      </c>
      <c r="I318" s="25" t="str">
        <f>VLOOKUP(E318,fields,2)</f>
        <v>Pease Road (G), Woodbridge</v>
      </c>
      <c r="J318" s="75" t="s">
        <v>0</v>
      </c>
      <c r="K318" s="16"/>
      <c r="M318" s="87" t="s">
        <v>155</v>
      </c>
      <c r="N318" s="87" t="s">
        <v>154</v>
      </c>
      <c r="P318" s="322"/>
      <c r="Q318" s="322"/>
      <c r="R318" s="322"/>
      <c r="T318" s="322"/>
      <c r="U318" s="322"/>
      <c r="W318" s="322"/>
      <c r="X318" s="322"/>
      <c r="Z318" s="322"/>
      <c r="AA318" s="322"/>
      <c r="AB318" s="322"/>
      <c r="AC318" s="322"/>
      <c r="AF318" s="322"/>
    </row>
    <row r="319" spans="1:32" ht="12.75" customHeight="1" x14ac:dyDescent="0.35">
      <c r="A319" s="23">
        <v>316</v>
      </c>
      <c r="B319" s="274" t="s">
        <v>0</v>
      </c>
      <c r="C319" s="98" t="s">
        <v>0</v>
      </c>
      <c r="D319" s="29" t="s">
        <v>0</v>
      </c>
      <c r="E319" s="25" t="s">
        <v>0</v>
      </c>
      <c r="F319" s="25" t="s">
        <v>0</v>
      </c>
      <c r="G319" s="298" t="s">
        <v>0</v>
      </c>
      <c r="H319" s="302"/>
      <c r="I319" s="25" t="s">
        <v>0</v>
      </c>
      <c r="J319" s="75" t="s">
        <v>0</v>
      </c>
      <c r="K319" s="91"/>
      <c r="L319" s="91"/>
      <c r="M319" s="87"/>
      <c r="N319" s="87"/>
      <c r="P319" s="322"/>
      <c r="Q319" s="322"/>
      <c r="R319" s="322"/>
      <c r="T319" s="322"/>
      <c r="U319" s="322"/>
      <c r="W319" s="322"/>
      <c r="X319" s="322"/>
      <c r="Z319" s="322"/>
      <c r="AA319" s="322"/>
      <c r="AB319" s="322"/>
      <c r="AC319" s="322"/>
      <c r="AE319" s="281"/>
      <c r="AF319" s="322"/>
    </row>
    <row r="320" spans="1:32" ht="12.75" customHeight="1" thickBot="1" x14ac:dyDescent="0.4">
      <c r="A320" s="23">
        <v>317</v>
      </c>
      <c r="B320" s="274">
        <v>9</v>
      </c>
      <c r="C320" s="98">
        <v>44374</v>
      </c>
      <c r="D320" s="67" t="s">
        <v>11</v>
      </c>
      <c r="E320" s="25" t="str">
        <f t="shared" ref="E320:F324" si="70">VLOOKUP(M320,Teams,2)</f>
        <v>FAIRFIELD GAC 40</v>
      </c>
      <c r="F320" s="25" t="str">
        <f t="shared" si="70"/>
        <v>VASCO DA GAMA 40</v>
      </c>
      <c r="G320" s="298"/>
      <c r="H320" s="302">
        <v>0.33333333333333331</v>
      </c>
      <c r="I320" s="25" t="str">
        <f>VLOOKUP(E320,fields,2)</f>
        <v>Ludlowe HS (T), Fairfield</v>
      </c>
      <c r="J320" s="75" t="s">
        <v>0</v>
      </c>
      <c r="K320" s="16"/>
      <c r="M320" s="87" t="s">
        <v>160</v>
      </c>
      <c r="N320" s="87" t="s">
        <v>108</v>
      </c>
      <c r="T320" s="322"/>
      <c r="U320" s="322"/>
      <c r="W320" s="322"/>
    </row>
    <row r="321" spans="1:32" ht="12.75" customHeight="1" thickTop="1" thickBot="1" x14ac:dyDescent="0.4">
      <c r="A321" s="23">
        <v>318</v>
      </c>
      <c r="B321" s="274">
        <v>9</v>
      </c>
      <c r="C321" s="98">
        <v>44374</v>
      </c>
      <c r="D321" s="67" t="s">
        <v>11</v>
      </c>
      <c r="E321" s="343" t="str">
        <f t="shared" si="70"/>
        <v>GREENWICH ARSENAL 40</v>
      </c>
      <c r="F321" s="343" t="str">
        <f t="shared" si="70"/>
        <v>STORM FC</v>
      </c>
      <c r="G321" s="78"/>
      <c r="H321" s="302">
        <v>0.41666666666666669</v>
      </c>
      <c r="I321" s="25" t="s">
        <v>903</v>
      </c>
      <c r="J321" s="75" t="s">
        <v>0</v>
      </c>
      <c r="K321" s="16"/>
      <c r="M321" s="87" t="s">
        <v>161</v>
      </c>
      <c r="N321" s="87" t="s">
        <v>107</v>
      </c>
      <c r="P321" s="322"/>
      <c r="Q321" s="322"/>
      <c r="R321" s="322"/>
      <c r="T321" s="322"/>
      <c r="U321" s="322"/>
      <c r="W321" s="322"/>
      <c r="X321" s="322"/>
      <c r="Z321" s="322"/>
      <c r="AA321" s="322"/>
      <c r="AB321" s="322"/>
      <c r="AC321" s="322"/>
      <c r="AE321" s="281"/>
      <c r="AF321" s="322"/>
    </row>
    <row r="322" spans="1:32" ht="12.75" customHeight="1" thickTop="1" thickBot="1" x14ac:dyDescent="0.4">
      <c r="A322" s="23">
        <v>319</v>
      </c>
      <c r="B322" s="274">
        <v>9</v>
      </c>
      <c r="C322" s="98">
        <v>44374</v>
      </c>
      <c r="D322" s="67" t="s">
        <v>11</v>
      </c>
      <c r="E322" s="25" t="str">
        <f t="shared" si="70"/>
        <v>WATERBURY ALBANIANS</v>
      </c>
      <c r="F322" s="25" t="str">
        <f t="shared" si="70"/>
        <v>GREENWICH PUMAS 40</v>
      </c>
      <c r="G322" s="298"/>
      <c r="H322" s="302">
        <f>VLOOKUP(E322,START_TIMES,2)</f>
        <v>0.33333333333333331</v>
      </c>
      <c r="I322" s="25" t="str">
        <f>VLOOKUP(E322,fields,2)</f>
        <v>Brookfield HS, Brookfield</v>
      </c>
      <c r="J322" s="75" t="s">
        <v>0</v>
      </c>
      <c r="K322" s="16"/>
      <c r="M322" s="87" t="s">
        <v>109</v>
      </c>
      <c r="N322" s="87" t="s">
        <v>163</v>
      </c>
      <c r="P322" s="322"/>
      <c r="Q322" s="322"/>
      <c r="R322" s="322"/>
      <c r="T322" s="322"/>
      <c r="U322" s="322"/>
      <c r="W322" s="322"/>
      <c r="X322" s="322"/>
      <c r="Z322" s="322"/>
      <c r="AA322" s="322"/>
      <c r="AB322" s="322"/>
      <c r="AE322" s="281"/>
    </row>
    <row r="323" spans="1:32" ht="12.75" customHeight="1" thickTop="1" thickBot="1" x14ac:dyDescent="0.4">
      <c r="A323" s="23">
        <v>320</v>
      </c>
      <c r="B323" s="274">
        <v>9</v>
      </c>
      <c r="C323" s="98">
        <v>44374</v>
      </c>
      <c r="D323" s="67" t="s">
        <v>11</v>
      </c>
      <c r="E323" s="25" t="str">
        <f t="shared" si="70"/>
        <v>GREENWICH GUNNERS 40</v>
      </c>
      <c r="F323" s="25" t="str">
        <f t="shared" si="70"/>
        <v>RIDGEFIELD KICKS</v>
      </c>
      <c r="G323" s="78"/>
      <c r="H323" s="302">
        <f>VLOOKUP(E323,START_TIMES,2)</f>
        <v>0.41666666666666702</v>
      </c>
      <c r="I323" s="25" t="s">
        <v>884</v>
      </c>
      <c r="J323" s="75" t="s">
        <v>0</v>
      </c>
      <c r="K323" s="16"/>
      <c r="M323" s="87" t="s">
        <v>162</v>
      </c>
      <c r="N323" s="87" t="s">
        <v>106</v>
      </c>
      <c r="P323" s="322"/>
      <c r="Q323" s="322"/>
      <c r="R323" s="322"/>
      <c r="T323" s="322"/>
      <c r="U323" s="322"/>
      <c r="W323" s="322"/>
      <c r="X323" s="322"/>
      <c r="Z323" s="322"/>
      <c r="AA323" s="322"/>
      <c r="AB323" s="322"/>
      <c r="AE323" s="281"/>
    </row>
    <row r="324" spans="1:32" ht="12.75" customHeight="1" thickTop="1" x14ac:dyDescent="0.35">
      <c r="A324" s="23">
        <v>321</v>
      </c>
      <c r="B324" s="274">
        <v>9</v>
      </c>
      <c r="C324" s="98">
        <v>44374</v>
      </c>
      <c r="D324" s="67" t="s">
        <v>11</v>
      </c>
      <c r="E324" s="25" t="str">
        <f t="shared" si="70"/>
        <v>HENRY  REID FC 40</v>
      </c>
      <c r="F324" s="25" t="str">
        <f t="shared" si="70"/>
        <v>PAN ZONES</v>
      </c>
      <c r="G324" s="298"/>
      <c r="H324" s="302">
        <f>VLOOKUP(E324,START_TIMES,2)</f>
        <v>0.41666666666666702</v>
      </c>
      <c r="I324" s="25" t="str">
        <f>VLOOKUP(E324,fields,2)</f>
        <v>Ludlowe HS (T), Fairfield</v>
      </c>
      <c r="J324" s="75" t="s">
        <v>0</v>
      </c>
      <c r="K324" s="16"/>
      <c r="M324" s="87" t="s">
        <v>104</v>
      </c>
      <c r="N324" s="87" t="s">
        <v>105</v>
      </c>
      <c r="P324" s="322"/>
      <c r="Q324" s="322"/>
      <c r="R324" s="322"/>
      <c r="T324" s="322"/>
      <c r="U324" s="322"/>
      <c r="W324" s="322"/>
      <c r="X324" s="322"/>
      <c r="AA324" s="322"/>
      <c r="AB324" s="322"/>
    </row>
    <row r="325" spans="1:32" ht="12.75" customHeight="1" x14ac:dyDescent="0.35">
      <c r="A325" s="23">
        <v>322</v>
      </c>
      <c r="B325" s="274" t="s">
        <v>0</v>
      </c>
      <c r="C325" s="98" t="s">
        <v>0</v>
      </c>
      <c r="D325" s="29" t="s">
        <v>0</v>
      </c>
      <c r="E325" s="25" t="s">
        <v>0</v>
      </c>
      <c r="F325" s="25" t="s">
        <v>0</v>
      </c>
      <c r="G325" s="298" t="s">
        <v>0</v>
      </c>
      <c r="H325" s="302"/>
      <c r="I325" s="25" t="s">
        <v>0</v>
      </c>
      <c r="J325" s="75" t="s">
        <v>0</v>
      </c>
      <c r="K325" s="16"/>
      <c r="M325" s="87"/>
      <c r="N325" s="87"/>
      <c r="P325" s="322"/>
      <c r="Q325" s="322"/>
      <c r="R325" s="322"/>
      <c r="T325" s="322"/>
      <c r="U325" s="322"/>
      <c r="W325" s="322"/>
      <c r="X325" s="322"/>
      <c r="Z325" s="322"/>
      <c r="AA325" s="322"/>
      <c r="AB325" s="322"/>
      <c r="AC325" s="322"/>
      <c r="AE325" s="281"/>
      <c r="AF325" s="322"/>
    </row>
    <row r="326" spans="1:32" ht="12.75" customHeight="1" x14ac:dyDescent="0.35">
      <c r="A326" s="23">
        <v>323</v>
      </c>
      <c r="B326" s="274">
        <v>9</v>
      </c>
      <c r="C326" s="98">
        <v>44374</v>
      </c>
      <c r="D326" s="66" t="s">
        <v>12</v>
      </c>
      <c r="E326" s="25" t="str">
        <f t="shared" ref="E326:F332" si="71">VLOOKUP(M326,Teams,2)</f>
        <v>DERBY QUITUS</v>
      </c>
      <c r="F326" s="25" t="str">
        <f t="shared" si="71"/>
        <v>WILTON WOLVES</v>
      </c>
      <c r="G326" s="298"/>
      <c r="H326" s="302">
        <f>VLOOKUP(E326,START_TIMES,2)</f>
        <v>0.41666666666666669</v>
      </c>
      <c r="I326" s="25" t="str">
        <f t="shared" ref="I326:I332" si="72">VLOOKUP(E326,fields,2)</f>
        <v>Witek Park (G), Derby</v>
      </c>
      <c r="J326" s="75" t="s">
        <v>0</v>
      </c>
      <c r="K326" s="16"/>
      <c r="M326" s="328" t="s">
        <v>113</v>
      </c>
      <c r="N326" s="328" t="s">
        <v>874</v>
      </c>
    </row>
    <row r="327" spans="1:32" ht="12.75" customHeight="1" x14ac:dyDescent="0.35">
      <c r="A327" s="23">
        <v>324</v>
      </c>
      <c r="B327" s="274">
        <v>9</v>
      </c>
      <c r="C327" s="98">
        <v>44374</v>
      </c>
      <c r="D327" s="66" t="s">
        <v>12</v>
      </c>
      <c r="E327" s="25" t="str">
        <f t="shared" si="71"/>
        <v>NORTH HAVEN SC</v>
      </c>
      <c r="F327" s="25" t="str">
        <f t="shared" si="71"/>
        <v>CLINTON 40</v>
      </c>
      <c r="G327" s="298"/>
      <c r="H327" s="302">
        <f>VLOOKUP(E327,START_TIMES,2)</f>
        <v>0.33333333333333331</v>
      </c>
      <c r="I327" s="25" t="str">
        <f t="shared" si="72"/>
        <v>North Haven MS (T), North Haven</v>
      </c>
      <c r="J327" s="75" t="s">
        <v>0</v>
      </c>
      <c r="K327" s="16"/>
      <c r="M327" s="328" t="s">
        <v>119</v>
      </c>
      <c r="N327" s="328" t="s">
        <v>864</v>
      </c>
      <c r="P327" s="322"/>
      <c r="Q327" s="322"/>
      <c r="R327" s="322"/>
      <c r="T327" s="322"/>
      <c r="U327" s="322"/>
      <c r="W327" s="322"/>
      <c r="X327" s="322"/>
      <c r="AA327" s="322"/>
      <c r="AB327" s="322"/>
    </row>
    <row r="328" spans="1:32" ht="12.75" customHeight="1" x14ac:dyDescent="0.35">
      <c r="A328" s="23">
        <v>325</v>
      </c>
      <c r="B328" s="274">
        <v>9</v>
      </c>
      <c r="C328" s="98">
        <v>44374</v>
      </c>
      <c r="D328" s="66" t="s">
        <v>12</v>
      </c>
      <c r="E328" s="25" t="str">
        <f t="shared" si="71"/>
        <v>NORWALK SPORT COLOMBIA</v>
      </c>
      <c r="F328" s="25" t="str">
        <f t="shared" si="71"/>
        <v>ELI'S FC</v>
      </c>
      <c r="G328" s="298"/>
      <c r="H328" s="302">
        <v>0.33333333333333331</v>
      </c>
      <c r="I328" s="25" t="str">
        <f t="shared" si="72"/>
        <v>Nathan Hale MS (T), Norwalk</v>
      </c>
      <c r="J328" s="75" t="s">
        <v>0</v>
      </c>
      <c r="K328" s="16"/>
      <c r="M328" s="328" t="s">
        <v>120</v>
      </c>
      <c r="N328" s="328" t="s">
        <v>866</v>
      </c>
      <c r="P328" s="322"/>
      <c r="Q328" s="322"/>
      <c r="R328" s="322"/>
      <c r="T328" s="322"/>
      <c r="U328" s="322"/>
      <c r="W328" s="322"/>
      <c r="X328" s="322"/>
      <c r="AA328" s="322"/>
      <c r="AB328" s="322"/>
    </row>
    <row r="329" spans="1:32" ht="12.75" customHeight="1" x14ac:dyDescent="0.35">
      <c r="A329" s="23">
        <v>326</v>
      </c>
      <c r="B329" s="274">
        <v>9</v>
      </c>
      <c r="C329" s="98">
        <v>44374</v>
      </c>
      <c r="D329" s="66" t="s">
        <v>12</v>
      </c>
      <c r="E329" s="25" t="str">
        <f t="shared" si="71"/>
        <v>STAMFORD UNITED</v>
      </c>
      <c r="F329" s="25" t="str">
        <f t="shared" si="71"/>
        <v>CLUB NAPOLI 40</v>
      </c>
      <c r="G329" s="312"/>
      <c r="H329" s="302">
        <v>0.33333333333333331</v>
      </c>
      <c r="I329" s="25" t="str">
        <f t="shared" si="72"/>
        <v>West Beach Fields (T), Stamford</v>
      </c>
      <c r="J329" s="75" t="s">
        <v>0</v>
      </c>
      <c r="K329" s="16"/>
      <c r="M329" s="328" t="s">
        <v>122</v>
      </c>
      <c r="N329" s="328" t="s">
        <v>112</v>
      </c>
      <c r="P329" s="322"/>
      <c r="Q329" s="322"/>
      <c r="R329" s="322"/>
      <c r="T329" s="322"/>
      <c r="U329" s="322"/>
      <c r="W329" s="322"/>
      <c r="X329" s="322"/>
      <c r="AA329" s="322"/>
      <c r="AB329" s="322"/>
    </row>
    <row r="330" spans="1:32" ht="12.75" customHeight="1" x14ac:dyDescent="0.35">
      <c r="A330" s="23">
        <v>327</v>
      </c>
      <c r="B330" s="274">
        <v>9</v>
      </c>
      <c r="C330" s="98">
        <v>44374</v>
      </c>
      <c r="D330" s="66" t="s">
        <v>12</v>
      </c>
      <c r="E330" s="25" t="str">
        <f t="shared" si="71"/>
        <v>GUILFORD BELL CURVE</v>
      </c>
      <c r="F330" s="25" t="str">
        <f t="shared" si="71"/>
        <v xml:space="preserve">GUILFORD CELTIC </v>
      </c>
      <c r="G330" s="298"/>
      <c r="H330" s="302">
        <f>VLOOKUP(E330,START_TIMES,2)</f>
        <v>0.41666666666666702</v>
      </c>
      <c r="I330" s="354" t="str">
        <f t="shared" si="72"/>
        <v>Guilford HS (T), Guilford</v>
      </c>
      <c r="J330" s="75" t="s">
        <v>0</v>
      </c>
      <c r="K330" s="16"/>
      <c r="M330" s="318" t="s">
        <v>115</v>
      </c>
      <c r="N330" s="318" t="s">
        <v>868</v>
      </c>
      <c r="P330" s="322"/>
      <c r="Q330" s="322"/>
      <c r="R330" s="322"/>
      <c r="T330" s="322"/>
      <c r="U330" s="322"/>
      <c r="W330" s="322"/>
      <c r="X330" s="322"/>
      <c r="Z330" s="322"/>
      <c r="AA330" s="322"/>
      <c r="AB330" s="322"/>
      <c r="AC330" s="322"/>
      <c r="AF330" s="322"/>
    </row>
    <row r="331" spans="1:32" ht="12.75" customHeight="1" x14ac:dyDescent="0.35">
      <c r="A331" s="23">
        <v>328</v>
      </c>
      <c r="B331" s="274">
        <v>9</v>
      </c>
      <c r="C331" s="98">
        <v>44374</v>
      </c>
      <c r="D331" s="66" t="s">
        <v>12</v>
      </c>
      <c r="E331" s="25" t="str">
        <f t="shared" si="71"/>
        <v>SOUTHEAST ROVERS</v>
      </c>
      <c r="F331" s="25" t="str">
        <f t="shared" si="71"/>
        <v>NEW HAVEN AMERICANS</v>
      </c>
      <c r="G331" s="298"/>
      <c r="H331" s="302">
        <f>VLOOKUP(E331,START_TIMES,2)</f>
        <v>0.41666666666666702</v>
      </c>
      <c r="I331" s="25" t="str">
        <f t="shared" si="72"/>
        <v>New London HS (T), New London</v>
      </c>
      <c r="J331" s="75" t="s">
        <v>0</v>
      </c>
      <c r="K331" s="16"/>
      <c r="M331" s="328" t="s">
        <v>121</v>
      </c>
      <c r="N331" s="328" t="s">
        <v>869</v>
      </c>
      <c r="P331" s="322"/>
      <c r="Q331" s="322"/>
      <c r="R331" s="322"/>
      <c r="T331" s="322"/>
      <c r="U331" s="322"/>
      <c r="W331" s="322"/>
      <c r="X331" s="322"/>
      <c r="Z331" s="322"/>
      <c r="AA331" s="322"/>
      <c r="AB331" s="322"/>
      <c r="AE331" s="281"/>
    </row>
    <row r="332" spans="1:32" ht="12.75" customHeight="1" x14ac:dyDescent="0.35">
      <c r="A332" s="23">
        <v>329</v>
      </c>
      <c r="B332" s="274">
        <v>9</v>
      </c>
      <c r="C332" s="98">
        <v>44374</v>
      </c>
      <c r="D332" s="66" t="s">
        <v>12</v>
      </c>
      <c r="E332" s="25" t="str">
        <f t="shared" si="71"/>
        <v>NORTH BRANFORD 40</v>
      </c>
      <c r="F332" s="25" t="str">
        <f t="shared" si="71"/>
        <v>BESA SC</v>
      </c>
      <c r="G332" s="298"/>
      <c r="H332" s="302">
        <f>VLOOKUP(E332,START_TIMES,2)</f>
        <v>0.41666666666666702</v>
      </c>
      <c r="I332" s="25" t="str">
        <f t="shared" si="72"/>
        <v>North Farms Park (G), North Branford</v>
      </c>
      <c r="J332" s="75" t="s">
        <v>0</v>
      </c>
      <c r="K332" s="16"/>
      <c r="M332" s="328" t="s">
        <v>118</v>
      </c>
      <c r="N332" s="328" t="s">
        <v>863</v>
      </c>
    </row>
    <row r="333" spans="1:32" ht="12.75" customHeight="1" x14ac:dyDescent="0.35">
      <c r="A333" s="23">
        <v>330</v>
      </c>
      <c r="B333" s="274" t="s">
        <v>0</v>
      </c>
      <c r="C333" s="98" t="s">
        <v>0</v>
      </c>
      <c r="D333" s="29" t="s">
        <v>0</v>
      </c>
      <c r="E333" s="25" t="s">
        <v>0</v>
      </c>
      <c r="F333" s="25" t="s">
        <v>0</v>
      </c>
      <c r="G333" s="298" t="s">
        <v>0</v>
      </c>
      <c r="H333" s="302"/>
      <c r="I333" s="25" t="s">
        <v>0</v>
      </c>
      <c r="J333" s="75" t="s">
        <v>0</v>
      </c>
      <c r="K333" s="91"/>
      <c r="L333" s="91"/>
      <c r="M333" s="87"/>
      <c r="N333" s="87"/>
      <c r="P333" s="322"/>
      <c r="Q333" s="322"/>
      <c r="R333" s="322"/>
      <c r="T333" s="322"/>
      <c r="U333" s="322"/>
      <c r="W333" s="322"/>
      <c r="X333" s="322"/>
      <c r="Z333" s="322"/>
      <c r="AA333" s="322"/>
      <c r="AB333" s="322"/>
      <c r="AC333" s="322"/>
      <c r="AE333" s="281"/>
      <c r="AF333" s="322"/>
    </row>
    <row r="334" spans="1:32" ht="12.75" customHeight="1" x14ac:dyDescent="0.35">
      <c r="A334" s="23">
        <v>331</v>
      </c>
      <c r="B334" s="274">
        <v>9</v>
      </c>
      <c r="C334" s="98">
        <v>44374</v>
      </c>
      <c r="D334" s="65" t="s">
        <v>102</v>
      </c>
      <c r="E334" s="25" t="str">
        <f t="shared" ref="E334:F338" si="73">VLOOKUP(M334,Teams,2)</f>
        <v>CHESHIRE AZZURRI 50</v>
      </c>
      <c r="F334" s="25" t="str">
        <f t="shared" si="73"/>
        <v>POLONIA FALCON STARS FC</v>
      </c>
      <c r="G334" s="298"/>
      <c r="H334" s="302">
        <f>VLOOKUP(E334,START_TIMES,2)</f>
        <v>0.41666666666666669</v>
      </c>
      <c r="I334" s="25" t="str">
        <f>VLOOKUP(E334,fields,2)</f>
        <v>Quinnipiac Park (G), Cheshire</v>
      </c>
      <c r="J334" s="75" t="s">
        <v>0</v>
      </c>
      <c r="K334" s="16"/>
      <c r="M334" s="87" t="s">
        <v>124</v>
      </c>
      <c r="N334" s="87" t="s">
        <v>132</v>
      </c>
      <c r="P334" s="322"/>
      <c r="Q334" s="322"/>
      <c r="R334" s="322"/>
      <c r="T334" s="322"/>
      <c r="U334" s="322"/>
      <c r="W334" s="322"/>
      <c r="X334" s="322"/>
      <c r="Z334" s="322"/>
      <c r="AA334" s="322"/>
      <c r="AB334" s="322"/>
      <c r="AC334" s="322"/>
      <c r="AE334" s="281"/>
      <c r="AF334" s="322"/>
    </row>
    <row r="335" spans="1:32" ht="12.75" customHeight="1" x14ac:dyDescent="0.35">
      <c r="A335" s="23">
        <v>332</v>
      </c>
      <c r="B335" s="274">
        <v>9</v>
      </c>
      <c r="C335" s="98">
        <v>44374</v>
      </c>
      <c r="D335" s="65" t="s">
        <v>102</v>
      </c>
      <c r="E335" s="25" t="str">
        <f t="shared" si="73"/>
        <v>GUILFORD BLACK EAGLES</v>
      </c>
      <c r="F335" s="25" t="str">
        <f t="shared" si="73"/>
        <v xml:space="preserve">CHESHIRE UNITED </v>
      </c>
      <c r="G335" s="298"/>
      <c r="H335" s="302">
        <f>VLOOKUP(E335,START_TIMES,2)</f>
        <v>0.41666666666666702</v>
      </c>
      <c r="I335" s="354" t="str">
        <f>VLOOKUP(E335,fields,2)</f>
        <v>Calvin Leete School (G), Guilford</v>
      </c>
      <c r="J335" s="75" t="s">
        <v>0</v>
      </c>
      <c r="K335" s="16"/>
      <c r="M335" s="87" t="s">
        <v>131</v>
      </c>
      <c r="N335" s="87" t="s">
        <v>125</v>
      </c>
      <c r="P335" s="322"/>
      <c r="Q335" s="322"/>
      <c r="R335" s="322"/>
      <c r="T335" s="322"/>
      <c r="U335" s="322"/>
      <c r="W335" s="322"/>
      <c r="X335" s="322"/>
      <c r="Z335" s="322"/>
      <c r="AA335" s="322"/>
      <c r="AB335" s="322"/>
      <c r="AC335" s="322"/>
      <c r="AE335" s="281"/>
      <c r="AF335" s="322"/>
    </row>
    <row r="336" spans="1:32" ht="12.75" customHeight="1" x14ac:dyDescent="0.35">
      <c r="A336" s="23">
        <v>333</v>
      </c>
      <c r="B336" s="274">
        <v>9</v>
      </c>
      <c r="C336" s="98">
        <v>44374</v>
      </c>
      <c r="D336" s="65" t="s">
        <v>102</v>
      </c>
      <c r="E336" s="25" t="str">
        <f t="shared" si="73"/>
        <v>VASCO DA GAMA 50</v>
      </c>
      <c r="F336" s="25" t="str">
        <f t="shared" si="73"/>
        <v>FAIRFIELD GAC 50</v>
      </c>
      <c r="G336" s="298"/>
      <c r="H336" s="302">
        <v>0.33333333333333331</v>
      </c>
      <c r="I336" s="25" t="str">
        <f>VLOOKUP(E336,fields,2)</f>
        <v>Veterans Memorial Park (T), Bridgeport</v>
      </c>
      <c r="J336" s="75" t="s">
        <v>0</v>
      </c>
      <c r="K336" s="16"/>
      <c r="M336" s="87" t="s">
        <v>133</v>
      </c>
      <c r="N336" s="87" t="s">
        <v>127</v>
      </c>
      <c r="P336" s="322"/>
      <c r="Q336" s="322"/>
      <c r="R336" s="322"/>
      <c r="T336" s="322"/>
      <c r="U336" s="322"/>
      <c r="W336" s="322"/>
      <c r="X336" s="322"/>
      <c r="Z336" s="322"/>
      <c r="AA336" s="322"/>
      <c r="AB336" s="322"/>
      <c r="AC336" s="322"/>
      <c r="AE336" s="281"/>
      <c r="AF336" s="322"/>
    </row>
    <row r="337" spans="1:32" ht="12.75" customHeight="1" x14ac:dyDescent="0.35">
      <c r="A337" s="23">
        <v>334</v>
      </c>
      <c r="B337" s="274">
        <v>9</v>
      </c>
      <c r="C337" s="98">
        <v>44374</v>
      </c>
      <c r="D337" s="65" t="s">
        <v>102</v>
      </c>
      <c r="E337" s="344" t="str">
        <f t="shared" si="73"/>
        <v>GREENWICH PUMAS LEGENDS</v>
      </c>
      <c r="F337" s="344" t="str">
        <f t="shared" si="73"/>
        <v>DYNAMO SC</v>
      </c>
      <c r="G337" s="298"/>
      <c r="H337" s="302">
        <v>0.33333333333333331</v>
      </c>
      <c r="I337" s="25" t="str">
        <f>VLOOKUP(E337,fields,2)</f>
        <v>tbd</v>
      </c>
      <c r="J337" s="75" t="s">
        <v>901</v>
      </c>
      <c r="K337" s="16"/>
      <c r="M337" s="87" t="s">
        <v>130</v>
      </c>
      <c r="N337" s="5" t="s">
        <v>126</v>
      </c>
      <c r="P337" s="322"/>
      <c r="Q337" s="322"/>
      <c r="R337" s="322"/>
      <c r="T337" s="322"/>
      <c r="U337" s="322"/>
      <c r="W337" s="322"/>
      <c r="X337" s="322"/>
      <c r="Z337" s="322"/>
      <c r="AA337" s="322"/>
      <c r="AB337" s="322"/>
      <c r="AC337" s="322"/>
      <c r="AE337" s="281"/>
      <c r="AF337" s="322"/>
    </row>
    <row r="338" spans="1:32" ht="12.75" customHeight="1" x14ac:dyDescent="0.35">
      <c r="A338" s="23">
        <v>335</v>
      </c>
      <c r="B338" s="274">
        <v>9</v>
      </c>
      <c r="C338" s="98">
        <v>44374</v>
      </c>
      <c r="D338" s="65" t="s">
        <v>102</v>
      </c>
      <c r="E338" s="25" t="str">
        <f t="shared" si="73"/>
        <v>GREENWICH ARSENAL 50</v>
      </c>
      <c r="F338" s="25" t="str">
        <f t="shared" si="73"/>
        <v>GREENWICH GUNNERS 50</v>
      </c>
      <c r="G338" s="298"/>
      <c r="H338" s="302">
        <v>0.33333333333333331</v>
      </c>
      <c r="I338" s="25" t="s">
        <v>884</v>
      </c>
      <c r="J338" s="75" t="s">
        <v>0</v>
      </c>
      <c r="K338" s="16"/>
      <c r="M338" s="87" t="s">
        <v>128</v>
      </c>
      <c r="N338" s="87" t="s">
        <v>129</v>
      </c>
      <c r="P338" s="322"/>
      <c r="Q338" s="322"/>
      <c r="R338" s="322"/>
      <c r="T338" s="322"/>
      <c r="U338" s="322"/>
      <c r="W338" s="322"/>
      <c r="X338" s="322"/>
      <c r="Z338" s="322"/>
      <c r="AA338" s="322"/>
      <c r="AB338" s="322"/>
      <c r="AC338" s="322"/>
      <c r="AE338" s="281"/>
      <c r="AF338" s="322"/>
    </row>
    <row r="339" spans="1:32" ht="12.5" customHeight="1" x14ac:dyDescent="0.35">
      <c r="A339" s="23">
        <v>336</v>
      </c>
      <c r="B339" s="274" t="s">
        <v>0</v>
      </c>
      <c r="C339" s="98" t="s">
        <v>0</v>
      </c>
      <c r="D339" s="29" t="s">
        <v>0</v>
      </c>
      <c r="E339" s="25" t="s">
        <v>0</v>
      </c>
      <c r="F339" s="25" t="s">
        <v>0</v>
      </c>
      <c r="G339" s="298" t="s">
        <v>0</v>
      </c>
      <c r="H339" s="302"/>
      <c r="I339" s="25" t="s">
        <v>0</v>
      </c>
      <c r="J339" s="75" t="s">
        <v>0</v>
      </c>
      <c r="K339" s="16"/>
      <c r="M339" s="87"/>
      <c r="N339" s="87"/>
    </row>
    <row r="340" spans="1:32" ht="12.5" customHeight="1" x14ac:dyDescent="0.35">
      <c r="A340" s="23">
        <v>337</v>
      </c>
      <c r="B340" s="274">
        <v>9</v>
      </c>
      <c r="C340" s="98">
        <v>44374</v>
      </c>
      <c r="D340" s="70" t="s">
        <v>103</v>
      </c>
      <c r="E340" s="25" t="str">
        <f t="shared" ref="E340:F343" si="74">VLOOKUP(M340,Teams,2)</f>
        <v>NEW FAIRFIELD UNITED</v>
      </c>
      <c r="F340" s="25" t="str">
        <f t="shared" si="74"/>
        <v>NORWALK MARINERS</v>
      </c>
      <c r="G340" s="298"/>
      <c r="H340" s="302">
        <f>VLOOKUP(E340,START_TIMES,2)</f>
        <v>0.41666666666666669</v>
      </c>
      <c r="I340" s="25" t="str">
        <f>VLOOKUP(E340,fields,2)</f>
        <v>New Fairfield HS, New Fairfield</v>
      </c>
      <c r="J340" s="75" t="s">
        <v>0</v>
      </c>
      <c r="K340" s="16"/>
      <c r="M340" s="87" t="s">
        <v>141</v>
      </c>
      <c r="N340" s="87" t="s">
        <v>144</v>
      </c>
    </row>
    <row r="341" spans="1:32" ht="12.75" customHeight="1" x14ac:dyDescent="0.35">
      <c r="A341" s="23">
        <v>338</v>
      </c>
      <c r="B341" s="274">
        <v>9</v>
      </c>
      <c r="C341" s="98">
        <v>44374</v>
      </c>
      <c r="D341" s="70" t="s">
        <v>103</v>
      </c>
      <c r="E341" s="25" t="str">
        <f t="shared" si="74"/>
        <v>CLUB NAPOLI 50</v>
      </c>
      <c r="F341" s="332" t="str">
        <f t="shared" si="74"/>
        <v>BYE 50</v>
      </c>
      <c r="G341" s="298"/>
      <c r="H341" s="350" t="s">
        <v>91</v>
      </c>
      <c r="I341" s="266" t="s">
        <v>91</v>
      </c>
      <c r="J341" s="75" t="s">
        <v>0</v>
      </c>
      <c r="K341" s="16"/>
      <c r="M341" s="87" t="s">
        <v>136</v>
      </c>
      <c r="N341" s="87" t="s">
        <v>134</v>
      </c>
      <c r="P341" s="322"/>
      <c r="Q341" s="322"/>
      <c r="R341" s="322"/>
      <c r="T341" s="322"/>
      <c r="U341" s="322"/>
      <c r="W341" s="322"/>
      <c r="X341" s="322"/>
      <c r="Z341" s="322"/>
      <c r="AA341" s="322"/>
      <c r="AB341" s="322"/>
      <c r="AC341" s="322"/>
      <c r="AE341" s="281"/>
      <c r="AF341" s="322"/>
    </row>
    <row r="342" spans="1:32" ht="12.75" customHeight="1" thickBot="1" x14ac:dyDescent="0.4">
      <c r="A342" s="23">
        <v>339</v>
      </c>
      <c r="B342" s="274">
        <v>9</v>
      </c>
      <c r="C342" s="98">
        <v>44374</v>
      </c>
      <c r="D342" s="70" t="s">
        <v>103</v>
      </c>
      <c r="E342" s="25" t="str">
        <f t="shared" si="74"/>
        <v>STAMFORD CITY</v>
      </c>
      <c r="F342" s="25" t="str">
        <f t="shared" si="74"/>
        <v>EAST HAVEN SC</v>
      </c>
      <c r="G342" s="298"/>
      <c r="H342" s="302">
        <f>VLOOKUP(E342,START_TIMES,2)</f>
        <v>0.41666666666666702</v>
      </c>
      <c r="I342" s="25" t="str">
        <f>VLOOKUP(E342,fields,2)</f>
        <v>West Beach Fields (T), Stamford</v>
      </c>
      <c r="J342" s="75" t="s">
        <v>0</v>
      </c>
      <c r="K342" s="16"/>
      <c r="M342" s="87" t="s">
        <v>146</v>
      </c>
      <c r="N342" s="87" t="s">
        <v>138</v>
      </c>
      <c r="P342" s="322"/>
      <c r="Q342" s="322"/>
      <c r="R342" s="322"/>
      <c r="T342" s="322"/>
      <c r="U342" s="322"/>
      <c r="W342" s="322"/>
      <c r="X342" s="322"/>
      <c r="Z342" s="322"/>
      <c r="AA342" s="322"/>
      <c r="AB342" s="322"/>
      <c r="AE342" s="281"/>
    </row>
    <row r="343" spans="1:32" ht="12.75" customHeight="1" thickTop="1" thickBot="1" x14ac:dyDescent="0.4">
      <c r="A343" s="23">
        <v>340</v>
      </c>
      <c r="B343" s="274">
        <v>9</v>
      </c>
      <c r="C343" s="98">
        <v>44374</v>
      </c>
      <c r="D343" s="70" t="s">
        <v>103</v>
      </c>
      <c r="E343" s="25" t="str">
        <f t="shared" si="74"/>
        <v>ZIMMITTI SC</v>
      </c>
      <c r="F343" s="25" t="str">
        <f t="shared" si="74"/>
        <v>NORTH BRANFORD LEGENDS</v>
      </c>
      <c r="G343" s="298"/>
      <c r="H343" s="302">
        <f>VLOOKUP(E343,START_TIMES,2)</f>
        <v>0.41666666666666702</v>
      </c>
      <c r="I343" s="25" t="str">
        <f>VLOOKUP(E343,fields,2)</f>
        <v>Pontelandolfo Club (G), Waterbury</v>
      </c>
      <c r="J343" s="75" t="s">
        <v>0</v>
      </c>
      <c r="K343" s="16"/>
      <c r="M343" s="87" t="s">
        <v>147</v>
      </c>
      <c r="N343" s="87" t="s">
        <v>142</v>
      </c>
      <c r="P343" s="322"/>
      <c r="Q343" s="322"/>
      <c r="R343" s="322"/>
      <c r="S343" s="16"/>
      <c r="T343" s="207"/>
      <c r="U343" s="207"/>
      <c r="V343" s="16">
        <v>73</v>
      </c>
      <c r="W343" s="218"/>
      <c r="X343" s="224"/>
      <c r="Y343" s="16"/>
      <c r="Z343" s="275"/>
      <c r="AA343" s="322"/>
      <c r="AB343" s="322"/>
      <c r="AC343" s="16"/>
      <c r="AF343" s="322"/>
    </row>
    <row r="344" spans="1:32" ht="12.75" customHeight="1" thickTop="1" thickBot="1" x14ac:dyDescent="0.4">
      <c r="A344" s="23">
        <v>341</v>
      </c>
      <c r="B344" s="274" t="s">
        <v>0</v>
      </c>
      <c r="C344" s="98" t="s">
        <v>0</v>
      </c>
      <c r="D344" s="29" t="s">
        <v>0</v>
      </c>
      <c r="E344" s="25" t="s">
        <v>0</v>
      </c>
      <c r="F344" s="25" t="s">
        <v>0</v>
      </c>
      <c r="G344" s="298" t="s">
        <v>0</v>
      </c>
      <c r="H344" s="302"/>
      <c r="I344" s="25" t="s">
        <v>0</v>
      </c>
      <c r="J344" s="75" t="s">
        <v>0</v>
      </c>
      <c r="K344" s="16"/>
      <c r="M344" s="87"/>
      <c r="N344" s="87"/>
      <c r="P344" s="322"/>
      <c r="Q344" s="322"/>
      <c r="R344" s="322"/>
      <c r="S344" s="16"/>
      <c r="T344" s="207"/>
      <c r="U344" s="207"/>
      <c r="V344" s="16"/>
      <c r="W344" s="218"/>
      <c r="X344" s="224"/>
      <c r="Y344" s="16"/>
      <c r="Z344" s="275"/>
      <c r="AA344" s="322"/>
      <c r="AB344" s="322"/>
      <c r="AC344" s="16"/>
      <c r="AF344" s="322"/>
    </row>
    <row r="345" spans="1:32" ht="12.75" customHeight="1" thickTop="1" thickBot="1" x14ac:dyDescent="0.4">
      <c r="A345" s="23">
        <v>342</v>
      </c>
      <c r="B345" s="274">
        <v>9.5</v>
      </c>
      <c r="C345" s="98">
        <v>44388</v>
      </c>
      <c r="D345" s="70" t="s">
        <v>103</v>
      </c>
      <c r="E345" s="332" t="str">
        <f t="shared" ref="E345:F348" si="75">VLOOKUP(M345,Teams,2)</f>
        <v>BYE 50</v>
      </c>
      <c r="F345" s="25" t="str">
        <f t="shared" si="75"/>
        <v>EAST HAVEN SC</v>
      </c>
      <c r="G345" s="298"/>
      <c r="H345" s="302">
        <f>VLOOKUP(E345,START_TIMES,2)</f>
        <v>0.41666666666666669</v>
      </c>
      <c r="I345" s="25" t="str">
        <f>VLOOKUP(E345,fields,2)</f>
        <v>Wembley Stadium</v>
      </c>
      <c r="J345" s="75" t="s">
        <v>0</v>
      </c>
      <c r="K345" s="16"/>
      <c r="M345" s="87" t="s">
        <v>134</v>
      </c>
      <c r="N345" s="87" t="s">
        <v>138</v>
      </c>
      <c r="P345" s="322"/>
      <c r="Q345" s="322"/>
      <c r="R345" s="322"/>
      <c r="S345" s="16"/>
      <c r="T345" s="207"/>
      <c r="U345" s="207"/>
      <c r="V345" s="16"/>
      <c r="W345" s="218"/>
      <c r="X345" s="224"/>
      <c r="Y345" s="16"/>
      <c r="Z345" s="275"/>
      <c r="AA345" s="322"/>
      <c r="AB345" s="322"/>
      <c r="AC345" s="16"/>
      <c r="AF345" s="322"/>
    </row>
    <row r="346" spans="1:32" ht="12.75" customHeight="1" thickTop="1" thickBot="1" x14ac:dyDescent="0.4">
      <c r="A346" s="23">
        <v>343</v>
      </c>
      <c r="B346" s="274">
        <v>9.5</v>
      </c>
      <c r="C346" s="98">
        <v>44388</v>
      </c>
      <c r="D346" s="70" t="s">
        <v>103</v>
      </c>
      <c r="E346" s="25" t="str">
        <f t="shared" si="75"/>
        <v>NORWALK MARINERS</v>
      </c>
      <c r="F346" s="25" t="str">
        <f t="shared" si="75"/>
        <v>NORTH BRANFORD LEGENDS</v>
      </c>
      <c r="G346" s="298"/>
      <c r="H346" s="302">
        <f>VLOOKUP(E346,START_TIMES,2)</f>
        <v>0.41666666666666702</v>
      </c>
      <c r="I346" s="25" t="str">
        <f>VLOOKUP(E346,fields,2)</f>
        <v>Nathan Hale MS (T), Norwalk</v>
      </c>
      <c r="J346" s="75" t="s">
        <v>0</v>
      </c>
      <c r="K346" s="16"/>
      <c r="M346" s="87" t="s">
        <v>144</v>
      </c>
      <c r="N346" s="87" t="s">
        <v>142</v>
      </c>
      <c r="P346" s="322"/>
      <c r="Q346" s="322"/>
      <c r="R346" s="322"/>
      <c r="S346" s="16"/>
      <c r="T346" s="207"/>
      <c r="U346" s="207"/>
      <c r="V346" s="16"/>
      <c r="W346" s="218"/>
      <c r="X346" s="224"/>
      <c r="Y346" s="16"/>
      <c r="Z346" s="275"/>
      <c r="AA346" s="322"/>
      <c r="AB346" s="322"/>
      <c r="AC346" s="16"/>
      <c r="AF346" s="322"/>
    </row>
    <row r="347" spans="1:32" ht="12.75" customHeight="1" thickTop="1" thickBot="1" x14ac:dyDescent="0.4">
      <c r="A347" s="23">
        <v>344</v>
      </c>
      <c r="B347" s="274">
        <v>9.5</v>
      </c>
      <c r="C347" s="98">
        <v>44388</v>
      </c>
      <c r="D347" s="70" t="s">
        <v>103</v>
      </c>
      <c r="E347" s="25" t="str">
        <f t="shared" si="75"/>
        <v>CLUB NAPOLI 50</v>
      </c>
      <c r="F347" s="25" t="str">
        <f t="shared" si="75"/>
        <v>ZIMMITTI SC</v>
      </c>
      <c r="G347" s="298"/>
      <c r="H347" s="302">
        <f>VLOOKUP(E347,START_TIMES,2)</f>
        <v>0.41666666666666669</v>
      </c>
      <c r="I347" s="25" t="str">
        <f>VLOOKUP(E347,fields,2)</f>
        <v>North Farms Park (G), North Branford</v>
      </c>
      <c r="J347" s="75" t="s">
        <v>0</v>
      </c>
      <c r="K347" s="16"/>
      <c r="M347" s="87" t="s">
        <v>136</v>
      </c>
      <c r="N347" s="87" t="s">
        <v>147</v>
      </c>
      <c r="P347" s="322"/>
      <c r="Q347" s="322"/>
      <c r="R347" s="322"/>
      <c r="S347" s="16"/>
      <c r="T347" s="207"/>
      <c r="U347" s="207"/>
      <c r="V347" s="16"/>
      <c r="W347" s="218"/>
      <c r="X347" s="224"/>
      <c r="Y347" s="16"/>
      <c r="Z347" s="275"/>
      <c r="AA347" s="322"/>
      <c r="AB347" s="322"/>
      <c r="AC347" s="16"/>
      <c r="AF347" s="322"/>
    </row>
    <row r="348" spans="1:32" ht="12.75" customHeight="1" thickTop="1" thickBot="1" x14ac:dyDescent="0.4">
      <c r="A348" s="23">
        <v>345</v>
      </c>
      <c r="B348" s="274">
        <v>9.5</v>
      </c>
      <c r="C348" s="98">
        <v>44388</v>
      </c>
      <c r="D348" s="70" t="s">
        <v>103</v>
      </c>
      <c r="E348" s="25" t="str">
        <f t="shared" si="75"/>
        <v>STAMFORD CITY</v>
      </c>
      <c r="F348" s="25" t="str">
        <f t="shared" si="75"/>
        <v>NEW FAIRFIELD UNITED</v>
      </c>
      <c r="G348" s="298"/>
      <c r="H348" s="302">
        <f>VLOOKUP(E348,START_TIMES,2)</f>
        <v>0.41666666666666702</v>
      </c>
      <c r="I348" s="25" t="str">
        <f>VLOOKUP(E348,fields,2)</f>
        <v>West Beach Fields (T), Stamford</v>
      </c>
      <c r="J348" s="75" t="s">
        <v>0</v>
      </c>
      <c r="K348" s="16"/>
      <c r="M348" s="87" t="s">
        <v>146</v>
      </c>
      <c r="N348" s="87" t="s">
        <v>141</v>
      </c>
      <c r="P348" s="322"/>
      <c r="Q348" s="322"/>
      <c r="R348" s="322"/>
      <c r="S348" s="16"/>
      <c r="T348" s="207"/>
      <c r="U348" s="207"/>
      <c r="V348" s="16"/>
      <c r="W348" s="218"/>
      <c r="X348" s="224"/>
      <c r="Y348" s="16"/>
      <c r="Z348" s="275"/>
      <c r="AA348" s="322"/>
      <c r="AB348" s="322"/>
      <c r="AC348" s="16"/>
      <c r="AF348" s="322"/>
    </row>
    <row r="349" spans="1:32" ht="12.75" customHeight="1" thickTop="1" thickBot="1" x14ac:dyDescent="0.4">
      <c r="A349" s="23">
        <v>346</v>
      </c>
      <c r="B349" s="274" t="s">
        <v>0</v>
      </c>
      <c r="C349" s="98" t="s">
        <v>0</v>
      </c>
      <c r="D349" s="29" t="s">
        <v>0</v>
      </c>
      <c r="E349" s="25" t="s">
        <v>0</v>
      </c>
      <c r="F349" s="25" t="s">
        <v>0</v>
      </c>
      <c r="G349" s="298" t="s">
        <v>0</v>
      </c>
      <c r="H349" s="302" t="s">
        <v>0</v>
      </c>
      <c r="I349" s="25" t="s">
        <v>0</v>
      </c>
      <c r="J349" s="75" t="s">
        <v>0</v>
      </c>
      <c r="K349" s="16"/>
      <c r="M349" s="87"/>
      <c r="N349" s="87"/>
      <c r="P349" s="322"/>
      <c r="Q349" s="322"/>
      <c r="S349" s="16"/>
      <c r="T349" s="207"/>
      <c r="U349" s="207"/>
      <c r="V349" s="16">
        <v>74</v>
      </c>
      <c r="W349" s="218"/>
      <c r="X349" s="224"/>
      <c r="Y349" s="16"/>
      <c r="Z349" s="275"/>
      <c r="AA349" s="322"/>
      <c r="AB349" s="322"/>
      <c r="AC349" s="91"/>
      <c r="AE349" s="281"/>
      <c r="AF349" s="322"/>
    </row>
    <row r="350" spans="1:32" ht="12.75" customHeight="1" thickTop="1" x14ac:dyDescent="0.35">
      <c r="A350" s="23">
        <v>347</v>
      </c>
      <c r="B350" s="274">
        <v>10</v>
      </c>
      <c r="C350" s="98">
        <v>44430</v>
      </c>
      <c r="D350" s="71" t="s">
        <v>10</v>
      </c>
      <c r="E350" s="25" t="str">
        <f t="shared" ref="E350:F354" si="76">VLOOKUP(M350,Teams,2)</f>
        <v>SHELTON FC</v>
      </c>
      <c r="F350" s="25" t="str">
        <f t="shared" si="76"/>
        <v>NAUGATUCK FUSION</v>
      </c>
      <c r="G350" s="298"/>
      <c r="H350" s="302">
        <f>VLOOKUP(E350,START_TIMES,2)</f>
        <v>0.33333333333333331</v>
      </c>
      <c r="I350" s="25" t="str">
        <f>VLOOKUP(E350,FallFields1,2)</f>
        <v>Nike Site (G), Shelton</v>
      </c>
      <c r="J350" s="75" t="s">
        <v>0</v>
      </c>
      <c r="K350" s="16"/>
      <c r="M350" s="87" t="s">
        <v>93</v>
      </c>
      <c r="N350" s="87" t="s">
        <v>92</v>
      </c>
      <c r="P350" s="322"/>
      <c r="Q350" s="322"/>
      <c r="R350" s="322"/>
      <c r="T350" s="324"/>
      <c r="U350" s="324"/>
      <c r="V350" s="325"/>
      <c r="W350" s="324"/>
      <c r="X350" s="324"/>
      <c r="Z350" s="322"/>
      <c r="AA350" s="322"/>
      <c r="AB350" s="322"/>
      <c r="AF350" s="322"/>
    </row>
    <row r="351" spans="1:32" ht="12.75" customHeight="1" x14ac:dyDescent="0.35">
      <c r="A351" s="23">
        <v>348</v>
      </c>
      <c r="B351" s="274">
        <v>10</v>
      </c>
      <c r="C351" s="98">
        <v>44430</v>
      </c>
      <c r="D351" s="71" t="s">
        <v>10</v>
      </c>
      <c r="E351" s="25" t="str">
        <f t="shared" si="76"/>
        <v>NEWTOWN SALTY DOGS</v>
      </c>
      <c r="F351" s="25" t="str">
        <f t="shared" si="76"/>
        <v>CLUB NAPOLI 30</v>
      </c>
      <c r="G351" s="298"/>
      <c r="H351" s="302">
        <f>VLOOKUP(E351,START_TIMES,2)</f>
        <v>0.33333333333333331</v>
      </c>
      <c r="I351" s="25" t="str">
        <f>VLOOKUP(E351,FallFields1,2)</f>
        <v>Treadwell Park, Newtown</v>
      </c>
      <c r="J351" s="75" t="s">
        <v>0</v>
      </c>
      <c r="K351" s="16"/>
      <c r="M351" s="87" t="s">
        <v>94</v>
      </c>
      <c r="N351" s="87" t="s">
        <v>95</v>
      </c>
      <c r="P351" s="322"/>
      <c r="Q351" s="322"/>
      <c r="R351" s="322"/>
      <c r="T351" s="322"/>
      <c r="U351" s="322"/>
      <c r="W351" s="322"/>
      <c r="X351" s="322"/>
      <c r="Z351" s="322"/>
      <c r="AA351" s="322"/>
      <c r="AB351" s="322"/>
      <c r="AF351" s="322"/>
    </row>
    <row r="352" spans="1:32" ht="12.75" customHeight="1" x14ac:dyDescent="0.35">
      <c r="A352" s="23">
        <v>349</v>
      </c>
      <c r="B352" s="274">
        <v>10</v>
      </c>
      <c r="C352" s="98">
        <v>44430</v>
      </c>
      <c r="D352" s="71" t="s">
        <v>10</v>
      </c>
      <c r="E352" s="25" t="str">
        <f t="shared" si="76"/>
        <v>STAMFORD FC</v>
      </c>
      <c r="F352" s="25" t="str">
        <f t="shared" si="76"/>
        <v>VASCO DA GAMA 30</v>
      </c>
      <c r="G352" s="298"/>
      <c r="H352" s="302">
        <v>0.33333333333333331</v>
      </c>
      <c r="I352" s="25" t="str">
        <f>VLOOKUP(E352,FallFields1,2)</f>
        <v>West Beach Fields (T), Stamford</v>
      </c>
      <c r="J352" s="75" t="s">
        <v>0</v>
      </c>
      <c r="K352" s="16"/>
      <c r="M352" s="87" t="s">
        <v>96</v>
      </c>
      <c r="N352" s="87" t="s">
        <v>97</v>
      </c>
      <c r="P352" s="322"/>
      <c r="Q352" s="322"/>
      <c r="R352" s="322"/>
      <c r="T352" s="322"/>
      <c r="U352" s="322"/>
      <c r="W352" s="322"/>
      <c r="X352" s="322"/>
      <c r="Z352" s="322"/>
      <c r="AA352" s="322"/>
      <c r="AB352" s="322"/>
      <c r="AF352" s="322"/>
    </row>
    <row r="353" spans="1:32" ht="12.75" customHeight="1" x14ac:dyDescent="0.35">
      <c r="A353" s="23">
        <v>350</v>
      </c>
      <c r="B353" s="274">
        <v>10</v>
      </c>
      <c r="C353" s="98">
        <v>44430</v>
      </c>
      <c r="D353" s="71" t="s">
        <v>10</v>
      </c>
      <c r="E353" s="25" t="str">
        <f t="shared" si="76"/>
        <v>NORTH BRANFORD 30</v>
      </c>
      <c r="F353" s="25" t="str">
        <f t="shared" si="76"/>
        <v>GREENWICH ARSENAL 30</v>
      </c>
      <c r="G353" s="298"/>
      <c r="H353" s="302">
        <f>VLOOKUP(E353,START_TIMES,2)</f>
        <v>0.41666666666666669</v>
      </c>
      <c r="I353" s="25" t="str">
        <f>VLOOKUP(E353,FallFields1,2)</f>
        <v>Northford Park (G), North Branford</v>
      </c>
      <c r="J353" s="75" t="s">
        <v>0</v>
      </c>
      <c r="K353" s="16"/>
      <c r="M353" s="87" t="s">
        <v>99</v>
      </c>
      <c r="N353" s="87" t="s">
        <v>98</v>
      </c>
      <c r="P353" s="322"/>
      <c r="Q353" s="322"/>
      <c r="R353" s="322"/>
      <c r="T353" s="322"/>
      <c r="U353" s="322"/>
      <c r="W353" s="322"/>
      <c r="X353" s="322"/>
      <c r="Z353" s="322"/>
      <c r="AA353" s="322"/>
      <c r="AB353" s="322"/>
      <c r="AE353" s="281"/>
      <c r="AF353" s="322"/>
    </row>
    <row r="354" spans="1:32" ht="12.75" customHeight="1" x14ac:dyDescent="0.35">
      <c r="A354" s="23">
        <v>351</v>
      </c>
      <c r="B354" s="274">
        <v>10</v>
      </c>
      <c r="C354" s="98">
        <v>44430</v>
      </c>
      <c r="D354" s="71" t="s">
        <v>10</v>
      </c>
      <c r="E354" s="25" t="str">
        <f t="shared" si="76"/>
        <v>DANBURY UNITED 30</v>
      </c>
      <c r="F354" s="25" t="str">
        <f t="shared" si="76"/>
        <v>CLINTON 30</v>
      </c>
      <c r="G354" s="339"/>
      <c r="H354" s="302">
        <f>VLOOKUP(E354,START_TIMES,2)</f>
        <v>0.375</v>
      </c>
      <c r="I354" s="25" t="str">
        <f>VLOOKUP(E354,FallFields1,2)</f>
        <v>Portuguese Cultural Center (G), Danbury</v>
      </c>
      <c r="J354" s="75" t="s">
        <v>0</v>
      </c>
      <c r="K354" s="16"/>
      <c r="M354" s="5" t="s">
        <v>100</v>
      </c>
      <c r="N354" s="5" t="s">
        <v>101</v>
      </c>
      <c r="P354" s="322"/>
      <c r="Q354" s="322"/>
      <c r="R354" s="322"/>
      <c r="T354" s="322"/>
      <c r="U354" s="322"/>
      <c r="W354" s="322"/>
      <c r="X354" s="322"/>
      <c r="Z354" s="322"/>
      <c r="AA354" s="322"/>
      <c r="AB354" s="322"/>
      <c r="AF354" s="322"/>
    </row>
    <row r="355" spans="1:32" ht="12.75" customHeight="1" x14ac:dyDescent="0.35">
      <c r="A355" s="23">
        <v>352</v>
      </c>
      <c r="B355" s="274" t="s">
        <v>0</v>
      </c>
      <c r="C355" s="98" t="s">
        <v>0</v>
      </c>
      <c r="D355" s="29" t="s">
        <v>0</v>
      </c>
      <c r="E355" s="25" t="s">
        <v>0</v>
      </c>
      <c r="F355" s="25" t="s">
        <v>0</v>
      </c>
      <c r="G355" s="339" t="s">
        <v>0</v>
      </c>
      <c r="H355" s="302"/>
      <c r="I355" s="25" t="s">
        <v>0</v>
      </c>
      <c r="J355" s="75" t="s">
        <v>0</v>
      </c>
      <c r="K355" s="16"/>
      <c r="M355" s="87"/>
      <c r="N355" s="87"/>
      <c r="P355" s="322"/>
      <c r="Q355" s="322"/>
      <c r="R355" s="322"/>
      <c r="T355" s="322"/>
      <c r="U355" s="322"/>
      <c r="W355" s="322"/>
      <c r="X355" s="322"/>
      <c r="Z355" s="322"/>
      <c r="AA355" s="322"/>
      <c r="AB355" s="322"/>
      <c r="AC355" s="322"/>
      <c r="AE355" s="281"/>
      <c r="AF355" s="322"/>
    </row>
    <row r="356" spans="1:32" ht="12.75" customHeight="1" x14ac:dyDescent="0.35">
      <c r="A356" s="23">
        <v>353</v>
      </c>
      <c r="B356" s="274">
        <v>10</v>
      </c>
      <c r="C356" s="98">
        <v>44430</v>
      </c>
      <c r="D356" s="68" t="s">
        <v>175</v>
      </c>
      <c r="E356" s="25" t="str">
        <f t="shared" ref="E356:F360" si="77">VLOOKUP(M356,Teams,2)</f>
        <v>COYOTES FC</v>
      </c>
      <c r="F356" s="25" t="str">
        <f t="shared" si="77"/>
        <v>MILFORD AMIGOS</v>
      </c>
      <c r="G356" s="298"/>
      <c r="H356" s="302">
        <f>VLOOKUP(E356,START_TIMES,2)</f>
        <v>0.33333333333333331</v>
      </c>
      <c r="I356" s="25" t="str">
        <f>VLOOKUP(E356,fields,2)</f>
        <v>Platt HS (T), Meriden</v>
      </c>
      <c r="J356" s="75" t="s">
        <v>0</v>
      </c>
      <c r="K356" s="91"/>
      <c r="L356" s="91"/>
      <c r="M356" s="87" t="s">
        <v>152</v>
      </c>
      <c r="N356" s="87" t="s">
        <v>155</v>
      </c>
      <c r="T356" s="322"/>
      <c r="U356" s="322"/>
      <c r="W356" s="322"/>
      <c r="X356" s="322"/>
    </row>
    <row r="357" spans="1:32" ht="12.75" customHeight="1" x14ac:dyDescent="0.35">
      <c r="A357" s="23">
        <v>354</v>
      </c>
      <c r="B357" s="274">
        <v>10</v>
      </c>
      <c r="C357" s="98">
        <v>44430</v>
      </c>
      <c r="D357" s="68" t="s">
        <v>175</v>
      </c>
      <c r="E357" s="25" t="str">
        <f t="shared" si="77"/>
        <v>QPR</v>
      </c>
      <c r="F357" s="25" t="str">
        <f t="shared" si="77"/>
        <v>LITCHFIELD COUNTY BLUES</v>
      </c>
      <c r="G357" s="298"/>
      <c r="H357" s="302">
        <f>VLOOKUP(E357,START_TIMES,2)</f>
        <v>0.41666666666666702</v>
      </c>
      <c r="I357" s="25" t="str">
        <f>VLOOKUP(E357,fields,2)</f>
        <v>Quinnipiac Park (G), Cheshire</v>
      </c>
      <c r="J357" s="75" t="s">
        <v>0</v>
      </c>
      <c r="K357" s="16"/>
      <c r="M357" s="87" t="s">
        <v>158</v>
      </c>
      <c r="N357" s="87" t="s">
        <v>154</v>
      </c>
      <c r="T357" s="322"/>
      <c r="U357" s="322"/>
      <c r="W357" s="322"/>
      <c r="X357" s="322"/>
    </row>
    <row r="358" spans="1:32" ht="12.75" customHeight="1" x14ac:dyDescent="0.35">
      <c r="A358" s="23">
        <v>355</v>
      </c>
      <c r="B358" s="274">
        <v>10</v>
      </c>
      <c r="C358" s="98">
        <v>44430</v>
      </c>
      <c r="D358" s="68" t="s">
        <v>175</v>
      </c>
      <c r="E358" s="332" t="str">
        <f t="shared" si="77"/>
        <v>INTERNATIONAL FC</v>
      </c>
      <c r="F358" s="25" t="str">
        <f t="shared" si="77"/>
        <v>CLUB INDEPENDIENTE</v>
      </c>
      <c r="G358" s="298"/>
      <c r="H358" s="302">
        <v>0.33333333333333331</v>
      </c>
      <c r="I358" s="25" t="str">
        <f>VLOOKUP(E358,fields,2)</f>
        <v>Nathan Hale MS (T), Norwalk</v>
      </c>
      <c r="J358" s="75" t="s">
        <v>0</v>
      </c>
      <c r="K358" s="16"/>
      <c r="M358" s="87" t="s">
        <v>150</v>
      </c>
      <c r="N358" s="87" t="s">
        <v>151</v>
      </c>
      <c r="T358" s="322"/>
      <c r="U358" s="322"/>
      <c r="W358" s="322"/>
      <c r="X358" s="322"/>
    </row>
    <row r="359" spans="1:32" ht="12.75" customHeight="1" x14ac:dyDescent="0.35">
      <c r="A359" s="23">
        <v>356</v>
      </c>
      <c r="B359" s="274">
        <v>10</v>
      </c>
      <c r="C359" s="98">
        <v>44430</v>
      </c>
      <c r="D359" s="68" t="s">
        <v>175</v>
      </c>
      <c r="E359" s="25" t="str">
        <f t="shared" si="77"/>
        <v>HAMDEN ALL STARS</v>
      </c>
      <c r="F359" s="25" t="str">
        <f t="shared" si="77"/>
        <v>MILFORD TUESDAY</v>
      </c>
      <c r="G359" s="298"/>
      <c r="H359" s="302">
        <f>VLOOKUP(E359,START_TIMES,2)</f>
        <v>0.41666666666666702</v>
      </c>
      <c r="I359" s="25" t="str">
        <f>VLOOKUP(E359,fields,2)</f>
        <v>West Woods School (G), Hamden</v>
      </c>
      <c r="J359" s="75" t="s">
        <v>0</v>
      </c>
      <c r="K359" s="16"/>
      <c r="M359" s="87" t="s">
        <v>153</v>
      </c>
      <c r="N359" s="87" t="s">
        <v>156</v>
      </c>
      <c r="P359" s="322"/>
      <c r="Q359" s="322"/>
      <c r="R359" s="322"/>
      <c r="T359" s="322"/>
      <c r="U359" s="322"/>
      <c r="W359" s="322"/>
      <c r="X359" s="322"/>
      <c r="AA359" s="322"/>
      <c r="AB359" s="322"/>
    </row>
    <row r="360" spans="1:32" ht="12.75" customHeight="1" x14ac:dyDescent="0.35">
      <c r="A360" s="23">
        <v>357</v>
      </c>
      <c r="B360" s="274">
        <v>10</v>
      </c>
      <c r="C360" s="98">
        <v>44430</v>
      </c>
      <c r="D360" s="68" t="s">
        <v>175</v>
      </c>
      <c r="E360" s="25" t="str">
        <f t="shared" si="77"/>
        <v>POLONIA FALCON FC 30</v>
      </c>
      <c r="F360" s="25" t="str">
        <f t="shared" si="77"/>
        <v>TRINITY FC</v>
      </c>
      <c r="G360" s="298"/>
      <c r="H360" s="302">
        <f>VLOOKUP(E360,START_TIMES,2)</f>
        <v>0.375</v>
      </c>
      <c r="I360" s="25" t="str">
        <f>VLOOKUP(E360,fields,2)</f>
        <v>Falcon Field (G), New Britain</v>
      </c>
      <c r="J360" s="75" t="s">
        <v>0</v>
      </c>
      <c r="K360" s="16"/>
      <c r="M360" s="87" t="s">
        <v>157</v>
      </c>
      <c r="N360" s="87" t="s">
        <v>159</v>
      </c>
      <c r="P360" s="322"/>
      <c r="Q360" s="322"/>
      <c r="R360" s="322"/>
      <c r="T360" s="322"/>
      <c r="U360" s="322"/>
      <c r="W360" s="322"/>
      <c r="X360" s="322"/>
      <c r="Z360" s="322"/>
      <c r="AA360" s="322"/>
      <c r="AB360" s="322"/>
      <c r="AC360" s="322"/>
      <c r="AF360" s="322"/>
    </row>
    <row r="361" spans="1:32" ht="12.75" customHeight="1" x14ac:dyDescent="0.35">
      <c r="A361" s="23">
        <v>358</v>
      </c>
      <c r="B361" s="274" t="s">
        <v>0</v>
      </c>
      <c r="C361" s="98" t="s">
        <v>0</v>
      </c>
      <c r="D361" s="29" t="s">
        <v>0</v>
      </c>
      <c r="E361" s="25" t="s">
        <v>0</v>
      </c>
      <c r="F361" s="25" t="s">
        <v>0</v>
      </c>
      <c r="G361" s="339" t="s">
        <v>0</v>
      </c>
      <c r="H361" s="302"/>
      <c r="I361" s="25" t="s">
        <v>0</v>
      </c>
      <c r="J361" s="75" t="s">
        <v>0</v>
      </c>
      <c r="K361" s="91"/>
      <c r="L361" s="91"/>
      <c r="M361" s="87"/>
      <c r="N361" s="87"/>
      <c r="P361" s="322"/>
      <c r="Q361" s="322"/>
      <c r="R361" s="322"/>
      <c r="T361" s="322"/>
      <c r="U361" s="322"/>
      <c r="W361" s="322"/>
      <c r="X361" s="322"/>
      <c r="Z361" s="322"/>
      <c r="AA361" s="322"/>
      <c r="AB361" s="322"/>
      <c r="AC361" s="322"/>
      <c r="AE361" s="281"/>
      <c r="AF361" s="322"/>
    </row>
    <row r="362" spans="1:32" ht="12.75" customHeight="1" x14ac:dyDescent="0.35">
      <c r="A362" s="23">
        <v>359</v>
      </c>
      <c r="B362" s="274">
        <v>10</v>
      </c>
      <c r="C362" s="98">
        <v>44430</v>
      </c>
      <c r="D362" s="67" t="s">
        <v>11</v>
      </c>
      <c r="E362" s="25" t="str">
        <f t="shared" ref="E362:F366" si="78">VLOOKUP(M362,Teams,2)</f>
        <v>GREENWICH GUNNERS 40</v>
      </c>
      <c r="F362" s="25" t="str">
        <f t="shared" si="78"/>
        <v>PAN ZONES</v>
      </c>
      <c r="G362" s="339"/>
      <c r="H362" s="302">
        <f>VLOOKUP(E362,START_TIMES,2)</f>
        <v>0.41666666666666702</v>
      </c>
      <c r="I362" s="25" t="str">
        <f>VLOOKUP(E362,FallFields1,2)</f>
        <v>tbd</v>
      </c>
      <c r="J362" s="75" t="s">
        <v>0</v>
      </c>
      <c r="K362" s="16"/>
      <c r="M362" s="87" t="s">
        <v>162</v>
      </c>
      <c r="N362" s="87" t="s">
        <v>105</v>
      </c>
      <c r="T362" s="322"/>
      <c r="U362" s="322"/>
      <c r="W362" s="322"/>
    </row>
    <row r="363" spans="1:32" ht="12.75" customHeight="1" thickBot="1" x14ac:dyDescent="0.4">
      <c r="A363" s="23">
        <v>360</v>
      </c>
      <c r="B363" s="274">
        <v>10</v>
      </c>
      <c r="C363" s="349">
        <v>44430</v>
      </c>
      <c r="D363" s="67" t="s">
        <v>11</v>
      </c>
      <c r="E363" s="353" t="str">
        <f t="shared" si="78"/>
        <v>VASCO DA GAMA 40</v>
      </c>
      <c r="F363" s="353" t="str">
        <f t="shared" si="78"/>
        <v>HENRY  REID FC 40</v>
      </c>
      <c r="G363" s="337"/>
      <c r="H363" s="338">
        <f>VLOOKUP(E363,START_TIMES,2)</f>
        <v>0.41666666666666702</v>
      </c>
      <c r="I363" s="336" t="str">
        <f>VLOOKUP(E363,FallFields1,2)</f>
        <v>Veterans Memorial Park (T), Bridgeport</v>
      </c>
      <c r="J363" s="75" t="s">
        <v>0</v>
      </c>
      <c r="K363" s="16"/>
      <c r="M363" s="87" t="s">
        <v>108</v>
      </c>
      <c r="N363" s="87" t="s">
        <v>104</v>
      </c>
      <c r="P363" s="322"/>
      <c r="Q363" s="322"/>
      <c r="R363" s="322"/>
      <c r="T363" s="322"/>
      <c r="U363" s="322"/>
      <c r="W363" s="322"/>
      <c r="X363" s="322"/>
      <c r="Z363" s="322"/>
      <c r="AA363" s="322"/>
      <c r="AB363" s="322"/>
      <c r="AC363" s="322"/>
      <c r="AE363" s="281"/>
      <c r="AF363" s="322"/>
    </row>
    <row r="364" spans="1:32" ht="12.75" customHeight="1" thickTop="1" thickBot="1" x14ac:dyDescent="0.4">
      <c r="A364" s="23">
        <v>361</v>
      </c>
      <c r="B364" s="274">
        <v>10</v>
      </c>
      <c r="C364" s="349">
        <v>44430</v>
      </c>
      <c r="D364" s="67" t="s">
        <v>11</v>
      </c>
      <c r="E364" s="25" t="str">
        <f t="shared" si="78"/>
        <v>FAIRFIELD GAC 40</v>
      </c>
      <c r="F364" s="25" t="str">
        <f t="shared" si="78"/>
        <v>GREENWICH ARSENAL 40</v>
      </c>
      <c r="G364" s="298"/>
      <c r="H364" s="302">
        <f>VLOOKUP(E364,START_TIMES,2)</f>
        <v>0.41666666666666702</v>
      </c>
      <c r="I364" s="25" t="str">
        <f>VLOOKUP(E364,FallFields1,2)</f>
        <v>Ludlowe HS (T), Fairfield</v>
      </c>
      <c r="J364" s="75" t="s">
        <v>0</v>
      </c>
      <c r="K364" s="16"/>
      <c r="M364" s="87" t="s">
        <v>160</v>
      </c>
      <c r="N364" s="87" t="s">
        <v>161</v>
      </c>
      <c r="P364" s="322"/>
      <c r="Q364" s="322"/>
      <c r="R364" s="322"/>
      <c r="T364" s="322"/>
      <c r="U364" s="322"/>
      <c r="W364" s="322"/>
      <c r="X364" s="322"/>
      <c r="Z364" s="322"/>
      <c r="AA364" s="322"/>
      <c r="AB364" s="322"/>
      <c r="AE364" s="281"/>
    </row>
    <row r="365" spans="1:32" ht="12.75" customHeight="1" thickTop="1" thickBot="1" x14ac:dyDescent="0.4">
      <c r="A365" s="23">
        <v>362</v>
      </c>
      <c r="B365" s="274">
        <v>10</v>
      </c>
      <c r="C365" s="98">
        <v>44430</v>
      </c>
      <c r="D365" s="67" t="s">
        <v>11</v>
      </c>
      <c r="E365" s="25" t="str">
        <f t="shared" si="78"/>
        <v>GREENWICH PUMAS 40</v>
      </c>
      <c r="F365" s="25" t="str">
        <f t="shared" si="78"/>
        <v>RIDGEFIELD KICKS</v>
      </c>
      <c r="G365" s="78"/>
      <c r="H365" s="302">
        <f>VLOOKUP(E365,START_TIMES,2)</f>
        <v>0.41666666666666702</v>
      </c>
      <c r="I365" s="25" t="str">
        <f>VLOOKUP(E365,FallFields1,2)</f>
        <v>tbd</v>
      </c>
      <c r="J365" s="75" t="s">
        <v>0</v>
      </c>
      <c r="K365" s="16"/>
      <c r="M365" s="87" t="s">
        <v>163</v>
      </c>
      <c r="N365" s="87" t="s">
        <v>106</v>
      </c>
      <c r="P365" s="322"/>
      <c r="Q365" s="322"/>
      <c r="R365" s="322"/>
      <c r="T365" s="322"/>
      <c r="U365" s="322"/>
      <c r="W365" s="322"/>
      <c r="X365" s="322"/>
      <c r="Z365" s="322"/>
      <c r="AA365" s="322"/>
      <c r="AB365" s="322"/>
      <c r="AE365" s="281"/>
    </row>
    <row r="366" spans="1:32" ht="12.75" customHeight="1" thickTop="1" x14ac:dyDescent="0.35">
      <c r="A366" s="23">
        <v>363</v>
      </c>
      <c r="B366" s="274">
        <v>10</v>
      </c>
      <c r="C366" s="98">
        <v>44430</v>
      </c>
      <c r="D366" s="67" t="s">
        <v>11</v>
      </c>
      <c r="E366" s="25" t="str">
        <f t="shared" si="78"/>
        <v>WATERBURY ALBANIANS</v>
      </c>
      <c r="F366" s="25" t="str">
        <f t="shared" si="78"/>
        <v>STORM FC</v>
      </c>
      <c r="G366" s="298"/>
      <c r="H366" s="302">
        <f>VLOOKUP(E366,START_TIMES,2)</f>
        <v>0.33333333333333331</v>
      </c>
      <c r="I366" s="25" t="str">
        <f>VLOOKUP(E366,FallFields1,2)</f>
        <v>Brookfield HS, Brookfield</v>
      </c>
      <c r="J366" s="75" t="s">
        <v>0</v>
      </c>
      <c r="K366" s="16"/>
      <c r="M366" s="87" t="s">
        <v>109</v>
      </c>
      <c r="N366" s="87" t="s">
        <v>107</v>
      </c>
      <c r="P366" s="322"/>
      <c r="Q366" s="322"/>
      <c r="R366" s="322"/>
      <c r="T366" s="322"/>
      <c r="U366" s="322"/>
      <c r="W366" s="322"/>
      <c r="X366" s="322"/>
      <c r="AA366" s="322"/>
      <c r="AB366" s="322"/>
    </row>
    <row r="367" spans="1:32" ht="12.75" customHeight="1" x14ac:dyDescent="0.35">
      <c r="A367" s="23">
        <v>364</v>
      </c>
      <c r="B367" s="274" t="s">
        <v>0</v>
      </c>
      <c r="C367" s="98" t="s">
        <v>0</v>
      </c>
      <c r="D367" s="29" t="s">
        <v>0</v>
      </c>
      <c r="E367" s="25" t="s">
        <v>0</v>
      </c>
      <c r="F367" s="25" t="s">
        <v>0</v>
      </c>
      <c r="G367" s="298" t="s">
        <v>0</v>
      </c>
      <c r="H367" s="302"/>
      <c r="I367" s="25" t="s">
        <v>0</v>
      </c>
      <c r="J367" s="75" t="s">
        <v>0</v>
      </c>
      <c r="K367" s="16"/>
      <c r="M367" s="87"/>
      <c r="N367" s="87"/>
      <c r="P367" s="322"/>
      <c r="Q367" s="322"/>
      <c r="R367" s="322"/>
      <c r="T367" s="322"/>
      <c r="U367" s="322"/>
      <c r="W367" s="322"/>
      <c r="X367" s="322"/>
      <c r="Z367" s="322"/>
      <c r="AA367" s="322"/>
      <c r="AB367" s="322"/>
      <c r="AC367" s="322"/>
      <c r="AE367" s="281"/>
      <c r="AF367" s="322"/>
    </row>
    <row r="368" spans="1:32" ht="12.75" customHeight="1" x14ac:dyDescent="0.35">
      <c r="A368" s="23">
        <v>365</v>
      </c>
      <c r="B368" s="274">
        <v>10</v>
      </c>
      <c r="C368" s="98">
        <v>44430</v>
      </c>
      <c r="D368" s="66" t="s">
        <v>12</v>
      </c>
      <c r="E368" s="25" t="str">
        <f t="shared" ref="E368:F374" si="79">VLOOKUP(M368,Teams,2)</f>
        <v xml:space="preserve">GUILFORD CELTIC </v>
      </c>
      <c r="F368" s="25" t="str">
        <f t="shared" si="79"/>
        <v>NORWALK SPORT COLOMBIA</v>
      </c>
      <c r="G368" s="298"/>
      <c r="H368" s="302">
        <f t="shared" ref="H368:H373" si="80">VLOOKUP(E368,START_TIMES,2)</f>
        <v>0.41666666666666702</v>
      </c>
      <c r="I368" s="354" t="str">
        <f t="shared" ref="I368:I374" si="81">VLOOKUP(E368,FallFields1,2)</f>
        <v>Bittner Park (G), Guilford</v>
      </c>
      <c r="J368" s="75" t="s">
        <v>0</v>
      </c>
      <c r="K368" s="16"/>
      <c r="M368" s="328" t="s">
        <v>116</v>
      </c>
      <c r="N368" s="328" t="s">
        <v>120</v>
      </c>
    </row>
    <row r="369" spans="1:32" ht="12.75" customHeight="1" x14ac:dyDescent="0.35">
      <c r="A369" s="23">
        <v>366</v>
      </c>
      <c r="B369" s="274">
        <v>10</v>
      </c>
      <c r="C369" s="98">
        <v>44430</v>
      </c>
      <c r="D369" s="66" t="s">
        <v>12</v>
      </c>
      <c r="E369" s="25" t="str">
        <f t="shared" si="79"/>
        <v>WILTON WOLVES</v>
      </c>
      <c r="F369" s="25" t="str">
        <f t="shared" si="79"/>
        <v>BESA SC</v>
      </c>
      <c r="G369" s="298"/>
      <c r="H369" s="302">
        <f t="shared" si="80"/>
        <v>0.41666666666666702</v>
      </c>
      <c r="I369" s="25" t="str">
        <f t="shared" si="81"/>
        <v>Lily Field (T), Wilton</v>
      </c>
      <c r="J369" s="75" t="s">
        <v>0</v>
      </c>
      <c r="K369" s="16"/>
      <c r="M369" s="328" t="s">
        <v>123</v>
      </c>
      <c r="N369" s="328" t="s">
        <v>863</v>
      </c>
      <c r="P369" s="322"/>
      <c r="Q369" s="322"/>
      <c r="R369" s="322"/>
      <c r="T369" s="322"/>
      <c r="U369" s="322"/>
      <c r="W369" s="322"/>
      <c r="X369" s="322"/>
      <c r="AA369" s="322"/>
      <c r="AB369" s="322"/>
    </row>
    <row r="370" spans="1:32" ht="12.75" customHeight="1" x14ac:dyDescent="0.35">
      <c r="A370" s="23">
        <v>367</v>
      </c>
      <c r="B370" s="274">
        <v>10</v>
      </c>
      <c r="C370" s="98">
        <v>44430</v>
      </c>
      <c r="D370" s="66" t="s">
        <v>12</v>
      </c>
      <c r="E370" s="25" t="str">
        <f t="shared" si="79"/>
        <v>GUILFORD BELL CURVE</v>
      </c>
      <c r="F370" s="25" t="str">
        <f t="shared" si="79"/>
        <v>DERBY QUITUS</v>
      </c>
      <c r="G370" s="298"/>
      <c r="H370" s="302">
        <f t="shared" si="80"/>
        <v>0.41666666666666702</v>
      </c>
      <c r="I370" s="354" t="str">
        <f t="shared" si="81"/>
        <v>Guilford HS (T), Guilford</v>
      </c>
      <c r="J370" s="75" t="s">
        <v>0</v>
      </c>
      <c r="K370" s="16"/>
      <c r="M370" s="318" t="s">
        <v>115</v>
      </c>
      <c r="N370" s="318" t="s">
        <v>865</v>
      </c>
      <c r="P370" s="322"/>
      <c r="Q370" s="322"/>
      <c r="R370" s="322"/>
      <c r="T370" s="322"/>
      <c r="U370" s="322"/>
      <c r="W370" s="322"/>
      <c r="X370" s="322"/>
      <c r="AA370" s="322"/>
      <c r="AB370" s="322"/>
    </row>
    <row r="371" spans="1:32" ht="12.75" customHeight="1" x14ac:dyDescent="0.35">
      <c r="A371" s="23">
        <v>368</v>
      </c>
      <c r="B371" s="274">
        <v>10</v>
      </c>
      <c r="C371" s="98">
        <v>44430</v>
      </c>
      <c r="D371" s="66" t="s">
        <v>12</v>
      </c>
      <c r="E371" s="25" t="str">
        <f t="shared" si="79"/>
        <v>SOUTHEAST ROVERS</v>
      </c>
      <c r="F371" s="25" t="str">
        <f t="shared" si="79"/>
        <v>NORTH HAVEN SC</v>
      </c>
      <c r="G371" s="312"/>
      <c r="H371" s="302">
        <f t="shared" si="80"/>
        <v>0.41666666666666702</v>
      </c>
      <c r="I371" s="25" t="str">
        <f t="shared" si="81"/>
        <v>New London HS (T), New London</v>
      </c>
      <c r="J371" s="75" t="s">
        <v>0</v>
      </c>
      <c r="K371" s="16"/>
      <c r="M371" s="328" t="s">
        <v>121</v>
      </c>
      <c r="N371" s="328" t="s">
        <v>871</v>
      </c>
      <c r="P371" s="322"/>
      <c r="Q371" s="322"/>
      <c r="R371" s="322"/>
      <c r="T371" s="322"/>
      <c r="U371" s="322"/>
      <c r="W371" s="322"/>
      <c r="X371" s="322"/>
      <c r="AA371" s="322"/>
      <c r="AB371" s="322"/>
    </row>
    <row r="372" spans="1:32" ht="12.75" customHeight="1" x14ac:dyDescent="0.35">
      <c r="A372" s="23">
        <v>369</v>
      </c>
      <c r="B372" s="274">
        <v>10</v>
      </c>
      <c r="C372" s="98">
        <v>44430</v>
      </c>
      <c r="D372" s="66" t="s">
        <v>12</v>
      </c>
      <c r="E372" s="25" t="str">
        <f t="shared" si="79"/>
        <v>ELI'S FC</v>
      </c>
      <c r="F372" s="25" t="str">
        <f t="shared" si="79"/>
        <v>CLUB NAPOLI 40</v>
      </c>
      <c r="G372" s="298"/>
      <c r="H372" s="302">
        <f t="shared" si="80"/>
        <v>0.41666666666666702</v>
      </c>
      <c r="I372" s="25" t="str">
        <f t="shared" si="81"/>
        <v>Prageman Park (G), Wallingford</v>
      </c>
      <c r="J372" s="75" t="s">
        <v>0</v>
      </c>
      <c r="K372" s="16"/>
      <c r="M372" s="318" t="s">
        <v>114</v>
      </c>
      <c r="N372" s="318" t="s">
        <v>112</v>
      </c>
      <c r="P372" s="322"/>
      <c r="Q372" s="322"/>
      <c r="R372" s="322"/>
      <c r="T372" s="322"/>
      <c r="U372" s="322"/>
      <c r="W372" s="322"/>
      <c r="X372" s="322"/>
      <c r="Z372" s="322"/>
      <c r="AA372" s="322"/>
      <c r="AB372" s="322"/>
      <c r="AC372" s="322"/>
      <c r="AF372" s="322"/>
    </row>
    <row r="373" spans="1:32" ht="12.75" customHeight="1" x14ac:dyDescent="0.35">
      <c r="A373" s="23">
        <v>370</v>
      </c>
      <c r="B373" s="274">
        <v>10</v>
      </c>
      <c r="C373" s="98">
        <v>44430</v>
      </c>
      <c r="D373" s="66" t="s">
        <v>12</v>
      </c>
      <c r="E373" s="25" t="str">
        <f t="shared" si="79"/>
        <v>NORTH BRANFORD 40</v>
      </c>
      <c r="F373" s="25" t="str">
        <f t="shared" si="79"/>
        <v>STAMFORD UNITED</v>
      </c>
      <c r="G373" s="298"/>
      <c r="H373" s="302">
        <f t="shared" si="80"/>
        <v>0.41666666666666702</v>
      </c>
      <c r="I373" s="25" t="str">
        <f t="shared" si="81"/>
        <v>North Farms Park (G), North Branford</v>
      </c>
      <c r="J373" s="75" t="s">
        <v>0</v>
      </c>
      <c r="K373" s="16"/>
      <c r="M373" s="328" t="s">
        <v>118</v>
      </c>
      <c r="N373" s="328" t="s">
        <v>873</v>
      </c>
      <c r="P373" s="322"/>
      <c r="Q373" s="322"/>
      <c r="R373" s="322"/>
      <c r="T373" s="322"/>
      <c r="U373" s="322"/>
      <c r="W373" s="322"/>
      <c r="X373" s="322"/>
      <c r="Z373" s="322"/>
      <c r="AA373" s="322"/>
      <c r="AB373" s="322"/>
      <c r="AE373" s="281"/>
    </row>
    <row r="374" spans="1:32" ht="12.75" customHeight="1" x14ac:dyDescent="0.35">
      <c r="A374" s="23">
        <v>371</v>
      </c>
      <c r="B374" s="274">
        <v>10</v>
      </c>
      <c r="C374" s="98">
        <v>44430</v>
      </c>
      <c r="D374" s="66" t="s">
        <v>12</v>
      </c>
      <c r="E374" s="25" t="str">
        <f t="shared" si="79"/>
        <v>CLINTON 40</v>
      </c>
      <c r="F374" s="25" t="str">
        <f t="shared" si="79"/>
        <v>NEW HAVEN AMERICANS</v>
      </c>
      <c r="G374" s="298"/>
      <c r="H374" s="302">
        <v>0.33333333333333331</v>
      </c>
      <c r="I374" s="25" t="str">
        <f t="shared" si="81"/>
        <v>Indian River Sports Complex (T), Clinton</v>
      </c>
      <c r="J374" s="75" t="s">
        <v>0</v>
      </c>
      <c r="K374" s="16"/>
      <c r="M374" s="328" t="s">
        <v>111</v>
      </c>
      <c r="N374" s="328" t="s">
        <v>869</v>
      </c>
    </row>
    <row r="375" spans="1:32" ht="12.75" customHeight="1" x14ac:dyDescent="0.35">
      <c r="A375" s="23">
        <v>372</v>
      </c>
      <c r="B375" s="274" t="s">
        <v>0</v>
      </c>
      <c r="C375" s="98" t="s">
        <v>0</v>
      </c>
      <c r="D375" s="29" t="s">
        <v>0</v>
      </c>
      <c r="E375" s="25" t="s">
        <v>0</v>
      </c>
      <c r="F375" s="25" t="s">
        <v>0</v>
      </c>
      <c r="G375" s="298" t="s">
        <v>0</v>
      </c>
      <c r="H375" s="302"/>
      <c r="I375" s="25" t="s">
        <v>0</v>
      </c>
      <c r="J375" s="75" t="s">
        <v>0</v>
      </c>
      <c r="K375" s="91"/>
      <c r="L375" s="91"/>
      <c r="M375" s="87"/>
      <c r="N375" s="87"/>
      <c r="P375" s="322"/>
      <c r="Q375" s="322"/>
      <c r="R375" s="322"/>
      <c r="T375" s="322"/>
      <c r="U375" s="322"/>
      <c r="W375" s="322"/>
      <c r="X375" s="322"/>
      <c r="Z375" s="322"/>
      <c r="AA375" s="322"/>
      <c r="AB375" s="322"/>
      <c r="AC375" s="322"/>
      <c r="AE375" s="281"/>
      <c r="AF375" s="322"/>
    </row>
    <row r="376" spans="1:32" ht="12.75" customHeight="1" x14ac:dyDescent="0.35">
      <c r="A376" s="23">
        <v>373</v>
      </c>
      <c r="B376" s="274">
        <v>10</v>
      </c>
      <c r="C376" s="98">
        <v>44430</v>
      </c>
      <c r="D376" s="65" t="s">
        <v>102</v>
      </c>
      <c r="E376" s="25" t="str">
        <f t="shared" ref="E376:F380" si="82">VLOOKUP(M376,Teams,2)</f>
        <v>GREENWICH GUNNERS 50</v>
      </c>
      <c r="F376" s="25" t="str">
        <f t="shared" si="82"/>
        <v>DYNAMO SC</v>
      </c>
      <c r="G376" s="298"/>
      <c r="H376" s="302">
        <f>VLOOKUP(E376,START_TIMES,2)</f>
        <v>0.41666666666666702</v>
      </c>
      <c r="I376" s="25" t="str">
        <f>VLOOKUP(E376,FallFields1,2)</f>
        <v>tbd</v>
      </c>
      <c r="J376" s="75" t="s">
        <v>0</v>
      </c>
      <c r="K376" s="16"/>
      <c r="M376" s="87" t="s">
        <v>129</v>
      </c>
      <c r="N376" s="87" t="s">
        <v>126</v>
      </c>
      <c r="P376" s="322"/>
      <c r="Q376" s="322"/>
      <c r="R376" s="322"/>
      <c r="T376" s="322"/>
      <c r="U376" s="322"/>
      <c r="W376" s="322"/>
      <c r="X376" s="322"/>
      <c r="Z376" s="322"/>
      <c r="AA376" s="322"/>
      <c r="AB376" s="322"/>
      <c r="AC376" s="322"/>
      <c r="AE376" s="281"/>
      <c r="AF376" s="322"/>
    </row>
    <row r="377" spans="1:32" ht="12.75" customHeight="1" x14ac:dyDescent="0.35">
      <c r="A377" s="23">
        <v>374</v>
      </c>
      <c r="B377" s="274">
        <v>10</v>
      </c>
      <c r="C377" s="98">
        <v>44430</v>
      </c>
      <c r="D377" s="65" t="s">
        <v>102</v>
      </c>
      <c r="E377" s="25" t="str">
        <f t="shared" si="82"/>
        <v>GREENWICH ARSENAL 50</v>
      </c>
      <c r="F377" s="25" t="str">
        <f t="shared" si="82"/>
        <v>POLONIA FALCON STARS FC</v>
      </c>
      <c r="G377" s="298"/>
      <c r="H377" s="302">
        <f>VLOOKUP(E377,START_TIMES,2)</f>
        <v>0.41666666666666702</v>
      </c>
      <c r="I377" s="25" t="str">
        <f>VLOOKUP(E377,FallFields1,2)</f>
        <v>tbd</v>
      </c>
      <c r="J377" s="75" t="s">
        <v>0</v>
      </c>
      <c r="K377" s="16"/>
      <c r="M377" s="87" t="s">
        <v>128</v>
      </c>
      <c r="N377" s="87" t="s">
        <v>132</v>
      </c>
      <c r="P377" s="322"/>
      <c r="Q377" s="322"/>
      <c r="R377" s="322"/>
      <c r="T377" s="322"/>
      <c r="U377" s="322"/>
      <c r="W377" s="322"/>
      <c r="X377" s="322"/>
      <c r="Z377" s="322"/>
      <c r="AA377" s="322"/>
      <c r="AB377" s="322"/>
      <c r="AC377" s="322"/>
      <c r="AE377" s="281"/>
      <c r="AF377" s="322"/>
    </row>
    <row r="378" spans="1:32" ht="12.75" customHeight="1" x14ac:dyDescent="0.35">
      <c r="A378" s="23">
        <v>375</v>
      </c>
      <c r="B378" s="274">
        <v>10</v>
      </c>
      <c r="C378" s="98">
        <v>44430</v>
      </c>
      <c r="D378" s="65" t="s">
        <v>102</v>
      </c>
      <c r="E378" s="25" t="str">
        <f t="shared" si="82"/>
        <v>CHESHIRE AZZURRI 50</v>
      </c>
      <c r="F378" s="25" t="str">
        <f t="shared" si="82"/>
        <v xml:space="preserve">CHESHIRE UNITED </v>
      </c>
      <c r="G378" s="298"/>
      <c r="H378" s="302">
        <v>0.375</v>
      </c>
      <c r="I378" s="25" t="str">
        <f>VLOOKUP(E378,FallFields1,2)</f>
        <v>Quinnipiac Park (G), Cheshire</v>
      </c>
      <c r="J378" s="75" t="s">
        <v>0</v>
      </c>
      <c r="K378" s="16"/>
      <c r="M378" s="87" t="s">
        <v>124</v>
      </c>
      <c r="N378" s="87" t="s">
        <v>125</v>
      </c>
      <c r="P378" s="322"/>
      <c r="Q378" s="322"/>
      <c r="R378" s="322"/>
      <c r="T378" s="322"/>
      <c r="U378" s="322"/>
      <c r="W378" s="322"/>
      <c r="X378" s="322"/>
      <c r="Z378" s="322"/>
      <c r="AA378" s="322"/>
      <c r="AB378" s="322"/>
      <c r="AC378" s="322"/>
      <c r="AE378" s="281"/>
      <c r="AF378" s="322"/>
    </row>
    <row r="379" spans="1:32" ht="12.75" customHeight="1" x14ac:dyDescent="0.35">
      <c r="A379" s="23">
        <v>376</v>
      </c>
      <c r="B379" s="274">
        <v>10</v>
      </c>
      <c r="C379" s="349">
        <v>44430</v>
      </c>
      <c r="D379" s="65" t="s">
        <v>102</v>
      </c>
      <c r="E379" s="25" t="str">
        <f t="shared" si="82"/>
        <v>FAIRFIELD GAC 50</v>
      </c>
      <c r="F379" s="25" t="str">
        <f t="shared" si="82"/>
        <v>GREENWICH PUMAS LEGENDS</v>
      </c>
      <c r="G379" s="298"/>
      <c r="H379" s="302">
        <v>0.33333333333333331</v>
      </c>
      <c r="I379" s="25" t="str">
        <f>VLOOKUP(E379,FallFields1,2)</f>
        <v>Ludlowe HS (T), Fairfield</v>
      </c>
      <c r="J379" s="75" t="s">
        <v>0</v>
      </c>
      <c r="K379" s="16"/>
      <c r="M379" s="87" t="s">
        <v>127</v>
      </c>
      <c r="N379" s="87" t="s">
        <v>130</v>
      </c>
      <c r="P379" s="322"/>
      <c r="Q379" s="322"/>
      <c r="R379" s="322"/>
      <c r="T379" s="322"/>
      <c r="U379" s="322"/>
      <c r="W379" s="322"/>
      <c r="X379" s="322"/>
      <c r="Z379" s="322"/>
      <c r="AA379" s="322"/>
      <c r="AB379" s="322"/>
      <c r="AC379" s="322"/>
      <c r="AE379" s="281"/>
      <c r="AF379" s="322"/>
    </row>
    <row r="380" spans="1:32" ht="12.75" customHeight="1" x14ac:dyDescent="0.35">
      <c r="A380" s="23">
        <v>377</v>
      </c>
      <c r="B380" s="274">
        <v>10</v>
      </c>
      <c r="C380" s="98">
        <v>44430</v>
      </c>
      <c r="D380" s="65" t="s">
        <v>102</v>
      </c>
      <c r="E380" s="25" t="str">
        <f t="shared" si="82"/>
        <v>VASCO DA GAMA 50</v>
      </c>
      <c r="F380" s="25" t="str">
        <f t="shared" si="82"/>
        <v>GUILFORD BLACK EAGLES</v>
      </c>
      <c r="G380" s="298"/>
      <c r="H380" s="302">
        <f>VLOOKUP(E380,START_TIMES,2)</f>
        <v>0.41666666666666702</v>
      </c>
      <c r="I380" s="25" t="str">
        <f>VLOOKUP(E380,FallFields1,2)</f>
        <v>Veterans Memorial Park (T), Bridgeport</v>
      </c>
      <c r="J380" s="75" t="s">
        <v>0</v>
      </c>
      <c r="K380" s="16"/>
      <c r="M380" s="87" t="s">
        <v>133</v>
      </c>
      <c r="N380" s="87" t="s">
        <v>131</v>
      </c>
      <c r="P380" s="322"/>
      <c r="Q380" s="322"/>
      <c r="R380" s="322"/>
      <c r="T380" s="322"/>
      <c r="U380" s="322"/>
      <c r="W380" s="322"/>
      <c r="X380" s="322"/>
      <c r="Z380" s="322"/>
      <c r="AA380" s="322"/>
      <c r="AB380" s="322"/>
      <c r="AC380" s="322"/>
      <c r="AE380" s="281"/>
      <c r="AF380" s="322"/>
    </row>
    <row r="381" spans="1:32" ht="12.5" customHeight="1" x14ac:dyDescent="0.35">
      <c r="A381" s="23">
        <v>378</v>
      </c>
      <c r="B381" s="274" t="s">
        <v>0</v>
      </c>
      <c r="C381" s="98" t="s">
        <v>0</v>
      </c>
      <c r="D381" s="29" t="s">
        <v>0</v>
      </c>
      <c r="E381" s="25" t="s">
        <v>0</v>
      </c>
      <c r="F381" s="25" t="s">
        <v>0</v>
      </c>
      <c r="G381" s="298" t="s">
        <v>0</v>
      </c>
      <c r="H381" s="302"/>
      <c r="I381" s="25" t="s">
        <v>0</v>
      </c>
      <c r="J381" s="75" t="s">
        <v>0</v>
      </c>
      <c r="K381" s="16"/>
      <c r="M381" s="87"/>
      <c r="N381" s="87"/>
    </row>
    <row r="382" spans="1:32" ht="12.5" customHeight="1" x14ac:dyDescent="0.35">
      <c r="A382" s="23">
        <v>379</v>
      </c>
      <c r="B382" s="274">
        <v>10</v>
      </c>
      <c r="C382" s="98">
        <v>44430</v>
      </c>
      <c r="D382" s="70" t="s">
        <v>103</v>
      </c>
      <c r="E382" s="25" t="str">
        <f t="shared" ref="E382:F385" si="83">VLOOKUP(M382,Teams,2)</f>
        <v>NEW FAIRFIELD UNITED</v>
      </c>
      <c r="F382" s="332" t="str">
        <f t="shared" si="83"/>
        <v>BYE 50</v>
      </c>
      <c r="G382" s="339" t="s">
        <v>0</v>
      </c>
      <c r="H382" s="350" t="s">
        <v>91</v>
      </c>
      <c r="I382" s="266" t="s">
        <v>91</v>
      </c>
      <c r="J382" s="75" t="s">
        <v>0</v>
      </c>
      <c r="K382" s="16"/>
      <c r="M382" s="87" t="s">
        <v>141</v>
      </c>
      <c r="N382" s="87" t="s">
        <v>134</v>
      </c>
    </row>
    <row r="383" spans="1:32" ht="12.75" customHeight="1" x14ac:dyDescent="0.35">
      <c r="A383" s="23">
        <v>380</v>
      </c>
      <c r="B383" s="274">
        <v>10</v>
      </c>
      <c r="C383" s="98">
        <v>44430</v>
      </c>
      <c r="D383" s="70" t="s">
        <v>103</v>
      </c>
      <c r="E383" s="25" t="str">
        <f t="shared" si="83"/>
        <v>NORWALK MARINERS</v>
      </c>
      <c r="F383" s="25" t="str">
        <f t="shared" si="83"/>
        <v>ZIMMITTI SC</v>
      </c>
      <c r="G383" s="339" t="s">
        <v>0</v>
      </c>
      <c r="H383" s="302">
        <f>VLOOKUP(E383,START_TIMES,2)</f>
        <v>0.41666666666666702</v>
      </c>
      <c r="I383" s="25" t="str">
        <f>VLOOKUP(E383,FallFields1,2)</f>
        <v>Nathan Hale MS (T), Norwalk</v>
      </c>
      <c r="J383" s="75" t="s">
        <v>0</v>
      </c>
      <c r="K383" s="16"/>
      <c r="M383" s="87" t="s">
        <v>144</v>
      </c>
      <c r="N383" s="87" t="s">
        <v>147</v>
      </c>
      <c r="P383" s="322"/>
      <c r="Q383" s="322"/>
      <c r="R383" s="322"/>
      <c r="T383" s="322"/>
      <c r="U383" s="322"/>
      <c r="W383" s="322"/>
      <c r="X383" s="322"/>
      <c r="Z383" s="322"/>
      <c r="AA383" s="322"/>
      <c r="AB383" s="322"/>
      <c r="AC383" s="322"/>
      <c r="AE383" s="281"/>
      <c r="AF383" s="322"/>
    </row>
    <row r="384" spans="1:32" ht="12.75" customHeight="1" thickBot="1" x14ac:dyDescent="0.4">
      <c r="A384" s="23">
        <v>381</v>
      </c>
      <c r="B384" s="274">
        <v>10</v>
      </c>
      <c r="C384" s="98">
        <v>44430</v>
      </c>
      <c r="D384" s="70" t="s">
        <v>103</v>
      </c>
      <c r="E384" s="25" t="str">
        <f t="shared" si="83"/>
        <v>CLUB NAPOLI 50</v>
      </c>
      <c r="F384" s="25" t="str">
        <f t="shared" si="83"/>
        <v>EAST HAVEN SC</v>
      </c>
      <c r="G384" s="339" t="s">
        <v>0</v>
      </c>
      <c r="H384" s="302">
        <v>0.33333333333333331</v>
      </c>
      <c r="I384" s="25" t="str">
        <f>VLOOKUP(E384,FallFields1,2)</f>
        <v>North Farms Park (G), North Branford</v>
      </c>
      <c r="J384" s="75" t="s">
        <v>0</v>
      </c>
      <c r="K384" s="16"/>
      <c r="M384" s="87" t="s">
        <v>136</v>
      </c>
      <c r="N384" s="87" t="s">
        <v>138</v>
      </c>
      <c r="P384" s="322"/>
      <c r="Q384" s="322"/>
      <c r="R384" s="322"/>
      <c r="T384" s="322"/>
      <c r="U384" s="322"/>
      <c r="W384" s="322"/>
      <c r="X384" s="322"/>
      <c r="Z384" s="322"/>
      <c r="AA384" s="322"/>
      <c r="AB384" s="322"/>
      <c r="AE384" s="281"/>
    </row>
    <row r="385" spans="1:32" ht="12.75" customHeight="1" thickTop="1" thickBot="1" x14ac:dyDescent="0.4">
      <c r="A385" s="23">
        <v>382</v>
      </c>
      <c r="B385" s="274">
        <v>10</v>
      </c>
      <c r="C385" s="98">
        <v>44430</v>
      </c>
      <c r="D385" s="70" t="s">
        <v>103</v>
      </c>
      <c r="E385" s="25" t="str">
        <f t="shared" si="83"/>
        <v>NORTH BRANFORD LEGENDS</v>
      </c>
      <c r="F385" s="25" t="str">
        <f t="shared" si="83"/>
        <v>STAMFORD CITY</v>
      </c>
      <c r="G385" s="339" t="s">
        <v>0</v>
      </c>
      <c r="H385" s="302">
        <v>0.33333333333333331</v>
      </c>
      <c r="I385" s="25" t="str">
        <f>VLOOKUP(E385,FallFields1,2)</f>
        <v>Northford Park (G), North Branford</v>
      </c>
      <c r="J385" s="75" t="s">
        <v>0</v>
      </c>
      <c r="K385" s="16"/>
      <c r="M385" s="87" t="s">
        <v>142</v>
      </c>
      <c r="N385" s="87" t="s">
        <v>146</v>
      </c>
      <c r="P385" s="322"/>
      <c r="Q385" s="322"/>
      <c r="R385" s="322"/>
      <c r="S385" s="16"/>
      <c r="T385" s="207"/>
      <c r="U385" s="207"/>
      <c r="V385" s="16">
        <v>73</v>
      </c>
      <c r="W385" s="218"/>
      <c r="X385" s="224"/>
      <c r="Y385" s="16"/>
      <c r="Z385" s="275"/>
      <c r="AA385" s="322"/>
      <c r="AB385" s="322"/>
      <c r="AC385" s="16"/>
      <c r="AF385" s="322"/>
    </row>
    <row r="386" spans="1:32" ht="12.75" customHeight="1" thickTop="1" thickBot="1" x14ac:dyDescent="0.4">
      <c r="A386" s="23">
        <v>383</v>
      </c>
      <c r="B386" s="23" t="s">
        <v>0</v>
      </c>
      <c r="C386" s="98" t="s">
        <v>0</v>
      </c>
      <c r="D386" s="399" t="s">
        <v>0</v>
      </c>
      <c r="E386" s="336" t="s">
        <v>0</v>
      </c>
      <c r="F386" s="336" t="s">
        <v>0</v>
      </c>
      <c r="G386" s="298" t="s">
        <v>0</v>
      </c>
      <c r="H386" s="338" t="e">
        <f>VLOOKUP(E386,START_TIMES,2)</f>
        <v>#N/A</v>
      </c>
      <c r="I386" s="25" t="s">
        <v>0</v>
      </c>
      <c r="J386" s="75" t="s">
        <v>0</v>
      </c>
      <c r="K386" s="16"/>
      <c r="M386" s="87"/>
      <c r="N386" s="87"/>
      <c r="P386" s="322"/>
      <c r="Q386" s="322"/>
      <c r="S386" s="16"/>
      <c r="T386" s="207"/>
      <c r="U386" s="207"/>
      <c r="V386" s="16">
        <v>74</v>
      </c>
      <c r="W386" s="218"/>
      <c r="X386" s="224"/>
      <c r="Y386" s="16"/>
      <c r="Z386" s="275"/>
      <c r="AA386" s="322"/>
      <c r="AB386" s="322"/>
      <c r="AC386" s="91"/>
      <c r="AE386" s="281"/>
      <c r="AF386" s="322"/>
    </row>
    <row r="387" spans="1:32" ht="12.75" customHeight="1" thickTop="1" x14ac:dyDescent="0.35">
      <c r="A387" s="23">
        <v>384</v>
      </c>
      <c r="B387" s="274">
        <v>11</v>
      </c>
      <c r="C387" s="98">
        <v>44437</v>
      </c>
      <c r="D387" s="71" t="s">
        <v>10</v>
      </c>
      <c r="E387" s="25" t="str">
        <f t="shared" ref="E387:F391" si="84">VLOOKUP(M387,Teams,2)</f>
        <v>GREENWICH ARSENAL 30</v>
      </c>
      <c r="F387" s="25" t="str">
        <f t="shared" si="84"/>
        <v>NEWTOWN SALTY DOGS</v>
      </c>
      <c r="G387" s="298"/>
      <c r="H387" s="302">
        <f>VLOOKUP(E387,START_TIMES,2)</f>
        <v>0.41666666666666702</v>
      </c>
      <c r="I387" s="25" t="str">
        <f>VLOOKUP(E387,FallFields1,2)</f>
        <v>tbd</v>
      </c>
      <c r="J387" s="75" t="s">
        <v>0</v>
      </c>
      <c r="K387" s="16"/>
      <c r="M387" s="87" t="s">
        <v>98</v>
      </c>
      <c r="N387" s="87" t="s">
        <v>94</v>
      </c>
      <c r="P387" s="322"/>
      <c r="Q387" s="322"/>
      <c r="R387" s="322"/>
      <c r="T387" s="324"/>
      <c r="U387" s="324"/>
      <c r="V387" s="325"/>
      <c r="W387" s="324"/>
      <c r="X387" s="324"/>
      <c r="Z387" s="322"/>
      <c r="AA387" s="322"/>
      <c r="AB387" s="322"/>
      <c r="AF387" s="322"/>
    </row>
    <row r="388" spans="1:32" ht="12.75" customHeight="1" x14ac:dyDescent="0.35">
      <c r="A388" s="23">
        <v>385</v>
      </c>
      <c r="B388" s="274">
        <v>11</v>
      </c>
      <c r="C388" s="98">
        <v>44437</v>
      </c>
      <c r="D388" s="71" t="s">
        <v>10</v>
      </c>
      <c r="E388" s="25" t="str">
        <f t="shared" si="84"/>
        <v>NAUGATUCK FUSION</v>
      </c>
      <c r="F388" s="25" t="str">
        <f t="shared" si="84"/>
        <v>CLINTON 30</v>
      </c>
      <c r="G388" s="298"/>
      <c r="H388" s="302">
        <v>0.375</v>
      </c>
      <c r="I388" s="25" t="str">
        <f>VLOOKUP(E388,FallFields1,2)</f>
        <v>City Hill MS (G), Naugatuck</v>
      </c>
      <c r="J388" s="75" t="s">
        <v>935</v>
      </c>
      <c r="K388" s="16"/>
      <c r="M388" s="87" t="s">
        <v>92</v>
      </c>
      <c r="N388" s="87" t="s">
        <v>101</v>
      </c>
      <c r="P388" s="322"/>
      <c r="Q388" s="322"/>
      <c r="R388" s="322"/>
      <c r="T388" s="322"/>
      <c r="U388" s="322"/>
      <c r="W388" s="322"/>
      <c r="X388" s="322"/>
      <c r="Z388" s="322"/>
      <c r="AA388" s="322"/>
      <c r="AB388" s="322"/>
      <c r="AF388" s="322"/>
    </row>
    <row r="389" spans="1:32" ht="12.75" customHeight="1" x14ac:dyDescent="0.35">
      <c r="A389" s="23">
        <v>386</v>
      </c>
      <c r="B389" s="274">
        <v>11</v>
      </c>
      <c r="C389" s="98">
        <v>44437</v>
      </c>
      <c r="D389" s="71" t="s">
        <v>10</v>
      </c>
      <c r="E389" s="343" t="str">
        <f t="shared" si="84"/>
        <v>STAMFORD FC</v>
      </c>
      <c r="F389" s="343" t="str">
        <f t="shared" si="84"/>
        <v>SHELTON FC</v>
      </c>
      <c r="G389" s="298"/>
      <c r="H389" s="302">
        <f>VLOOKUP(E389,START_TIMES,2)</f>
        <v>0.41666666666666702</v>
      </c>
      <c r="I389" s="25" t="str">
        <f>VLOOKUP(E389,FallFields1,2)</f>
        <v>West Beach Fields (T), Stamford</v>
      </c>
      <c r="J389" s="75" t="s">
        <v>0</v>
      </c>
      <c r="K389" s="16"/>
      <c r="M389" s="87" t="s">
        <v>96</v>
      </c>
      <c r="N389" s="87" t="s">
        <v>93</v>
      </c>
      <c r="P389" s="322"/>
      <c r="Q389" s="322"/>
      <c r="R389" s="322"/>
      <c r="T389" s="322"/>
      <c r="U389" s="322"/>
      <c r="W389" s="322"/>
      <c r="X389" s="322"/>
      <c r="Z389" s="322"/>
      <c r="AA389" s="322"/>
      <c r="AB389" s="322"/>
      <c r="AF389" s="322"/>
    </row>
    <row r="390" spans="1:32" ht="12.75" customHeight="1" x14ac:dyDescent="0.35">
      <c r="A390" s="23">
        <v>387</v>
      </c>
      <c r="B390" s="274">
        <v>11</v>
      </c>
      <c r="C390" s="98">
        <v>44437</v>
      </c>
      <c r="D390" s="71" t="s">
        <v>10</v>
      </c>
      <c r="E390" s="25" t="str">
        <f t="shared" si="84"/>
        <v>CLUB NAPOLI 30</v>
      </c>
      <c r="F390" s="25" t="str">
        <f t="shared" si="84"/>
        <v>NORTH BRANFORD 30</v>
      </c>
      <c r="G390" s="298"/>
      <c r="H390" s="302">
        <v>0.375</v>
      </c>
      <c r="I390" s="25" t="str">
        <f>VLOOKUP(E390,FallFields1,2)</f>
        <v>Quinnipiac Park (G), Cheshire</v>
      </c>
      <c r="J390" s="75" t="s">
        <v>0</v>
      </c>
      <c r="K390" s="16"/>
      <c r="M390" s="87" t="s">
        <v>95</v>
      </c>
      <c r="N390" s="87" t="s">
        <v>99</v>
      </c>
      <c r="P390" s="322"/>
      <c r="Q390" s="322"/>
      <c r="R390" s="322"/>
      <c r="T390" s="322"/>
      <c r="U390" s="322"/>
      <c r="W390" s="322"/>
      <c r="X390" s="322"/>
      <c r="Z390" s="322"/>
      <c r="AA390" s="322"/>
      <c r="AB390" s="322"/>
      <c r="AE390" s="281"/>
      <c r="AF390" s="322"/>
    </row>
    <row r="391" spans="1:32" ht="12.75" customHeight="1" x14ac:dyDescent="0.35">
      <c r="A391" s="23">
        <v>388</v>
      </c>
      <c r="B391" s="274">
        <v>11</v>
      </c>
      <c r="C391" s="98">
        <v>44437</v>
      </c>
      <c r="D391" s="71" t="s">
        <v>10</v>
      </c>
      <c r="E391" s="344" t="str">
        <f t="shared" si="84"/>
        <v>DANBURY UNITED 30</v>
      </c>
      <c r="F391" s="344" t="str">
        <f t="shared" si="84"/>
        <v>VASCO DA GAMA 30</v>
      </c>
      <c r="G391" s="298"/>
      <c r="H391" s="302">
        <v>0.33333333333333331</v>
      </c>
      <c r="I391" s="25" t="str">
        <f>VLOOKUP(E391,FallFields1,2)</f>
        <v>Portuguese Cultural Center (G), Danbury</v>
      </c>
      <c r="J391" s="75" t="s">
        <v>915</v>
      </c>
      <c r="K391" s="16"/>
      <c r="M391" s="87" t="s">
        <v>100</v>
      </c>
      <c r="N391" s="87" t="s">
        <v>97</v>
      </c>
      <c r="P391" s="322"/>
      <c r="Q391" s="322"/>
      <c r="R391" s="322"/>
      <c r="T391" s="322"/>
      <c r="U391" s="322"/>
      <c r="W391" s="322"/>
      <c r="X391" s="322"/>
      <c r="Z391" s="322"/>
      <c r="AA391" s="322"/>
      <c r="AB391" s="322"/>
      <c r="AF391" s="322"/>
    </row>
    <row r="392" spans="1:32" ht="12.75" customHeight="1" x14ac:dyDescent="0.35">
      <c r="A392" s="23">
        <v>389</v>
      </c>
      <c r="B392" s="274" t="s">
        <v>0</v>
      </c>
      <c r="C392" s="98" t="s">
        <v>0</v>
      </c>
      <c r="D392" s="29" t="s">
        <v>0</v>
      </c>
      <c r="E392" s="25" t="s">
        <v>0</v>
      </c>
      <c r="F392" s="25" t="s">
        <v>0</v>
      </c>
      <c r="G392" s="298" t="s">
        <v>0</v>
      </c>
      <c r="H392" s="302"/>
      <c r="I392" s="25" t="s">
        <v>0</v>
      </c>
      <c r="J392" s="75" t="s">
        <v>0</v>
      </c>
      <c r="K392" s="16"/>
      <c r="M392" s="87"/>
      <c r="N392" s="87"/>
      <c r="P392" s="322"/>
      <c r="Q392" s="322"/>
      <c r="R392" s="322"/>
      <c r="T392" s="322"/>
      <c r="U392" s="322"/>
      <c r="W392" s="322"/>
      <c r="X392" s="322"/>
      <c r="Z392" s="322"/>
      <c r="AA392" s="322"/>
      <c r="AB392" s="322"/>
      <c r="AC392" s="322"/>
      <c r="AE392" s="281"/>
      <c r="AF392" s="322"/>
    </row>
    <row r="393" spans="1:32" ht="12.75" customHeight="1" x14ac:dyDescent="0.35">
      <c r="A393" s="23">
        <v>390</v>
      </c>
      <c r="B393" s="274">
        <v>11</v>
      </c>
      <c r="C393" s="98">
        <v>44437</v>
      </c>
      <c r="D393" s="68" t="s">
        <v>175</v>
      </c>
      <c r="E393" s="25" t="str">
        <f t="shared" ref="E393:F397" si="85">VLOOKUP(M393,Teams,2)</f>
        <v>MILFORD TUESDAY</v>
      </c>
      <c r="F393" s="25" t="str">
        <f t="shared" si="85"/>
        <v>LITCHFIELD COUNTY BLUES</v>
      </c>
      <c r="G393" s="339"/>
      <c r="H393" s="302">
        <f>VLOOKUP(E393,START_TIMES,2)</f>
        <v>0.33333333333333331</v>
      </c>
      <c r="I393" s="25" t="str">
        <f>VLOOKUP(E393,FallFields1,2)</f>
        <v>Peck Place School (G), Orange</v>
      </c>
      <c r="J393" s="75" t="s">
        <v>0</v>
      </c>
      <c r="K393" s="91"/>
      <c r="L393" s="91"/>
      <c r="M393" s="87" t="s">
        <v>156</v>
      </c>
      <c r="N393" s="87" t="s">
        <v>154</v>
      </c>
      <c r="T393" s="322"/>
      <c r="U393" s="322"/>
      <c r="W393" s="322"/>
      <c r="X393" s="322"/>
    </row>
    <row r="394" spans="1:32" ht="12.75" customHeight="1" x14ac:dyDescent="0.35">
      <c r="A394" s="23">
        <v>391</v>
      </c>
      <c r="B394" s="274">
        <v>11</v>
      </c>
      <c r="C394" s="98">
        <v>44437</v>
      </c>
      <c r="D394" s="68" t="s">
        <v>175</v>
      </c>
      <c r="E394" s="25" t="str">
        <f t="shared" si="85"/>
        <v>TRINITY FC</v>
      </c>
      <c r="F394" s="25" t="str">
        <f t="shared" si="85"/>
        <v>MILFORD AMIGOS</v>
      </c>
      <c r="G394" s="339"/>
      <c r="H394" s="302">
        <f>VLOOKUP(E394,START_TIMES,2)</f>
        <v>0.41666666666666702</v>
      </c>
      <c r="I394" s="25" t="str">
        <f>VLOOKUP(E394,FallFields1,2)</f>
        <v>Celentano Field, New Haven</v>
      </c>
      <c r="J394" s="75" t="s">
        <v>0</v>
      </c>
      <c r="K394" s="16"/>
      <c r="M394" s="87" t="s">
        <v>159</v>
      </c>
      <c r="N394" s="87" t="s">
        <v>155</v>
      </c>
      <c r="T394" s="322"/>
      <c r="U394" s="322"/>
      <c r="W394" s="322"/>
      <c r="X394" s="322"/>
    </row>
    <row r="395" spans="1:32" ht="12.75" customHeight="1" x14ac:dyDescent="0.35">
      <c r="A395" s="23">
        <v>392</v>
      </c>
      <c r="B395" s="274">
        <v>11</v>
      </c>
      <c r="C395" s="98">
        <v>44437</v>
      </c>
      <c r="D395" s="68" t="s">
        <v>175</v>
      </c>
      <c r="E395" s="25" t="str">
        <f t="shared" si="85"/>
        <v>CLUB INDEPENDIENTE</v>
      </c>
      <c r="F395" s="25" t="str">
        <f t="shared" si="85"/>
        <v>COYOTES FC</v>
      </c>
      <c r="G395" s="339"/>
      <c r="H395" s="302">
        <f>VLOOKUP(E395,START_TIMES,2)</f>
        <v>0.33333333333333331</v>
      </c>
      <c r="I395" s="25" t="str">
        <f>VLOOKUP(E395,FallFields1,2)</f>
        <v>Woodruff Field (T), Milford</v>
      </c>
      <c r="J395" s="75" t="s">
        <v>0</v>
      </c>
      <c r="K395" s="16"/>
      <c r="M395" s="87" t="s">
        <v>151</v>
      </c>
      <c r="N395" s="87" t="s">
        <v>152</v>
      </c>
      <c r="T395" s="322"/>
      <c r="U395" s="322"/>
      <c r="W395" s="322"/>
      <c r="X395" s="322"/>
    </row>
    <row r="396" spans="1:32" ht="12.75" customHeight="1" x14ac:dyDescent="0.35">
      <c r="A396" s="23">
        <v>393</v>
      </c>
      <c r="B396" s="274">
        <v>11</v>
      </c>
      <c r="C396" s="98">
        <v>44437</v>
      </c>
      <c r="D396" s="68" t="s">
        <v>175</v>
      </c>
      <c r="E396" s="25" t="str">
        <f t="shared" si="85"/>
        <v>QPR</v>
      </c>
      <c r="F396" s="25" t="str">
        <f t="shared" si="85"/>
        <v>HAMDEN ALL STARS</v>
      </c>
      <c r="G396" s="339"/>
      <c r="H396" s="302">
        <v>0.45833333333333331</v>
      </c>
      <c r="I396" s="25" t="str">
        <f>VLOOKUP(E396,FallFields1,2)</f>
        <v>Quinnipiac Park (G), Cheshire</v>
      </c>
      <c r="J396" s="75" t="s">
        <v>0</v>
      </c>
      <c r="K396" s="16"/>
      <c r="M396" s="87" t="s">
        <v>158</v>
      </c>
      <c r="N396" s="87" t="s">
        <v>153</v>
      </c>
      <c r="P396" s="322"/>
      <c r="Q396" s="322"/>
      <c r="R396" s="322"/>
      <c r="T396" s="322"/>
      <c r="U396" s="322"/>
      <c r="W396" s="322"/>
      <c r="X396" s="322"/>
      <c r="AA396" s="322"/>
      <c r="AB396" s="322"/>
    </row>
    <row r="397" spans="1:32" ht="12.75" customHeight="1" x14ac:dyDescent="0.35">
      <c r="A397" s="23">
        <v>394</v>
      </c>
      <c r="B397" s="274">
        <v>11</v>
      </c>
      <c r="C397" s="98">
        <v>44437</v>
      </c>
      <c r="D397" s="68" t="s">
        <v>175</v>
      </c>
      <c r="E397" s="25" t="str">
        <f t="shared" si="85"/>
        <v>POLONIA FALCON FC 30</v>
      </c>
      <c r="F397" s="332" t="str">
        <f t="shared" si="85"/>
        <v>INTERNATIONAL FC</v>
      </c>
      <c r="G397" s="339"/>
      <c r="H397" s="302">
        <f>VLOOKUP(E397,START_TIMES,2)</f>
        <v>0.375</v>
      </c>
      <c r="I397" s="25" t="str">
        <f>VLOOKUP(E397,FallFields1,2)</f>
        <v>Falcon Field (G), New Britain</v>
      </c>
      <c r="J397" s="75" t="s">
        <v>0</v>
      </c>
      <c r="K397" s="16"/>
      <c r="M397" s="87" t="s">
        <v>157</v>
      </c>
      <c r="N397" s="87" t="s">
        <v>150</v>
      </c>
      <c r="P397" s="322"/>
      <c r="Q397" s="322"/>
      <c r="R397" s="322"/>
      <c r="T397" s="322"/>
      <c r="U397" s="322"/>
      <c r="W397" s="322"/>
      <c r="X397" s="322"/>
      <c r="Z397" s="322"/>
      <c r="AA397" s="322"/>
      <c r="AB397" s="322"/>
      <c r="AC397" s="322"/>
      <c r="AF397" s="322"/>
    </row>
    <row r="398" spans="1:32" ht="12.75" customHeight="1" x14ac:dyDescent="0.35">
      <c r="A398" s="23">
        <v>395</v>
      </c>
      <c r="B398" s="274" t="s">
        <v>0</v>
      </c>
      <c r="C398" s="98" t="s">
        <v>0</v>
      </c>
      <c r="D398" s="29" t="s">
        <v>0</v>
      </c>
      <c r="E398" s="25" t="s">
        <v>0</v>
      </c>
      <c r="F398" s="25" t="s">
        <v>0</v>
      </c>
      <c r="G398" s="298" t="s">
        <v>0</v>
      </c>
      <c r="H398" s="302"/>
      <c r="I398" s="25" t="s">
        <v>0</v>
      </c>
      <c r="J398" s="75" t="s">
        <v>0</v>
      </c>
      <c r="K398" s="91"/>
      <c r="L398" s="91"/>
      <c r="M398" s="87"/>
      <c r="N398" s="87"/>
      <c r="P398" s="322"/>
      <c r="Q398" s="322"/>
      <c r="R398" s="322"/>
      <c r="T398" s="322"/>
      <c r="U398" s="322"/>
      <c r="W398" s="322"/>
      <c r="X398" s="322"/>
      <c r="Z398" s="322"/>
      <c r="AA398" s="322"/>
      <c r="AB398" s="322"/>
      <c r="AC398" s="322"/>
      <c r="AE398" s="281"/>
      <c r="AF398" s="322"/>
    </row>
    <row r="399" spans="1:32" ht="12.75" customHeight="1" thickBot="1" x14ac:dyDescent="0.4">
      <c r="A399" s="23">
        <v>396</v>
      </c>
      <c r="B399" s="274">
        <v>11</v>
      </c>
      <c r="C399" s="98">
        <v>44437</v>
      </c>
      <c r="D399" s="67" t="s">
        <v>11</v>
      </c>
      <c r="E399" s="25" t="str">
        <f t="shared" ref="E399:F403" si="86">VLOOKUP(M399,Teams,2)</f>
        <v>RIDGEFIELD KICKS</v>
      </c>
      <c r="F399" s="25" t="str">
        <f t="shared" si="86"/>
        <v>HENRY  REID FC 40</v>
      </c>
      <c r="G399" s="298"/>
      <c r="H399" s="302">
        <v>0.33333333333333331</v>
      </c>
      <c r="I399" s="25" t="s">
        <v>886</v>
      </c>
      <c r="J399" s="75" t="s">
        <v>0</v>
      </c>
      <c r="K399" s="16"/>
      <c r="M399" s="87" t="s">
        <v>106</v>
      </c>
      <c r="N399" s="87" t="s">
        <v>104</v>
      </c>
      <c r="T399" s="322"/>
      <c r="U399" s="322"/>
      <c r="W399" s="322"/>
    </row>
    <row r="400" spans="1:32" ht="12.75" customHeight="1" thickTop="1" thickBot="1" x14ac:dyDescent="0.4">
      <c r="A400" s="23">
        <v>397</v>
      </c>
      <c r="B400" s="274">
        <v>11</v>
      </c>
      <c r="C400" s="98">
        <v>44437</v>
      </c>
      <c r="D400" s="67" t="s">
        <v>11</v>
      </c>
      <c r="E400" s="25" t="str">
        <f t="shared" si="86"/>
        <v>WATERBURY ALBANIANS</v>
      </c>
      <c r="F400" s="25" t="str">
        <f t="shared" si="86"/>
        <v>PAN ZONES</v>
      </c>
      <c r="G400" s="78"/>
      <c r="H400" s="302">
        <f>VLOOKUP(E400,START_TIMES,2)</f>
        <v>0.33333333333333331</v>
      </c>
      <c r="I400" s="25" t="str">
        <f>VLOOKUP(E400,FallFields1,2)</f>
        <v>Brookfield HS, Brookfield</v>
      </c>
      <c r="J400" s="75" t="s">
        <v>0</v>
      </c>
      <c r="K400" s="16"/>
      <c r="M400" s="87" t="s">
        <v>109</v>
      </c>
      <c r="N400" s="87" t="s">
        <v>105</v>
      </c>
      <c r="P400" s="322"/>
      <c r="Q400" s="322"/>
      <c r="R400" s="322"/>
      <c r="T400" s="322"/>
      <c r="U400" s="322"/>
      <c r="W400" s="322"/>
      <c r="X400" s="322"/>
      <c r="Z400" s="322"/>
      <c r="AA400" s="322"/>
      <c r="AB400" s="322"/>
      <c r="AC400" s="322"/>
      <c r="AE400" s="281"/>
      <c r="AF400" s="322"/>
    </row>
    <row r="401" spans="1:32" ht="12.75" customHeight="1" thickTop="1" thickBot="1" x14ac:dyDescent="0.4">
      <c r="A401" s="23">
        <v>398</v>
      </c>
      <c r="B401" s="274">
        <v>11</v>
      </c>
      <c r="C401" s="98">
        <v>44437</v>
      </c>
      <c r="D401" s="67" t="s">
        <v>11</v>
      </c>
      <c r="E401" s="25" t="str">
        <f t="shared" si="86"/>
        <v>GREENWICH ARSENAL 40</v>
      </c>
      <c r="F401" s="25" t="str">
        <f t="shared" si="86"/>
        <v>GREENWICH GUNNERS 40</v>
      </c>
      <c r="G401" s="298"/>
      <c r="H401" s="302">
        <f>VLOOKUP(E401,START_TIMES,2)</f>
        <v>0.41666666666666702</v>
      </c>
      <c r="I401" s="25" t="str">
        <f>VLOOKUP(E401,FallFields1,2)</f>
        <v>tbd</v>
      </c>
      <c r="J401" s="75" t="s">
        <v>0</v>
      </c>
      <c r="K401" s="16"/>
      <c r="M401" s="87" t="s">
        <v>161</v>
      </c>
      <c r="N401" s="87" t="s">
        <v>162</v>
      </c>
      <c r="P401" s="322"/>
      <c r="Q401" s="322"/>
      <c r="R401" s="322"/>
      <c r="T401" s="322"/>
      <c r="U401" s="322"/>
      <c r="W401" s="322"/>
      <c r="X401" s="322"/>
      <c r="Z401" s="322"/>
      <c r="AA401" s="322"/>
      <c r="AB401" s="322"/>
      <c r="AE401" s="281"/>
    </row>
    <row r="402" spans="1:32" ht="12.75" customHeight="1" thickTop="1" thickBot="1" x14ac:dyDescent="0.4">
      <c r="A402" s="23">
        <v>399</v>
      </c>
      <c r="B402" s="274">
        <v>11</v>
      </c>
      <c r="C402" s="98">
        <v>44437</v>
      </c>
      <c r="D402" s="67" t="s">
        <v>11</v>
      </c>
      <c r="E402" s="25" t="str">
        <f t="shared" si="86"/>
        <v>VASCO DA GAMA 40</v>
      </c>
      <c r="F402" s="25" t="str">
        <f t="shared" si="86"/>
        <v>GREENWICH PUMAS 40</v>
      </c>
      <c r="G402" s="78"/>
      <c r="H402" s="302">
        <f>VLOOKUP(E402,START_TIMES,2)</f>
        <v>0.41666666666666702</v>
      </c>
      <c r="I402" s="25" t="str">
        <f>VLOOKUP(E402,FallFields1,2)</f>
        <v>Veterans Memorial Park (T), Bridgeport</v>
      </c>
      <c r="J402" s="75" t="s">
        <v>0</v>
      </c>
      <c r="K402" s="16"/>
      <c r="M402" s="87" t="s">
        <v>108</v>
      </c>
      <c r="N402" s="87" t="s">
        <v>163</v>
      </c>
      <c r="P402" s="322"/>
      <c r="Q402" s="322"/>
      <c r="R402" s="322"/>
      <c r="T402" s="322"/>
      <c r="U402" s="322"/>
      <c r="W402" s="322"/>
      <c r="X402" s="322"/>
      <c r="Z402" s="322"/>
      <c r="AA402" s="322"/>
      <c r="AB402" s="322"/>
      <c r="AE402" s="281"/>
    </row>
    <row r="403" spans="1:32" ht="12.75" customHeight="1" thickTop="1" x14ac:dyDescent="0.35">
      <c r="A403" s="23">
        <v>400</v>
      </c>
      <c r="B403" s="274">
        <v>11</v>
      </c>
      <c r="C403" s="98">
        <v>44437</v>
      </c>
      <c r="D403" s="67" t="s">
        <v>11</v>
      </c>
      <c r="E403" s="25" t="str">
        <f t="shared" si="86"/>
        <v>STORM FC</v>
      </c>
      <c r="F403" s="25" t="str">
        <f t="shared" si="86"/>
        <v>FAIRFIELD GAC 40</v>
      </c>
      <c r="G403" s="298"/>
      <c r="H403" s="302">
        <f>VLOOKUP(E403,START_TIMES,2)</f>
        <v>0.41666666666666702</v>
      </c>
      <c r="I403" s="25" t="str">
        <f>VLOOKUP(E403,FallFields1,2)</f>
        <v>Wakeman Park (T), Westport</v>
      </c>
      <c r="J403" s="75" t="s">
        <v>0</v>
      </c>
      <c r="K403" s="16"/>
      <c r="M403" s="87" t="s">
        <v>107</v>
      </c>
      <c r="N403" s="87" t="s">
        <v>160</v>
      </c>
      <c r="P403" s="322"/>
      <c r="Q403" s="322"/>
      <c r="R403" s="322"/>
      <c r="T403" s="322"/>
      <c r="U403" s="322"/>
      <c r="W403" s="322"/>
      <c r="X403" s="322"/>
      <c r="AA403" s="322"/>
      <c r="AB403" s="322"/>
    </row>
    <row r="404" spans="1:32" ht="12.75" customHeight="1" x14ac:dyDescent="0.35">
      <c r="A404" s="23">
        <v>401</v>
      </c>
      <c r="B404" s="274" t="s">
        <v>0</v>
      </c>
      <c r="C404" s="98" t="s">
        <v>0</v>
      </c>
      <c r="D404" s="29" t="s">
        <v>0</v>
      </c>
      <c r="E404" s="25" t="s">
        <v>0</v>
      </c>
      <c r="F404" s="25" t="s">
        <v>0</v>
      </c>
      <c r="G404" s="298" t="s">
        <v>0</v>
      </c>
      <c r="H404" s="302"/>
      <c r="I404" s="25" t="s">
        <v>0</v>
      </c>
      <c r="J404" s="75" t="s">
        <v>0</v>
      </c>
      <c r="K404" s="16"/>
      <c r="M404" s="87"/>
      <c r="N404" s="87"/>
      <c r="P404" s="322"/>
      <c r="Q404" s="322"/>
      <c r="R404" s="322"/>
      <c r="T404" s="322"/>
      <c r="U404" s="322"/>
      <c r="W404" s="322"/>
      <c r="X404" s="322"/>
      <c r="Z404" s="322"/>
      <c r="AA404" s="322"/>
      <c r="AB404" s="322"/>
      <c r="AC404" s="322"/>
      <c r="AE404" s="281"/>
      <c r="AF404" s="322"/>
    </row>
    <row r="405" spans="1:32" ht="12.75" customHeight="1" x14ac:dyDescent="0.35">
      <c r="A405" s="23">
        <v>402</v>
      </c>
      <c r="B405" s="274">
        <v>11</v>
      </c>
      <c r="C405" s="98">
        <v>44437</v>
      </c>
      <c r="D405" s="66" t="s">
        <v>12</v>
      </c>
      <c r="E405" s="25" t="str">
        <f t="shared" ref="E405:F411" si="87">VLOOKUP(M405,Teams,2)</f>
        <v>SOUTHEAST ROVERS</v>
      </c>
      <c r="F405" s="25" t="str">
        <f t="shared" si="87"/>
        <v>STAMFORD UNITED</v>
      </c>
      <c r="G405" s="298"/>
      <c r="H405" s="302">
        <f t="shared" ref="H405:H411" si="88">VLOOKUP(E405,START_TIMES,2)</f>
        <v>0.41666666666666702</v>
      </c>
      <c r="I405" s="25" t="str">
        <f t="shared" ref="I405:I411" si="89">VLOOKUP(E405,FallFields1,2)</f>
        <v>New London HS (T), New London</v>
      </c>
      <c r="J405" s="75" t="s">
        <v>0</v>
      </c>
      <c r="K405" s="16"/>
      <c r="M405" s="328" t="s">
        <v>121</v>
      </c>
      <c r="N405" s="328" t="s">
        <v>873</v>
      </c>
    </row>
    <row r="406" spans="1:32" ht="12.75" customHeight="1" x14ac:dyDescent="0.35">
      <c r="A406" s="23">
        <v>403</v>
      </c>
      <c r="B406" s="274">
        <v>11</v>
      </c>
      <c r="C406" s="98">
        <v>44437</v>
      </c>
      <c r="D406" s="66" t="s">
        <v>12</v>
      </c>
      <c r="E406" s="25" t="str">
        <f t="shared" si="87"/>
        <v>NORTH BRANFORD 40</v>
      </c>
      <c r="F406" s="25" t="str">
        <f t="shared" si="87"/>
        <v>ELI'S FC</v>
      </c>
      <c r="G406" s="298"/>
      <c r="H406" s="302">
        <f t="shared" si="88"/>
        <v>0.41666666666666702</v>
      </c>
      <c r="I406" s="25" t="str">
        <f t="shared" si="89"/>
        <v>North Farms Park (G), North Branford</v>
      </c>
      <c r="J406" s="75" t="s">
        <v>0</v>
      </c>
      <c r="K406" s="16"/>
      <c r="M406" s="328" t="s">
        <v>118</v>
      </c>
      <c r="N406" s="328" t="s">
        <v>866</v>
      </c>
      <c r="P406" s="322"/>
      <c r="Q406" s="322"/>
      <c r="R406" s="322"/>
      <c r="T406" s="322"/>
      <c r="U406" s="322"/>
      <c r="W406" s="322"/>
      <c r="X406" s="322"/>
      <c r="AA406" s="322"/>
      <c r="AB406" s="322"/>
    </row>
    <row r="407" spans="1:32" ht="12.75" customHeight="1" x14ac:dyDescent="0.35">
      <c r="A407" s="23">
        <v>404</v>
      </c>
      <c r="B407" s="274">
        <v>11</v>
      </c>
      <c r="C407" s="98">
        <v>44437</v>
      </c>
      <c r="D407" s="66" t="s">
        <v>12</v>
      </c>
      <c r="E407" s="25" t="str">
        <f t="shared" si="87"/>
        <v>WILTON WOLVES</v>
      </c>
      <c r="F407" s="25" t="str">
        <f t="shared" si="87"/>
        <v>NEW HAVEN AMERICANS</v>
      </c>
      <c r="G407" s="298"/>
      <c r="H407" s="302">
        <f t="shared" si="88"/>
        <v>0.41666666666666702</v>
      </c>
      <c r="I407" s="25" t="str">
        <f t="shared" si="89"/>
        <v>Lily Field (T), Wilton</v>
      </c>
      <c r="J407" s="75" t="s">
        <v>0</v>
      </c>
      <c r="K407" s="16"/>
      <c r="M407" s="328" t="s">
        <v>123</v>
      </c>
      <c r="N407" s="328" t="s">
        <v>869</v>
      </c>
      <c r="P407" s="322"/>
      <c r="Q407" s="322"/>
      <c r="R407" s="322"/>
      <c r="T407" s="322"/>
      <c r="U407" s="322"/>
      <c r="W407" s="322"/>
      <c r="X407" s="322"/>
      <c r="AA407" s="322"/>
      <c r="AB407" s="322"/>
    </row>
    <row r="408" spans="1:32" ht="12.75" customHeight="1" x14ac:dyDescent="0.35">
      <c r="A408" s="23">
        <v>405</v>
      </c>
      <c r="B408" s="274">
        <v>11</v>
      </c>
      <c r="C408" s="98">
        <v>44437</v>
      </c>
      <c r="D408" s="66" t="s">
        <v>12</v>
      </c>
      <c r="E408" s="25" t="str">
        <f t="shared" si="87"/>
        <v>DERBY QUITUS</v>
      </c>
      <c r="F408" s="25" t="str">
        <f t="shared" si="87"/>
        <v>CLINTON 40</v>
      </c>
      <c r="G408" s="312"/>
      <c r="H408" s="302">
        <f t="shared" si="88"/>
        <v>0.41666666666666669</v>
      </c>
      <c r="I408" s="25" t="str">
        <f t="shared" si="89"/>
        <v>Witek Park (G), Derby</v>
      </c>
      <c r="J408" s="75" t="s">
        <v>0</v>
      </c>
      <c r="K408" s="16"/>
      <c r="M408" s="328" t="s">
        <v>113</v>
      </c>
      <c r="N408" s="328" t="s">
        <v>864</v>
      </c>
      <c r="P408" s="322"/>
      <c r="Q408" s="322"/>
      <c r="R408" s="322"/>
      <c r="T408" s="322"/>
      <c r="U408" s="322"/>
      <c r="W408" s="322"/>
      <c r="X408" s="322"/>
      <c r="AA408" s="322"/>
      <c r="AB408" s="322"/>
    </row>
    <row r="409" spans="1:32" ht="12.75" customHeight="1" x14ac:dyDescent="0.35">
      <c r="A409" s="23">
        <v>406</v>
      </c>
      <c r="B409" s="274">
        <v>11</v>
      </c>
      <c r="C409" s="98">
        <v>44437</v>
      </c>
      <c r="D409" s="66" t="s">
        <v>12</v>
      </c>
      <c r="E409" s="25" t="str">
        <f t="shared" si="87"/>
        <v>GUILFORD BELL CURVE</v>
      </c>
      <c r="F409" s="25" t="str">
        <f t="shared" si="87"/>
        <v>NORTH HAVEN SC</v>
      </c>
      <c r="G409" s="298"/>
      <c r="H409" s="302">
        <f t="shared" si="88"/>
        <v>0.41666666666666702</v>
      </c>
      <c r="I409" s="354" t="str">
        <f t="shared" si="89"/>
        <v>Guilford HS (T), Guilford</v>
      </c>
      <c r="J409" s="75" t="s">
        <v>0</v>
      </c>
      <c r="K409" s="16"/>
      <c r="M409" s="328" t="s">
        <v>115</v>
      </c>
      <c r="N409" s="328" t="s">
        <v>871</v>
      </c>
      <c r="P409" s="322"/>
      <c r="Q409" s="322"/>
      <c r="R409" s="322"/>
      <c r="T409" s="322"/>
      <c r="U409" s="322"/>
      <c r="W409" s="322"/>
      <c r="X409" s="322"/>
      <c r="Z409" s="322"/>
      <c r="AA409" s="322"/>
      <c r="AB409" s="322"/>
      <c r="AC409" s="322"/>
      <c r="AF409" s="322"/>
    </row>
    <row r="410" spans="1:32" ht="12.75" customHeight="1" x14ac:dyDescent="0.35">
      <c r="A410" s="23">
        <v>407</v>
      </c>
      <c r="B410" s="274">
        <v>11</v>
      </c>
      <c r="C410" s="98">
        <v>44437</v>
      </c>
      <c r="D410" s="66" t="s">
        <v>12</v>
      </c>
      <c r="E410" s="25" t="str">
        <f t="shared" si="87"/>
        <v>BESA SC</v>
      </c>
      <c r="F410" s="25" t="str">
        <f t="shared" si="87"/>
        <v>NORWALK SPORT COLOMBIA</v>
      </c>
      <c r="G410" s="298"/>
      <c r="H410" s="302">
        <f t="shared" si="88"/>
        <v>0.41666666666666669</v>
      </c>
      <c r="I410" s="25" t="str">
        <f t="shared" si="89"/>
        <v>Bucks Hill Park (G), Waterbury</v>
      </c>
      <c r="J410" s="75" t="s">
        <v>0</v>
      </c>
      <c r="K410" s="16"/>
      <c r="M410" s="328" t="s">
        <v>110</v>
      </c>
      <c r="N410" s="328" t="s">
        <v>120</v>
      </c>
      <c r="P410" s="322"/>
      <c r="Q410" s="322"/>
      <c r="R410" s="322"/>
      <c r="T410" s="322"/>
      <c r="U410" s="322"/>
      <c r="W410" s="322"/>
      <c r="X410" s="322"/>
      <c r="Z410" s="322"/>
      <c r="AA410" s="322"/>
      <c r="AB410" s="322"/>
      <c r="AE410" s="281"/>
    </row>
    <row r="411" spans="1:32" ht="12.75" customHeight="1" x14ac:dyDescent="0.35">
      <c r="A411" s="23">
        <v>408</v>
      </c>
      <c r="B411" s="274">
        <v>11</v>
      </c>
      <c r="C411" s="98">
        <v>44437</v>
      </c>
      <c r="D411" s="66" t="s">
        <v>12</v>
      </c>
      <c r="E411" s="25" t="str">
        <f t="shared" si="87"/>
        <v>CLUB NAPOLI 40</v>
      </c>
      <c r="F411" s="25" t="str">
        <f t="shared" si="87"/>
        <v xml:space="preserve">GUILFORD CELTIC </v>
      </c>
      <c r="G411" s="298"/>
      <c r="H411" s="302">
        <f t="shared" si="88"/>
        <v>0.41666666666666702</v>
      </c>
      <c r="I411" s="25" t="str">
        <f t="shared" si="89"/>
        <v>Connecticut Sportsplex, North Branford</v>
      </c>
      <c r="J411" s="75" t="s">
        <v>0</v>
      </c>
      <c r="K411" s="16"/>
      <c r="M411" s="328" t="s">
        <v>112</v>
      </c>
      <c r="N411" s="328" t="s">
        <v>868</v>
      </c>
    </row>
    <row r="412" spans="1:32" ht="12.75" customHeight="1" x14ac:dyDescent="0.35">
      <c r="A412" s="23">
        <v>409</v>
      </c>
      <c r="B412" s="274" t="s">
        <v>0</v>
      </c>
      <c r="C412" s="98" t="s">
        <v>0</v>
      </c>
      <c r="D412" s="29" t="s">
        <v>0</v>
      </c>
      <c r="E412" s="25" t="s">
        <v>0</v>
      </c>
      <c r="F412" s="25" t="s">
        <v>0</v>
      </c>
      <c r="G412" s="298" t="s">
        <v>0</v>
      </c>
      <c r="H412" s="302"/>
      <c r="I412" s="25" t="s">
        <v>0</v>
      </c>
      <c r="J412" s="75" t="s">
        <v>0</v>
      </c>
      <c r="K412" s="91"/>
      <c r="L412" s="91"/>
      <c r="M412" s="87"/>
      <c r="N412" s="87"/>
      <c r="P412" s="322"/>
      <c r="Q412" s="322"/>
      <c r="R412" s="322"/>
      <c r="T412" s="322"/>
      <c r="U412" s="322"/>
      <c r="W412" s="322"/>
      <c r="X412" s="322"/>
      <c r="Z412" s="322"/>
      <c r="AA412" s="322"/>
      <c r="AB412" s="322"/>
      <c r="AC412" s="322"/>
      <c r="AE412" s="281"/>
      <c r="AF412" s="322"/>
    </row>
    <row r="413" spans="1:32" ht="12.75" customHeight="1" x14ac:dyDescent="0.35">
      <c r="A413" s="23">
        <v>410</v>
      </c>
      <c r="B413" s="274">
        <v>11</v>
      </c>
      <c r="C413" s="98">
        <v>44437</v>
      </c>
      <c r="D413" s="65" t="s">
        <v>102</v>
      </c>
      <c r="E413" s="25" t="str">
        <f t="shared" ref="E413:F417" si="90">VLOOKUP(M413,Teams,2)</f>
        <v>POLONIA FALCON STARS FC</v>
      </c>
      <c r="F413" s="25" t="str">
        <f t="shared" si="90"/>
        <v>CHESHIRE AZZURRI 50</v>
      </c>
      <c r="G413" s="298"/>
      <c r="H413" s="302">
        <f>VLOOKUP(E413,START_TIMES,2)</f>
        <v>0.375</v>
      </c>
      <c r="I413" s="25" t="str">
        <f>VLOOKUP(E413,FallFields1,2)</f>
        <v>Falcon Field (G), New Britain</v>
      </c>
      <c r="J413" s="75" t="s">
        <v>0</v>
      </c>
      <c r="K413" s="16"/>
      <c r="M413" s="5" t="s">
        <v>132</v>
      </c>
      <c r="N413" s="5" t="s">
        <v>124</v>
      </c>
      <c r="P413" s="322"/>
      <c r="Q413" s="322"/>
      <c r="R413" s="322"/>
      <c r="T413" s="322"/>
      <c r="U413" s="322"/>
      <c r="W413" s="322"/>
      <c r="X413" s="322"/>
      <c r="Z413" s="322"/>
      <c r="AA413" s="322"/>
      <c r="AB413" s="322"/>
      <c r="AC413" s="322"/>
      <c r="AE413" s="281"/>
      <c r="AF413" s="322"/>
    </row>
    <row r="414" spans="1:32" ht="12.75" customHeight="1" x14ac:dyDescent="0.35">
      <c r="A414" s="23">
        <v>411</v>
      </c>
      <c r="B414" s="274">
        <v>11</v>
      </c>
      <c r="C414" s="98">
        <v>44437</v>
      </c>
      <c r="D414" s="65" t="s">
        <v>102</v>
      </c>
      <c r="E414" s="25" t="str">
        <f t="shared" si="90"/>
        <v xml:space="preserve">CHESHIRE UNITED </v>
      </c>
      <c r="F414" s="25" t="str">
        <f t="shared" si="90"/>
        <v>GUILFORD BLACK EAGLES</v>
      </c>
      <c r="G414" s="298"/>
      <c r="H414" s="302">
        <f>VLOOKUP(E414,START_TIMES,2)</f>
        <v>0.41666666666666669</v>
      </c>
      <c r="I414" s="25" t="str">
        <f>VLOOKUP(E414,FallFields1,2)</f>
        <v>Quinnipiac Park (G), Cheshire</v>
      </c>
      <c r="J414" s="75" t="s">
        <v>0</v>
      </c>
      <c r="K414" s="16"/>
      <c r="M414" s="5" t="s">
        <v>125</v>
      </c>
      <c r="N414" s="5" t="s">
        <v>131</v>
      </c>
      <c r="P414" s="322"/>
      <c r="Q414" s="322"/>
      <c r="R414" s="322"/>
      <c r="T414" s="322"/>
      <c r="U414" s="322"/>
      <c r="W414" s="322"/>
      <c r="X414" s="322"/>
      <c r="Z414" s="322"/>
      <c r="AA414" s="322"/>
      <c r="AB414" s="322"/>
      <c r="AC414" s="322"/>
      <c r="AE414" s="281"/>
      <c r="AF414" s="322"/>
    </row>
    <row r="415" spans="1:32" ht="12.75" customHeight="1" x14ac:dyDescent="0.35">
      <c r="A415" s="23">
        <v>412</v>
      </c>
      <c r="B415" s="274">
        <v>11</v>
      </c>
      <c r="C415" s="98">
        <v>44437</v>
      </c>
      <c r="D415" s="65" t="s">
        <v>102</v>
      </c>
      <c r="E415" s="25" t="str">
        <f t="shared" si="90"/>
        <v>FAIRFIELD GAC 50</v>
      </c>
      <c r="F415" s="25" t="str">
        <f t="shared" si="90"/>
        <v>VASCO DA GAMA 50</v>
      </c>
      <c r="G415" s="298"/>
      <c r="H415" s="302">
        <v>0.33333333333333331</v>
      </c>
      <c r="I415" s="25" t="str">
        <f>VLOOKUP(E415,FallFields1,2)</f>
        <v>Ludlowe HS (T), Fairfield</v>
      </c>
      <c r="J415" s="75" t="s">
        <v>0</v>
      </c>
      <c r="K415" s="16"/>
      <c r="M415" s="5" t="s">
        <v>127</v>
      </c>
      <c r="N415" s="5" t="s">
        <v>133</v>
      </c>
      <c r="P415" s="322"/>
      <c r="Q415" s="322"/>
      <c r="R415" s="322"/>
      <c r="T415" s="322"/>
      <c r="U415" s="322"/>
      <c r="W415" s="322"/>
      <c r="X415" s="322"/>
      <c r="Z415" s="322"/>
      <c r="AA415" s="322"/>
      <c r="AB415" s="322"/>
      <c r="AC415" s="322"/>
      <c r="AE415" s="281"/>
      <c r="AF415" s="322"/>
    </row>
    <row r="416" spans="1:32" ht="12.75" customHeight="1" x14ac:dyDescent="0.35">
      <c r="A416" s="23">
        <v>413</v>
      </c>
      <c r="B416" s="274">
        <v>11</v>
      </c>
      <c r="C416" s="98">
        <v>44437</v>
      </c>
      <c r="D416" s="65" t="s">
        <v>102</v>
      </c>
      <c r="E416" s="25" t="str">
        <f t="shared" si="90"/>
        <v>GREENWICH PUMAS LEGENDS</v>
      </c>
      <c r="F416" s="25" t="str">
        <f t="shared" si="90"/>
        <v>DYNAMO SC</v>
      </c>
      <c r="G416" s="298"/>
      <c r="H416" s="302">
        <f>VLOOKUP(E416,START_TIMES,2)</f>
        <v>0.41666666666666702</v>
      </c>
      <c r="I416" s="25" t="str">
        <f>VLOOKUP(E416,FallFields1,2)</f>
        <v>tbd</v>
      </c>
      <c r="J416" s="75" t="s">
        <v>0</v>
      </c>
      <c r="K416" s="16"/>
      <c r="M416" s="5" t="s">
        <v>130</v>
      </c>
      <c r="N416" s="5" t="s">
        <v>126</v>
      </c>
      <c r="P416" s="322"/>
      <c r="Q416" s="322"/>
      <c r="R416" s="322"/>
      <c r="T416" s="322"/>
      <c r="U416" s="322"/>
      <c r="W416" s="322"/>
      <c r="X416" s="322"/>
      <c r="Z416" s="322"/>
      <c r="AA416" s="322"/>
      <c r="AB416" s="322"/>
      <c r="AC416" s="322"/>
      <c r="AE416" s="281"/>
      <c r="AF416" s="322"/>
    </row>
    <row r="417" spans="1:32" ht="12.75" customHeight="1" x14ac:dyDescent="0.35">
      <c r="A417" s="23">
        <v>414</v>
      </c>
      <c r="B417" s="274">
        <v>11</v>
      </c>
      <c r="C417" s="98">
        <v>44437</v>
      </c>
      <c r="D417" s="65" t="s">
        <v>102</v>
      </c>
      <c r="E417" s="25" t="str">
        <f t="shared" si="90"/>
        <v>GREENWICH GUNNERS 50</v>
      </c>
      <c r="F417" s="25" t="str">
        <f t="shared" si="90"/>
        <v>GREENWICH ARSENAL 50</v>
      </c>
      <c r="G417" s="298"/>
      <c r="H417" s="302">
        <f>VLOOKUP(E417,START_TIMES,2)</f>
        <v>0.41666666666666702</v>
      </c>
      <c r="I417" s="25" t="str">
        <f>VLOOKUP(E417,FallFields1,2)</f>
        <v>tbd</v>
      </c>
      <c r="J417" s="75" t="s">
        <v>0</v>
      </c>
      <c r="K417" s="16"/>
      <c r="M417" s="5" t="s">
        <v>129</v>
      </c>
      <c r="N417" s="5" t="s">
        <v>128</v>
      </c>
      <c r="P417" s="322"/>
      <c r="Q417" s="322"/>
      <c r="R417" s="322"/>
      <c r="T417" s="322"/>
      <c r="U417" s="322"/>
      <c r="W417" s="322"/>
      <c r="X417" s="322"/>
      <c r="Z417" s="322"/>
      <c r="AA417" s="322"/>
      <c r="AB417" s="322"/>
      <c r="AC417" s="322"/>
      <c r="AE417" s="281"/>
      <c r="AF417" s="322"/>
    </row>
    <row r="418" spans="1:32" ht="12.5" customHeight="1" x14ac:dyDescent="0.35">
      <c r="A418" s="23">
        <v>415</v>
      </c>
      <c r="B418" s="274" t="s">
        <v>0</v>
      </c>
      <c r="C418" s="98" t="s">
        <v>0</v>
      </c>
      <c r="D418" s="29" t="s">
        <v>0</v>
      </c>
      <c r="E418" s="25" t="s">
        <v>0</v>
      </c>
      <c r="F418" s="25" t="s">
        <v>0</v>
      </c>
      <c r="G418" s="298" t="s">
        <v>0</v>
      </c>
      <c r="H418" s="302"/>
      <c r="I418" s="25" t="s">
        <v>0</v>
      </c>
      <c r="J418" s="75" t="s">
        <v>0</v>
      </c>
      <c r="K418" s="16"/>
      <c r="M418" s="87"/>
      <c r="N418" s="87"/>
    </row>
    <row r="419" spans="1:32" ht="12.5" customHeight="1" x14ac:dyDescent="0.35">
      <c r="A419" s="23">
        <v>416</v>
      </c>
      <c r="B419" s="274">
        <v>11</v>
      </c>
      <c r="C419" s="98">
        <v>44437</v>
      </c>
      <c r="D419" s="70" t="s">
        <v>103</v>
      </c>
      <c r="E419" s="25" t="str">
        <f t="shared" ref="E419:F422" si="91">VLOOKUP(M419,Teams,2)</f>
        <v>NORWALK MARINERS</v>
      </c>
      <c r="F419" s="25" t="str">
        <f t="shared" si="91"/>
        <v>STAMFORD CITY</v>
      </c>
      <c r="G419" s="298"/>
      <c r="H419" s="302">
        <f t="shared" ref="H419:H424" si="92">VLOOKUP(E419,START_TIMES,2)</f>
        <v>0.41666666666666702</v>
      </c>
      <c r="I419" s="25" t="str">
        <f>VLOOKUP(E419,FallFields1,2)</f>
        <v>Nathan Hale MS (T), Norwalk</v>
      </c>
      <c r="J419" s="75" t="s">
        <v>0</v>
      </c>
      <c r="K419" s="16"/>
      <c r="M419" s="87" t="s">
        <v>144</v>
      </c>
      <c r="N419" s="87" t="s">
        <v>146</v>
      </c>
    </row>
    <row r="420" spans="1:32" ht="12.75" customHeight="1" x14ac:dyDescent="0.35">
      <c r="A420" s="23">
        <v>417</v>
      </c>
      <c r="B420" s="274">
        <v>11</v>
      </c>
      <c r="C420" s="98">
        <v>44437</v>
      </c>
      <c r="D420" s="70" t="s">
        <v>103</v>
      </c>
      <c r="E420" s="25" t="str">
        <f t="shared" si="91"/>
        <v>EAST HAVEN SC</v>
      </c>
      <c r="F420" s="25" t="str">
        <f t="shared" si="91"/>
        <v>ZIMMITTI SC</v>
      </c>
      <c r="G420" s="298"/>
      <c r="H420" s="302">
        <f t="shared" si="92"/>
        <v>0.41666666666666669</v>
      </c>
      <c r="I420" s="25" t="str">
        <f>VLOOKUP(E420,FallFields1,2)</f>
        <v>Moulthrop Field (G), East Haven</v>
      </c>
      <c r="J420" s="75" t="s">
        <v>0</v>
      </c>
      <c r="K420" s="16"/>
      <c r="M420" s="87" t="s">
        <v>138</v>
      </c>
      <c r="N420" s="87" t="s">
        <v>147</v>
      </c>
      <c r="P420" s="322"/>
      <c r="Q420" s="322"/>
      <c r="R420" s="322"/>
      <c r="T420" s="322"/>
      <c r="U420" s="322"/>
      <c r="W420" s="322"/>
      <c r="X420" s="322"/>
      <c r="Z420" s="322"/>
      <c r="AA420" s="322"/>
      <c r="AB420" s="322"/>
      <c r="AC420" s="322"/>
      <c r="AE420" s="281"/>
      <c r="AF420" s="322"/>
    </row>
    <row r="421" spans="1:32" ht="12.75" customHeight="1" thickBot="1" x14ac:dyDescent="0.4">
      <c r="A421" s="23">
        <v>418</v>
      </c>
      <c r="B421" s="274">
        <v>11</v>
      </c>
      <c r="C421" s="98">
        <v>44437</v>
      </c>
      <c r="D421" s="70" t="s">
        <v>103</v>
      </c>
      <c r="E421" s="25" t="str">
        <f t="shared" si="91"/>
        <v>NEW FAIRFIELD UNITED</v>
      </c>
      <c r="F421" s="25" t="str">
        <f t="shared" si="91"/>
        <v>CLUB NAPOLI 50</v>
      </c>
      <c r="G421" s="298"/>
      <c r="H421" s="302">
        <f t="shared" si="92"/>
        <v>0.41666666666666669</v>
      </c>
      <c r="I421" s="25" t="str">
        <f>VLOOKUP(E421,FallFields1,2)</f>
        <v>New Fairfield HS, New Fairfield</v>
      </c>
      <c r="J421" s="75" t="s">
        <v>0</v>
      </c>
      <c r="K421" s="16"/>
      <c r="M421" s="87" t="s">
        <v>141</v>
      </c>
      <c r="N421" s="87" t="s">
        <v>136</v>
      </c>
    </row>
    <row r="422" spans="1:32" ht="12.75" customHeight="1" thickTop="1" thickBot="1" x14ac:dyDescent="0.4">
      <c r="A422" s="23">
        <v>419</v>
      </c>
      <c r="B422" s="274">
        <v>11</v>
      </c>
      <c r="C422" s="98">
        <v>44437</v>
      </c>
      <c r="D422" s="70" t="s">
        <v>103</v>
      </c>
      <c r="E422" s="332" t="str">
        <f t="shared" si="91"/>
        <v>BYE 50</v>
      </c>
      <c r="F422" s="25" t="str">
        <f t="shared" si="91"/>
        <v>NORTH BRANFORD LEGENDS</v>
      </c>
      <c r="G422" s="298"/>
      <c r="H422" s="302">
        <f t="shared" si="92"/>
        <v>0.41666666666666669</v>
      </c>
      <c r="I422" s="25" t="str">
        <f>VLOOKUP(E422,FallFields1,2)</f>
        <v>--</v>
      </c>
      <c r="J422" s="75" t="s">
        <v>0</v>
      </c>
      <c r="K422" s="16"/>
      <c r="M422" s="87" t="s">
        <v>134</v>
      </c>
      <c r="N422" s="87" t="s">
        <v>142</v>
      </c>
      <c r="P422" s="322"/>
      <c r="Q422" s="322"/>
      <c r="R422" s="322"/>
      <c r="S422" s="16"/>
      <c r="T422" s="207"/>
      <c r="U422" s="207"/>
      <c r="V422" s="16">
        <v>73</v>
      </c>
      <c r="W422" s="218"/>
      <c r="X422" s="224"/>
      <c r="Y422" s="16"/>
      <c r="Z422" s="275"/>
      <c r="AA422" s="322"/>
      <c r="AB422" s="322"/>
      <c r="AC422" s="16"/>
      <c r="AF422" s="322"/>
    </row>
    <row r="423" spans="1:32" ht="12.75" customHeight="1" thickTop="1" thickBot="1" x14ac:dyDescent="0.4">
      <c r="A423" s="23">
        <v>420</v>
      </c>
      <c r="B423" s="274" t="s">
        <v>0</v>
      </c>
      <c r="C423" s="98" t="s">
        <v>0</v>
      </c>
      <c r="D423" s="70" t="s">
        <v>0</v>
      </c>
      <c r="E423" s="25" t="s">
        <v>0</v>
      </c>
      <c r="F423" s="25" t="s">
        <v>0</v>
      </c>
      <c r="G423" s="298" t="s">
        <v>0</v>
      </c>
      <c r="H423" s="302" t="e">
        <f t="shared" si="92"/>
        <v>#N/A</v>
      </c>
      <c r="I423" s="25" t="s">
        <v>0</v>
      </c>
      <c r="J423" s="75" t="s">
        <v>0</v>
      </c>
      <c r="K423" s="16"/>
      <c r="M423" s="87"/>
      <c r="N423" s="87"/>
      <c r="P423" s="322"/>
      <c r="Q423" s="322"/>
      <c r="S423" s="16"/>
      <c r="T423" s="207"/>
      <c r="U423" s="207"/>
      <c r="V423" s="16">
        <v>74</v>
      </c>
      <c r="W423" s="218"/>
      <c r="X423" s="224"/>
      <c r="Y423" s="16"/>
      <c r="Z423" s="275"/>
      <c r="AA423" s="322"/>
      <c r="AB423" s="322"/>
      <c r="AC423" s="91"/>
      <c r="AE423" s="281"/>
      <c r="AF423" s="322"/>
    </row>
    <row r="424" spans="1:32" ht="12.75" customHeight="1" thickTop="1" x14ac:dyDescent="0.35">
      <c r="A424" s="23">
        <v>421</v>
      </c>
      <c r="B424" s="274">
        <v>12</v>
      </c>
      <c r="C424" s="98">
        <v>44451</v>
      </c>
      <c r="D424" s="71" t="s">
        <v>10</v>
      </c>
      <c r="E424" s="25" t="str">
        <f t="shared" ref="E424:F428" si="93">VLOOKUP(M424,Teams,2)</f>
        <v>NEWTOWN SALTY DOGS</v>
      </c>
      <c r="F424" s="25" t="str">
        <f t="shared" si="93"/>
        <v>CLINTON 30</v>
      </c>
      <c r="G424" s="298"/>
      <c r="H424" s="302">
        <f t="shared" si="92"/>
        <v>0.33333333333333331</v>
      </c>
      <c r="I424" s="25" t="str">
        <f>VLOOKUP(E424,FallFields1,2)</f>
        <v>Treadwell Park, Newtown</v>
      </c>
      <c r="J424" s="75" t="s">
        <v>0</v>
      </c>
      <c r="K424" s="16"/>
      <c r="M424" s="5" t="s">
        <v>94</v>
      </c>
      <c r="N424" s="5" t="s">
        <v>101</v>
      </c>
      <c r="P424" s="322"/>
      <c r="Q424" s="322"/>
      <c r="R424" s="322"/>
      <c r="T424" s="324"/>
      <c r="U424" s="324"/>
      <c r="V424" s="325"/>
      <c r="W424" s="324"/>
      <c r="X424" s="324"/>
      <c r="Z424" s="322"/>
      <c r="AA424" s="322"/>
      <c r="AB424" s="322"/>
      <c r="AF424" s="322"/>
    </row>
    <row r="425" spans="1:32" ht="12.75" customHeight="1" x14ac:dyDescent="0.35">
      <c r="A425" s="23">
        <v>422</v>
      </c>
      <c r="B425" s="274">
        <v>12</v>
      </c>
      <c r="C425" s="98">
        <v>44451</v>
      </c>
      <c r="D425" s="71" t="s">
        <v>10</v>
      </c>
      <c r="E425" s="25" t="str">
        <f t="shared" si="93"/>
        <v>VASCO DA GAMA 30</v>
      </c>
      <c r="F425" s="25" t="str">
        <f t="shared" si="93"/>
        <v>SHELTON FC</v>
      </c>
      <c r="G425" s="298"/>
      <c r="H425" s="302">
        <v>0.33333333333333331</v>
      </c>
      <c r="I425" s="25" t="str">
        <f>VLOOKUP(E425,FallFields1,2)</f>
        <v>Veterans Memorial Park (T), Bridgeport</v>
      </c>
      <c r="J425" s="75" t="s">
        <v>0</v>
      </c>
      <c r="K425" s="16"/>
      <c r="M425" s="87" t="s">
        <v>97</v>
      </c>
      <c r="N425" s="87" t="s">
        <v>93</v>
      </c>
      <c r="P425" s="322"/>
      <c r="Q425" s="322"/>
      <c r="R425" s="322"/>
      <c r="T425" s="322"/>
      <c r="U425" s="322"/>
      <c r="W425" s="322"/>
      <c r="X425" s="322"/>
      <c r="Z425" s="322"/>
      <c r="AA425" s="322"/>
      <c r="AB425" s="322"/>
      <c r="AF425" s="322"/>
    </row>
    <row r="426" spans="1:32" ht="12.75" customHeight="1" x14ac:dyDescent="0.35">
      <c r="A426" s="23">
        <v>423</v>
      </c>
      <c r="B426" s="274">
        <v>12</v>
      </c>
      <c r="C426" s="98">
        <v>44451</v>
      </c>
      <c r="D426" s="71" t="s">
        <v>10</v>
      </c>
      <c r="E426" s="25" t="str">
        <f t="shared" si="93"/>
        <v>DANBURY UNITED 30</v>
      </c>
      <c r="F426" s="25" t="str">
        <f t="shared" si="93"/>
        <v>NORTH BRANFORD 30</v>
      </c>
      <c r="G426" s="298"/>
      <c r="H426" s="302">
        <f>VLOOKUP(E426,START_TIMES,2)</f>
        <v>0.375</v>
      </c>
      <c r="I426" s="25" t="str">
        <f>VLOOKUP(E426,FallFields1,2)</f>
        <v>Portuguese Cultural Center (G), Danbury</v>
      </c>
      <c r="J426" s="75" t="s">
        <v>0</v>
      </c>
      <c r="K426" s="16"/>
      <c r="M426" s="87" t="s">
        <v>100</v>
      </c>
      <c r="N426" s="87" t="s">
        <v>99</v>
      </c>
      <c r="P426" s="322"/>
      <c r="Q426" s="322"/>
      <c r="R426" s="322"/>
      <c r="T426" s="322"/>
      <c r="U426" s="322"/>
      <c r="W426" s="322"/>
      <c r="X426" s="322"/>
      <c r="Z426" s="322"/>
      <c r="AA426" s="322"/>
      <c r="AB426" s="322"/>
      <c r="AF426" s="322"/>
    </row>
    <row r="427" spans="1:32" ht="12.75" customHeight="1" x14ac:dyDescent="0.35">
      <c r="A427" s="23">
        <v>424</v>
      </c>
      <c r="B427" s="274">
        <v>12</v>
      </c>
      <c r="C427" s="98">
        <v>44451</v>
      </c>
      <c r="D427" s="71" t="s">
        <v>10</v>
      </c>
      <c r="E427" s="25" t="str">
        <f t="shared" si="93"/>
        <v>CLUB NAPOLI 30</v>
      </c>
      <c r="F427" s="25" t="str">
        <f t="shared" si="93"/>
        <v>NAUGATUCK FUSION</v>
      </c>
      <c r="G427" s="298"/>
      <c r="H427" s="302">
        <v>0.375</v>
      </c>
      <c r="I427" s="25" t="str">
        <f>VLOOKUP(E427,FallFields1,2)</f>
        <v>Quinnipiac Park (G), Cheshire</v>
      </c>
      <c r="J427" s="75" t="s">
        <v>0</v>
      </c>
      <c r="K427" s="16"/>
      <c r="M427" s="87" t="s">
        <v>95</v>
      </c>
      <c r="N427" s="87" t="s">
        <v>92</v>
      </c>
      <c r="P427" s="322"/>
      <c r="Q427" s="322"/>
      <c r="R427" s="322"/>
      <c r="T427" s="322"/>
      <c r="U427" s="322"/>
      <c r="W427" s="322"/>
      <c r="X427" s="322"/>
      <c r="Z427" s="322"/>
      <c r="AA427" s="322"/>
      <c r="AB427" s="322"/>
      <c r="AE427" s="281"/>
      <c r="AF427" s="322"/>
    </row>
    <row r="428" spans="1:32" ht="12.75" customHeight="1" x14ac:dyDescent="0.35">
      <c r="A428" s="23">
        <v>425</v>
      </c>
      <c r="B428" s="274">
        <v>12</v>
      </c>
      <c r="C428" s="98">
        <v>44451</v>
      </c>
      <c r="D428" s="71" t="s">
        <v>10</v>
      </c>
      <c r="E428" s="25" t="str">
        <f t="shared" si="93"/>
        <v>GREENWICH ARSENAL 30</v>
      </c>
      <c r="F428" s="25" t="str">
        <f t="shared" si="93"/>
        <v>STAMFORD FC</v>
      </c>
      <c r="G428" s="298"/>
      <c r="H428" s="302">
        <f>VLOOKUP(E428,START_TIMES,2)</f>
        <v>0.41666666666666702</v>
      </c>
      <c r="I428" s="25" t="str">
        <f>VLOOKUP(E428,FallFields1,2)</f>
        <v>tbd</v>
      </c>
      <c r="J428" s="75" t="s">
        <v>0</v>
      </c>
      <c r="K428" s="16"/>
      <c r="M428" s="87" t="s">
        <v>98</v>
      </c>
      <c r="N428" s="87" t="s">
        <v>96</v>
      </c>
      <c r="P428" s="322"/>
      <c r="Q428" s="322"/>
      <c r="R428" s="322"/>
      <c r="T428" s="322"/>
      <c r="U428" s="322"/>
      <c r="W428" s="322"/>
      <c r="X428" s="322"/>
      <c r="Z428" s="322"/>
      <c r="AA428" s="322"/>
      <c r="AB428" s="322"/>
      <c r="AF428" s="322"/>
    </row>
    <row r="429" spans="1:32" ht="12.75" customHeight="1" x14ac:dyDescent="0.35">
      <c r="A429" s="23">
        <v>426</v>
      </c>
      <c r="B429" s="274" t="s">
        <v>0</v>
      </c>
      <c r="C429" s="98" t="s">
        <v>0</v>
      </c>
      <c r="D429" s="29" t="s">
        <v>0</v>
      </c>
      <c r="E429" s="25" t="s">
        <v>0</v>
      </c>
      <c r="F429" s="25" t="s">
        <v>0</v>
      </c>
      <c r="G429" s="298" t="s">
        <v>0</v>
      </c>
      <c r="H429" s="302"/>
      <c r="I429" s="25" t="s">
        <v>0</v>
      </c>
      <c r="J429" s="75" t="s">
        <v>0</v>
      </c>
      <c r="K429" s="16"/>
      <c r="M429" s="87"/>
      <c r="N429" s="87"/>
      <c r="P429" s="322"/>
      <c r="Q429" s="322"/>
      <c r="R429" s="322"/>
      <c r="T429" s="322"/>
      <c r="U429" s="322"/>
      <c r="W429" s="322"/>
      <c r="X429" s="322"/>
      <c r="Z429" s="322"/>
      <c r="AA429" s="322"/>
      <c r="AB429" s="322"/>
      <c r="AC429" s="322"/>
      <c r="AE429" s="281"/>
      <c r="AF429" s="322"/>
    </row>
    <row r="430" spans="1:32" ht="12.75" customHeight="1" x14ac:dyDescent="0.35">
      <c r="A430" s="23">
        <v>427</v>
      </c>
      <c r="B430" s="274">
        <v>12</v>
      </c>
      <c r="C430" s="98">
        <v>44451</v>
      </c>
      <c r="D430" s="68" t="s">
        <v>175</v>
      </c>
      <c r="E430" s="25" t="str">
        <f t="shared" ref="E430:F434" si="94">VLOOKUP(M430,Teams,2)</f>
        <v>LITCHFIELD COUNTY BLUES</v>
      </c>
      <c r="F430" s="25" t="str">
        <f t="shared" si="94"/>
        <v>TRINITY FC</v>
      </c>
      <c r="G430" s="298"/>
      <c r="H430" s="302">
        <f>VLOOKUP(E430,START_TIMES,2)</f>
        <v>0.375</v>
      </c>
      <c r="I430" s="25" t="str">
        <f>VLOOKUP(E430,FallFields1,2)</f>
        <v>New Milford HS, New Milford</v>
      </c>
      <c r="J430" s="75" t="s">
        <v>0</v>
      </c>
      <c r="K430" s="91"/>
      <c r="L430" s="91"/>
      <c r="M430" s="87" t="s">
        <v>154</v>
      </c>
      <c r="N430" s="87" t="s">
        <v>159</v>
      </c>
      <c r="T430" s="322"/>
      <c r="U430" s="322"/>
      <c r="W430" s="322"/>
      <c r="X430" s="322"/>
    </row>
    <row r="431" spans="1:32" ht="12.75" customHeight="1" x14ac:dyDescent="0.35">
      <c r="A431" s="23">
        <v>428</v>
      </c>
      <c r="B431" s="274">
        <v>12</v>
      </c>
      <c r="C431" s="98">
        <v>44451</v>
      </c>
      <c r="D431" s="68" t="s">
        <v>175</v>
      </c>
      <c r="E431" s="332" t="str">
        <f t="shared" si="94"/>
        <v>INTERNATIONAL FC</v>
      </c>
      <c r="F431" s="25" t="str">
        <f t="shared" si="94"/>
        <v>COYOTES FC</v>
      </c>
      <c r="G431" s="298"/>
      <c r="H431" s="302">
        <f>VLOOKUP(E431,START_TIMES,2)</f>
        <v>0.41666666666666702</v>
      </c>
      <c r="I431" s="25" t="str">
        <f>VLOOKUP(E431,FallFields1,2)</f>
        <v>tbd</v>
      </c>
      <c r="J431" s="75" t="s">
        <v>0</v>
      </c>
      <c r="K431" s="16"/>
      <c r="M431" s="87" t="s">
        <v>150</v>
      </c>
      <c r="N431" s="87" t="s">
        <v>152</v>
      </c>
      <c r="T431" s="322"/>
      <c r="U431" s="322"/>
      <c r="W431" s="322"/>
      <c r="X431" s="322"/>
    </row>
    <row r="432" spans="1:32" ht="12.75" customHeight="1" x14ac:dyDescent="0.35">
      <c r="A432" s="23">
        <v>429</v>
      </c>
      <c r="B432" s="274">
        <v>12</v>
      </c>
      <c r="C432" s="98">
        <v>44451</v>
      </c>
      <c r="D432" s="68" t="s">
        <v>175</v>
      </c>
      <c r="E432" s="25" t="str">
        <f t="shared" si="94"/>
        <v>POLONIA FALCON FC 30</v>
      </c>
      <c r="F432" s="25" t="str">
        <f t="shared" si="94"/>
        <v>HAMDEN ALL STARS</v>
      </c>
      <c r="G432" s="298"/>
      <c r="H432" s="302">
        <v>0.45833333333333331</v>
      </c>
      <c r="I432" s="25" t="str">
        <f>VLOOKUP(E432,FallFields1,2)</f>
        <v>Falcon Field (G), New Britain</v>
      </c>
      <c r="J432" s="75" t="s">
        <v>0</v>
      </c>
      <c r="K432" s="16"/>
      <c r="M432" s="87" t="s">
        <v>157</v>
      </c>
      <c r="N432" s="87" t="s">
        <v>153</v>
      </c>
      <c r="T432" s="322"/>
      <c r="U432" s="322"/>
      <c r="W432" s="322"/>
      <c r="X432" s="322"/>
    </row>
    <row r="433" spans="1:32" ht="12.75" customHeight="1" x14ac:dyDescent="0.35">
      <c r="A433" s="23">
        <v>430</v>
      </c>
      <c r="B433" s="274">
        <v>12</v>
      </c>
      <c r="C433" s="98">
        <v>44451</v>
      </c>
      <c r="D433" s="68" t="s">
        <v>175</v>
      </c>
      <c r="E433" s="25" t="str">
        <f t="shared" si="94"/>
        <v>QPR</v>
      </c>
      <c r="F433" s="25" t="str">
        <f t="shared" si="94"/>
        <v>MILFORD AMIGOS</v>
      </c>
      <c r="G433" s="298"/>
      <c r="H433" s="302">
        <v>0.45833333333333331</v>
      </c>
      <c r="I433" s="25" t="str">
        <f>VLOOKUP(E433,FallFields1,2)</f>
        <v>Quinnipiac Park (G), Cheshire</v>
      </c>
      <c r="J433" s="75" t="s">
        <v>0</v>
      </c>
      <c r="K433" s="16"/>
      <c r="M433" s="87" t="s">
        <v>158</v>
      </c>
      <c r="N433" s="87" t="s">
        <v>155</v>
      </c>
      <c r="P433" s="322"/>
      <c r="Q433" s="322"/>
      <c r="R433" s="322"/>
      <c r="T433" s="322"/>
      <c r="U433" s="322"/>
      <c r="W433" s="322"/>
      <c r="X433" s="322"/>
      <c r="AA433" s="322"/>
      <c r="AB433" s="322"/>
    </row>
    <row r="434" spans="1:32" ht="12.75" customHeight="1" x14ac:dyDescent="0.35">
      <c r="A434" s="23">
        <v>431</v>
      </c>
      <c r="B434" s="274">
        <v>12</v>
      </c>
      <c r="C434" s="98">
        <v>44451</v>
      </c>
      <c r="D434" s="68" t="s">
        <v>175</v>
      </c>
      <c r="E434" s="25" t="str">
        <f t="shared" si="94"/>
        <v>MILFORD TUESDAY</v>
      </c>
      <c r="F434" s="25" t="str">
        <f t="shared" si="94"/>
        <v>CLUB INDEPENDIENTE</v>
      </c>
      <c r="G434" s="298"/>
      <c r="H434" s="302">
        <f>VLOOKUP(E434,START_TIMES,2)</f>
        <v>0.33333333333333331</v>
      </c>
      <c r="I434" s="25" t="str">
        <f>VLOOKUP(E434,FallFields1,2)</f>
        <v>Peck Place School (G), Orange</v>
      </c>
      <c r="J434" s="75" t="s">
        <v>0</v>
      </c>
      <c r="K434" s="16"/>
      <c r="M434" s="87" t="s">
        <v>156</v>
      </c>
      <c r="N434" s="87" t="s">
        <v>151</v>
      </c>
      <c r="P434" s="322"/>
      <c r="Q434" s="322"/>
      <c r="R434" s="322"/>
      <c r="T434" s="322"/>
      <c r="U434" s="322"/>
      <c r="W434" s="322"/>
      <c r="X434" s="322"/>
      <c r="Z434" s="322"/>
      <c r="AA434" s="322"/>
      <c r="AB434" s="322"/>
      <c r="AC434" s="322"/>
      <c r="AF434" s="322"/>
    </row>
    <row r="435" spans="1:32" ht="12.75" customHeight="1" x14ac:dyDescent="0.35">
      <c r="A435" s="23">
        <v>432</v>
      </c>
      <c r="B435" s="274" t="s">
        <v>0</v>
      </c>
      <c r="C435" s="98" t="s">
        <v>0</v>
      </c>
      <c r="D435" s="29" t="s">
        <v>0</v>
      </c>
      <c r="E435" s="25" t="s">
        <v>0</v>
      </c>
      <c r="F435" s="25" t="s">
        <v>0</v>
      </c>
      <c r="G435" s="298" t="s">
        <v>0</v>
      </c>
      <c r="H435" s="302"/>
      <c r="I435" s="25" t="s">
        <v>0</v>
      </c>
      <c r="J435" s="75" t="s">
        <v>0</v>
      </c>
      <c r="K435" s="91"/>
      <c r="L435" s="91"/>
      <c r="M435" s="87"/>
      <c r="N435" s="87"/>
      <c r="P435" s="322"/>
      <c r="Q435" s="322"/>
      <c r="R435" s="322"/>
      <c r="T435" s="322"/>
      <c r="U435" s="322"/>
      <c r="W435" s="322"/>
      <c r="X435" s="322"/>
      <c r="Z435" s="322"/>
      <c r="AA435" s="322"/>
      <c r="AB435" s="322"/>
      <c r="AC435" s="322"/>
      <c r="AE435" s="281"/>
      <c r="AF435" s="322"/>
    </row>
    <row r="436" spans="1:32" ht="12.75" customHeight="1" thickBot="1" x14ac:dyDescent="0.4">
      <c r="A436" s="23">
        <v>433</v>
      </c>
      <c r="B436" s="274">
        <v>12</v>
      </c>
      <c r="C436" s="98">
        <v>44451</v>
      </c>
      <c r="D436" s="67" t="s">
        <v>11</v>
      </c>
      <c r="E436" s="25" t="str">
        <f t="shared" ref="E436:F440" si="95">VLOOKUP(M436,Teams,2)</f>
        <v>HENRY  REID FC 40</v>
      </c>
      <c r="F436" s="25" t="str">
        <f t="shared" si="95"/>
        <v>WATERBURY ALBANIANS</v>
      </c>
      <c r="G436" s="298"/>
      <c r="H436" s="302">
        <f>VLOOKUP(E436,START_TIMES,2)</f>
        <v>0.41666666666666702</v>
      </c>
      <c r="I436" s="25" t="str">
        <f>VLOOKUP(E436,FallFields1,2)</f>
        <v>Ludlowe HS (T), Fairfield</v>
      </c>
      <c r="J436" s="75" t="s">
        <v>0</v>
      </c>
      <c r="K436" s="16"/>
      <c r="M436" s="87" t="s">
        <v>104</v>
      </c>
      <c r="N436" s="87" t="s">
        <v>109</v>
      </c>
      <c r="T436" s="322"/>
      <c r="U436" s="322"/>
      <c r="W436" s="322"/>
    </row>
    <row r="437" spans="1:32" ht="12.75" customHeight="1" thickTop="1" thickBot="1" x14ac:dyDescent="0.4">
      <c r="A437" s="23">
        <v>434</v>
      </c>
      <c r="B437" s="274">
        <v>12</v>
      </c>
      <c r="C437" s="98">
        <v>44451</v>
      </c>
      <c r="D437" s="67" t="s">
        <v>11</v>
      </c>
      <c r="E437" s="25" t="str">
        <f t="shared" si="95"/>
        <v>FAIRFIELD GAC 40</v>
      </c>
      <c r="F437" s="25" t="str">
        <f t="shared" si="95"/>
        <v>GREENWICH GUNNERS 40</v>
      </c>
      <c r="G437" s="78"/>
      <c r="H437" s="302">
        <v>0.33333333333333331</v>
      </c>
      <c r="I437" s="25" t="str">
        <f>VLOOKUP(E437,FallFields1,2)</f>
        <v>Ludlowe HS (T), Fairfield</v>
      </c>
      <c r="J437" s="75" t="s">
        <v>0</v>
      </c>
      <c r="K437" s="16"/>
      <c r="M437" s="87" t="s">
        <v>160</v>
      </c>
      <c r="N437" s="87" t="s">
        <v>162</v>
      </c>
      <c r="P437" s="322"/>
      <c r="Q437" s="322"/>
      <c r="R437" s="322"/>
      <c r="T437" s="322"/>
      <c r="U437" s="322"/>
      <c r="W437" s="322"/>
      <c r="X437" s="322"/>
      <c r="Z437" s="322"/>
      <c r="AA437" s="322"/>
      <c r="AB437" s="322"/>
      <c r="AC437" s="322"/>
      <c r="AE437" s="281"/>
      <c r="AF437" s="322"/>
    </row>
    <row r="438" spans="1:32" ht="12.75" customHeight="1" thickTop="1" thickBot="1" x14ac:dyDescent="0.4">
      <c r="A438" s="23">
        <v>435</v>
      </c>
      <c r="B438" s="274">
        <v>12</v>
      </c>
      <c r="C438" s="98">
        <v>44451</v>
      </c>
      <c r="D438" s="67" t="s">
        <v>11</v>
      </c>
      <c r="E438" s="25" t="str">
        <f t="shared" si="95"/>
        <v>STORM FC</v>
      </c>
      <c r="F438" s="25" t="str">
        <f t="shared" si="95"/>
        <v>GREENWICH PUMAS 40</v>
      </c>
      <c r="G438" s="298"/>
      <c r="H438" s="302">
        <f>VLOOKUP(E438,START_TIMES,2)</f>
        <v>0.41666666666666702</v>
      </c>
      <c r="I438" s="25" t="str">
        <f>VLOOKUP(E438,FallFields1,2)</f>
        <v>Wakeman Park (T), Westport</v>
      </c>
      <c r="J438" s="75" t="s">
        <v>0</v>
      </c>
      <c r="K438" s="16"/>
      <c r="M438" s="87" t="s">
        <v>107</v>
      </c>
      <c r="N438" s="87" t="s">
        <v>163</v>
      </c>
      <c r="P438" s="322"/>
      <c r="Q438" s="322"/>
      <c r="R438" s="322"/>
      <c r="T438" s="322"/>
      <c r="U438" s="322"/>
      <c r="W438" s="322"/>
      <c r="X438" s="322"/>
      <c r="Z438" s="322"/>
      <c r="AA438" s="322"/>
      <c r="AB438" s="322"/>
      <c r="AE438" s="281"/>
    </row>
    <row r="439" spans="1:32" ht="12.75" customHeight="1" thickTop="1" thickBot="1" x14ac:dyDescent="0.4">
      <c r="A439" s="23">
        <v>436</v>
      </c>
      <c r="B439" s="274">
        <v>12</v>
      </c>
      <c r="C439" s="98">
        <v>44451</v>
      </c>
      <c r="D439" s="67" t="s">
        <v>11</v>
      </c>
      <c r="E439" s="25" t="str">
        <f t="shared" si="95"/>
        <v>VASCO DA GAMA 40</v>
      </c>
      <c r="F439" s="25" t="str">
        <f t="shared" si="95"/>
        <v>PAN ZONES</v>
      </c>
      <c r="G439" s="78"/>
      <c r="H439" s="302">
        <f>VLOOKUP(E439,START_TIMES,2)</f>
        <v>0.41666666666666702</v>
      </c>
      <c r="I439" s="25" t="str">
        <f>VLOOKUP(E439,FallFields1,2)</f>
        <v>Veterans Memorial Park (T), Bridgeport</v>
      </c>
      <c r="J439" s="75" t="s">
        <v>0</v>
      </c>
      <c r="K439" s="16"/>
      <c r="M439" s="87" t="s">
        <v>108</v>
      </c>
      <c r="N439" s="87" t="s">
        <v>105</v>
      </c>
      <c r="P439" s="322"/>
      <c r="Q439" s="322"/>
      <c r="R439" s="322"/>
      <c r="T439" s="322"/>
      <c r="U439" s="322"/>
      <c r="W439" s="322"/>
      <c r="X439" s="322"/>
      <c r="Z439" s="322"/>
      <c r="AA439" s="322"/>
      <c r="AB439" s="322"/>
      <c r="AE439" s="281"/>
    </row>
    <row r="440" spans="1:32" ht="12.75" customHeight="1" thickTop="1" x14ac:dyDescent="0.35">
      <c r="A440" s="23">
        <v>437</v>
      </c>
      <c r="B440" s="274">
        <v>12</v>
      </c>
      <c r="C440" s="98">
        <v>44451</v>
      </c>
      <c r="D440" s="67" t="s">
        <v>11</v>
      </c>
      <c r="E440" s="25" t="str">
        <f t="shared" si="95"/>
        <v>RIDGEFIELD KICKS</v>
      </c>
      <c r="F440" s="25" t="str">
        <f t="shared" si="95"/>
        <v>GREENWICH ARSENAL 40</v>
      </c>
      <c r="G440" s="298"/>
      <c r="H440" s="302">
        <f>VLOOKUP(E440,START_TIMES,2)</f>
        <v>0.375</v>
      </c>
      <c r="I440" s="25" t="str">
        <f>VLOOKUP(E440,FallFields1,2)</f>
        <v>Scotland School (G), Ridgefield</v>
      </c>
      <c r="J440" s="75" t="s">
        <v>0</v>
      </c>
      <c r="K440" s="16"/>
      <c r="M440" s="87" t="s">
        <v>106</v>
      </c>
      <c r="N440" s="87" t="s">
        <v>161</v>
      </c>
      <c r="P440" s="322"/>
      <c r="Q440" s="322"/>
      <c r="R440" s="322"/>
      <c r="T440" s="322"/>
      <c r="U440" s="322"/>
      <c r="W440" s="322"/>
      <c r="X440" s="322"/>
      <c r="AA440" s="322"/>
      <c r="AB440" s="322"/>
    </row>
    <row r="441" spans="1:32" ht="12.75" customHeight="1" x14ac:dyDescent="0.35">
      <c r="A441" s="23">
        <v>438</v>
      </c>
      <c r="B441" s="274" t="s">
        <v>0</v>
      </c>
      <c r="C441" s="98" t="s">
        <v>0</v>
      </c>
      <c r="D441" s="29" t="s">
        <v>0</v>
      </c>
      <c r="E441" s="25" t="s">
        <v>0</v>
      </c>
      <c r="F441" s="25" t="s">
        <v>0</v>
      </c>
      <c r="G441" s="298" t="s">
        <v>0</v>
      </c>
      <c r="H441" s="302"/>
      <c r="I441" s="25" t="s">
        <v>0</v>
      </c>
      <c r="J441" s="75" t="s">
        <v>0</v>
      </c>
      <c r="K441" s="16"/>
      <c r="M441" s="87"/>
      <c r="N441" s="87"/>
      <c r="P441" s="322"/>
      <c r="Q441" s="322"/>
      <c r="R441" s="322"/>
      <c r="T441" s="322"/>
      <c r="U441" s="322"/>
      <c r="W441" s="322"/>
      <c r="X441" s="322"/>
      <c r="Z441" s="322"/>
      <c r="AA441" s="322"/>
      <c r="AB441" s="322"/>
      <c r="AC441" s="322"/>
      <c r="AE441" s="281"/>
      <c r="AF441" s="322"/>
    </row>
    <row r="442" spans="1:32" ht="12.75" customHeight="1" x14ac:dyDescent="0.35">
      <c r="A442" s="23">
        <v>439</v>
      </c>
      <c r="B442" s="274">
        <v>12</v>
      </c>
      <c r="C442" s="98">
        <v>44451</v>
      </c>
      <c r="D442" s="66" t="s">
        <v>12</v>
      </c>
      <c r="E442" s="25" t="str">
        <f t="shared" ref="E442:F448" si="96">VLOOKUP(M442,Teams,2)</f>
        <v>CLUB NAPOLI 40</v>
      </c>
      <c r="F442" s="25" t="str">
        <f t="shared" si="96"/>
        <v>NORTH BRANFORD 40</v>
      </c>
      <c r="G442" s="298"/>
      <c r="H442" s="302">
        <f>VLOOKUP(E442,START_TIMES,2)</f>
        <v>0.41666666666666702</v>
      </c>
      <c r="I442" s="25" t="str">
        <f t="shared" ref="I442:I448" si="97">VLOOKUP(E442,FallFields1,2)</f>
        <v>Connecticut Sportsplex, North Branford</v>
      </c>
      <c r="J442" s="75" t="s">
        <v>0</v>
      </c>
      <c r="K442" s="16"/>
      <c r="M442" s="328" t="s">
        <v>112</v>
      </c>
      <c r="N442" s="328" t="s">
        <v>870</v>
      </c>
    </row>
    <row r="443" spans="1:32" ht="12.75" customHeight="1" x14ac:dyDescent="0.35">
      <c r="A443" s="23">
        <v>440</v>
      </c>
      <c r="B443" s="274">
        <v>12</v>
      </c>
      <c r="C443" s="98">
        <v>44451</v>
      </c>
      <c r="D443" s="66" t="s">
        <v>12</v>
      </c>
      <c r="E443" s="25" t="str">
        <f t="shared" si="96"/>
        <v>DERBY QUITUS</v>
      </c>
      <c r="F443" s="25" t="str">
        <f t="shared" si="96"/>
        <v>SOUTHEAST ROVERS</v>
      </c>
      <c r="G443" s="298"/>
      <c r="H443" s="302">
        <f>VLOOKUP(E443,START_TIMES,2)</f>
        <v>0.41666666666666669</v>
      </c>
      <c r="I443" s="25" t="str">
        <f t="shared" si="97"/>
        <v>Witek Park (G), Derby</v>
      </c>
      <c r="J443" s="75" t="s">
        <v>0</v>
      </c>
      <c r="K443" s="16"/>
      <c r="M443" s="328" t="s">
        <v>113</v>
      </c>
      <c r="N443" s="328" t="s">
        <v>872</v>
      </c>
      <c r="P443" s="322"/>
      <c r="Q443" s="322"/>
      <c r="R443" s="322"/>
      <c r="T443" s="322"/>
      <c r="U443" s="322"/>
      <c r="W443" s="322"/>
      <c r="X443" s="322"/>
      <c r="AA443" s="322"/>
      <c r="AB443" s="322"/>
    </row>
    <row r="444" spans="1:32" ht="12.75" customHeight="1" x14ac:dyDescent="0.35">
      <c r="A444" s="23">
        <v>441</v>
      </c>
      <c r="B444" s="274">
        <v>12</v>
      </c>
      <c r="C444" s="98">
        <v>44451</v>
      </c>
      <c r="D444" s="66" t="s">
        <v>12</v>
      </c>
      <c r="E444" s="25" t="str">
        <f t="shared" si="96"/>
        <v>STAMFORD UNITED</v>
      </c>
      <c r="F444" s="25" t="str">
        <f t="shared" si="96"/>
        <v>BESA SC</v>
      </c>
      <c r="G444" s="298"/>
      <c r="H444" s="302">
        <v>0.33333333333333331</v>
      </c>
      <c r="I444" s="25" t="str">
        <f t="shared" si="97"/>
        <v>West Beach Fields (T), Stamford</v>
      </c>
      <c r="J444" s="75" t="s">
        <v>0</v>
      </c>
      <c r="K444" s="16"/>
      <c r="M444" s="328" t="s">
        <v>122</v>
      </c>
      <c r="N444" s="328" t="s">
        <v>863</v>
      </c>
      <c r="P444" s="322"/>
      <c r="Q444" s="322"/>
      <c r="R444" s="322"/>
      <c r="T444" s="322"/>
      <c r="U444" s="322"/>
      <c r="W444" s="322"/>
      <c r="X444" s="322"/>
      <c r="AA444" s="322"/>
      <c r="AB444" s="322"/>
    </row>
    <row r="445" spans="1:32" ht="12.75" customHeight="1" x14ac:dyDescent="0.35">
      <c r="A445" s="23">
        <v>442</v>
      </c>
      <c r="B445" s="274">
        <v>12</v>
      </c>
      <c r="C445" s="98">
        <v>44451</v>
      </c>
      <c r="D445" s="66" t="s">
        <v>12</v>
      </c>
      <c r="E445" s="25" t="str">
        <f t="shared" si="96"/>
        <v>NEW HAVEN AMERICANS</v>
      </c>
      <c r="F445" s="25" t="str">
        <f t="shared" si="96"/>
        <v>GUILFORD BELL CURVE</v>
      </c>
      <c r="G445" s="312"/>
      <c r="H445" s="302">
        <f>VLOOKUP(E445,START_TIMES,2)</f>
        <v>0.41666666666666702</v>
      </c>
      <c r="I445" s="25" t="str">
        <f t="shared" si="97"/>
        <v>Peck Place School (G), Orange</v>
      </c>
      <c r="J445" s="75" t="s">
        <v>0</v>
      </c>
      <c r="K445" s="16"/>
      <c r="M445" s="328" t="s">
        <v>117</v>
      </c>
      <c r="N445" s="328" t="s">
        <v>867</v>
      </c>
      <c r="P445" s="322"/>
      <c r="Q445" s="322"/>
      <c r="R445" s="322"/>
      <c r="T445" s="322"/>
      <c r="U445" s="322"/>
      <c r="W445" s="322"/>
      <c r="X445" s="322"/>
      <c r="AA445" s="322"/>
      <c r="AB445" s="322"/>
    </row>
    <row r="446" spans="1:32" ht="12.75" customHeight="1" x14ac:dyDescent="0.35">
      <c r="A446" s="23">
        <v>443</v>
      </c>
      <c r="B446" s="274">
        <v>12</v>
      </c>
      <c r="C446" s="98">
        <v>44451</v>
      </c>
      <c r="D446" s="66" t="s">
        <v>12</v>
      </c>
      <c r="E446" s="25" t="str">
        <f t="shared" si="96"/>
        <v>WILTON WOLVES</v>
      </c>
      <c r="F446" s="25" t="str">
        <f t="shared" si="96"/>
        <v>CLINTON 40</v>
      </c>
      <c r="G446" s="298"/>
      <c r="H446" s="302">
        <f>VLOOKUP(E446,START_TIMES,2)</f>
        <v>0.41666666666666702</v>
      </c>
      <c r="I446" s="25" t="str">
        <f t="shared" si="97"/>
        <v>Lily Field (T), Wilton</v>
      </c>
      <c r="J446" s="75" t="s">
        <v>0</v>
      </c>
      <c r="K446" s="16"/>
      <c r="M446" s="328" t="s">
        <v>123</v>
      </c>
      <c r="N446" s="328" t="s">
        <v>864</v>
      </c>
      <c r="P446" s="322"/>
      <c r="Q446" s="322"/>
      <c r="R446" s="322"/>
      <c r="T446" s="322"/>
      <c r="U446" s="322"/>
      <c r="W446" s="322"/>
      <c r="X446" s="322"/>
      <c r="Z446" s="322"/>
      <c r="AA446" s="322"/>
      <c r="AB446" s="322"/>
      <c r="AC446" s="322"/>
      <c r="AF446" s="322"/>
    </row>
    <row r="447" spans="1:32" ht="12.75" customHeight="1" x14ac:dyDescent="0.35">
      <c r="A447" s="23">
        <v>444</v>
      </c>
      <c r="B447" s="274">
        <v>12</v>
      </c>
      <c r="C447" s="98">
        <v>44451</v>
      </c>
      <c r="D447" s="66" t="s">
        <v>12</v>
      </c>
      <c r="E447" s="25" t="str">
        <f t="shared" si="96"/>
        <v xml:space="preserve">GUILFORD CELTIC </v>
      </c>
      <c r="F447" s="25" t="str">
        <f t="shared" si="96"/>
        <v>ELI'S FC</v>
      </c>
      <c r="G447" s="298"/>
      <c r="H447" s="302">
        <f>VLOOKUP(E447,START_TIMES,2)</f>
        <v>0.41666666666666702</v>
      </c>
      <c r="I447" s="354" t="str">
        <f t="shared" si="97"/>
        <v>Bittner Park (G), Guilford</v>
      </c>
      <c r="J447" s="75" t="s">
        <v>0</v>
      </c>
      <c r="K447" s="16"/>
      <c r="M447" s="328" t="s">
        <v>116</v>
      </c>
      <c r="N447" s="328" t="s">
        <v>866</v>
      </c>
      <c r="P447" s="322"/>
      <c r="Q447" s="322"/>
      <c r="R447" s="322"/>
      <c r="T447" s="322"/>
      <c r="U447" s="322"/>
      <c r="W447" s="322"/>
      <c r="X447" s="322"/>
      <c r="Z447" s="322"/>
      <c r="AA447" s="322"/>
      <c r="AB447" s="322"/>
      <c r="AE447" s="281"/>
    </row>
    <row r="448" spans="1:32" ht="12.75" customHeight="1" x14ac:dyDescent="0.35">
      <c r="A448" s="23">
        <v>445</v>
      </c>
      <c r="B448" s="274">
        <v>12</v>
      </c>
      <c r="C448" s="98">
        <v>44451</v>
      </c>
      <c r="D448" s="66" t="s">
        <v>12</v>
      </c>
      <c r="E448" s="25" t="str">
        <f t="shared" si="96"/>
        <v>NORWALK SPORT COLOMBIA</v>
      </c>
      <c r="F448" s="25" t="str">
        <f t="shared" si="96"/>
        <v>NORTH HAVEN SC</v>
      </c>
      <c r="G448" s="298"/>
      <c r="H448" s="302">
        <f>VLOOKUP(E448,START_TIMES,2)</f>
        <v>0.41666666666666702</v>
      </c>
      <c r="I448" s="25" t="str">
        <f t="shared" si="97"/>
        <v>Nathan Hale MS (T), Norwalk</v>
      </c>
      <c r="J448" s="75" t="s">
        <v>0</v>
      </c>
      <c r="K448" s="16"/>
      <c r="M448" s="328" t="s">
        <v>120</v>
      </c>
      <c r="N448" s="328" t="s">
        <v>871</v>
      </c>
    </row>
    <row r="449" spans="1:32" ht="12.75" customHeight="1" x14ac:dyDescent="0.35">
      <c r="A449" s="23">
        <v>446</v>
      </c>
      <c r="B449" s="274" t="s">
        <v>0</v>
      </c>
      <c r="C449" s="98" t="s">
        <v>0</v>
      </c>
      <c r="D449" s="29" t="s">
        <v>0</v>
      </c>
      <c r="E449" s="25" t="s">
        <v>0</v>
      </c>
      <c r="F449" s="25" t="s">
        <v>0</v>
      </c>
      <c r="G449" s="298" t="s">
        <v>0</v>
      </c>
      <c r="H449" s="302"/>
      <c r="I449" s="25" t="s">
        <v>0</v>
      </c>
      <c r="J449" s="75" t="s">
        <v>0</v>
      </c>
      <c r="K449" s="91"/>
      <c r="L449" s="91"/>
      <c r="M449" s="87"/>
      <c r="N449" s="87"/>
      <c r="P449" s="322"/>
      <c r="Q449" s="322"/>
      <c r="R449" s="322"/>
      <c r="T449" s="322"/>
      <c r="U449" s="322"/>
      <c r="W449" s="322"/>
      <c r="X449" s="322"/>
      <c r="Z449" s="322"/>
      <c r="AA449" s="322"/>
      <c r="AB449" s="322"/>
      <c r="AC449" s="322"/>
      <c r="AE449" s="281"/>
      <c r="AF449" s="322"/>
    </row>
    <row r="450" spans="1:32" ht="12.75" customHeight="1" x14ac:dyDescent="0.35">
      <c r="A450" s="23">
        <v>447</v>
      </c>
      <c r="B450" s="274">
        <v>12</v>
      </c>
      <c r="C450" s="98">
        <v>44451</v>
      </c>
      <c r="D450" s="65" t="s">
        <v>102</v>
      </c>
      <c r="E450" s="25" t="str">
        <f t="shared" ref="E450:F454" si="98">VLOOKUP(M450,Teams,2)</f>
        <v>GREENWICH ARSENAL 50</v>
      </c>
      <c r="F450" s="25" t="str">
        <f t="shared" si="98"/>
        <v>VASCO DA GAMA 50</v>
      </c>
      <c r="G450" s="298"/>
      <c r="H450" s="302">
        <f>VLOOKUP(E450,START_TIMES,2)</f>
        <v>0.41666666666666702</v>
      </c>
      <c r="I450" s="25" t="str">
        <f>VLOOKUP(E450,FallFields1,2)</f>
        <v>tbd</v>
      </c>
      <c r="J450" s="75" t="s">
        <v>0</v>
      </c>
      <c r="K450" s="16"/>
      <c r="M450" s="87" t="s">
        <v>128</v>
      </c>
      <c r="N450" s="87" t="s">
        <v>133</v>
      </c>
      <c r="P450" s="322"/>
      <c r="Q450" s="322"/>
      <c r="R450" s="322"/>
      <c r="T450" s="322"/>
      <c r="U450" s="322"/>
      <c r="W450" s="322"/>
      <c r="X450" s="322"/>
      <c r="Z450" s="322"/>
      <c r="AA450" s="322"/>
      <c r="AB450" s="322"/>
      <c r="AC450" s="322"/>
      <c r="AE450" s="281"/>
      <c r="AF450" s="322"/>
    </row>
    <row r="451" spans="1:32" ht="12.75" customHeight="1" x14ac:dyDescent="0.35">
      <c r="A451" s="23">
        <v>448</v>
      </c>
      <c r="B451" s="274">
        <v>12</v>
      </c>
      <c r="C451" s="98">
        <v>44451</v>
      </c>
      <c r="D451" s="65" t="s">
        <v>102</v>
      </c>
      <c r="E451" s="25" t="str">
        <f t="shared" si="98"/>
        <v>CHESHIRE AZZURRI 50</v>
      </c>
      <c r="F451" s="25" t="str">
        <f t="shared" si="98"/>
        <v>DYNAMO SC</v>
      </c>
      <c r="G451" s="298"/>
      <c r="H451" s="302">
        <f>VLOOKUP(E451,START_TIMES,2)</f>
        <v>0.41666666666666669</v>
      </c>
      <c r="I451" s="25" t="str">
        <f>VLOOKUP(E451,FallFields1,2)</f>
        <v>Quinnipiac Park (G), Cheshire</v>
      </c>
      <c r="J451" s="75" t="s">
        <v>931</v>
      </c>
      <c r="K451" s="16"/>
      <c r="M451" s="87" t="s">
        <v>124</v>
      </c>
      <c r="N451" s="87" t="s">
        <v>126</v>
      </c>
      <c r="P451" s="322"/>
      <c r="Q451" s="322"/>
      <c r="R451" s="322"/>
      <c r="T451" s="322"/>
      <c r="U451" s="322"/>
      <c r="W451" s="322"/>
      <c r="X451" s="322"/>
      <c r="Z451" s="322"/>
      <c r="AA451" s="322"/>
      <c r="AB451" s="322"/>
      <c r="AC451" s="322"/>
      <c r="AE451" s="281"/>
      <c r="AF451" s="322"/>
    </row>
    <row r="452" spans="1:32" ht="12.75" customHeight="1" x14ac:dyDescent="0.35">
      <c r="A452" s="23">
        <v>449</v>
      </c>
      <c r="B452" s="274">
        <v>12</v>
      </c>
      <c r="C452" s="98">
        <v>44451</v>
      </c>
      <c r="D452" s="65" t="s">
        <v>102</v>
      </c>
      <c r="E452" s="25" t="str">
        <f t="shared" si="98"/>
        <v>GUILFORD BLACK EAGLES</v>
      </c>
      <c r="F452" s="25" t="str">
        <f t="shared" si="98"/>
        <v>FAIRFIELD GAC 50</v>
      </c>
      <c r="G452" s="298"/>
      <c r="H452" s="302">
        <f>VLOOKUP(E452,START_TIMES,2)</f>
        <v>0.41666666666666702</v>
      </c>
      <c r="I452" s="354" t="str">
        <f>VLOOKUP(E452,FallFields1,2)</f>
        <v>Calvin Leete School (G), Guilford</v>
      </c>
      <c r="J452" s="75" t="s">
        <v>0</v>
      </c>
      <c r="K452" s="16"/>
      <c r="M452" s="87" t="s">
        <v>131</v>
      </c>
      <c r="N452" s="87" t="s">
        <v>127</v>
      </c>
      <c r="P452" s="322"/>
      <c r="Q452" s="322"/>
      <c r="R452" s="322"/>
      <c r="T452" s="322"/>
      <c r="U452" s="322"/>
      <c r="W452" s="322"/>
      <c r="X452" s="322"/>
      <c r="Z452" s="322"/>
      <c r="AA452" s="322"/>
      <c r="AB452" s="322"/>
      <c r="AC452" s="322"/>
      <c r="AE452" s="281"/>
      <c r="AF452" s="322"/>
    </row>
    <row r="453" spans="1:32" ht="12.75" customHeight="1" x14ac:dyDescent="0.35">
      <c r="A453" s="23">
        <v>450</v>
      </c>
      <c r="B453" s="274">
        <v>12</v>
      </c>
      <c r="C453" s="98">
        <v>44451</v>
      </c>
      <c r="D453" s="65" t="s">
        <v>102</v>
      </c>
      <c r="E453" s="25" t="str">
        <f t="shared" si="98"/>
        <v>POLONIA FALCON STARS FC</v>
      </c>
      <c r="F453" s="25" t="str">
        <f t="shared" si="98"/>
        <v>GREENWICH GUNNERS 50</v>
      </c>
      <c r="G453" s="298"/>
      <c r="H453" s="302">
        <f>VLOOKUP(E453,START_TIMES,2)</f>
        <v>0.375</v>
      </c>
      <c r="I453" s="25" t="str">
        <f>VLOOKUP(E453,FallFields1,2)</f>
        <v>Falcon Field (G), New Britain</v>
      </c>
      <c r="J453" s="75" t="s">
        <v>0</v>
      </c>
      <c r="K453" s="16"/>
      <c r="M453" s="87" t="s">
        <v>132</v>
      </c>
      <c r="N453" s="87" t="s">
        <v>129</v>
      </c>
      <c r="P453" s="322"/>
      <c r="Q453" s="322"/>
      <c r="R453" s="322"/>
      <c r="T453" s="322"/>
      <c r="U453" s="322"/>
      <c r="W453" s="322"/>
      <c r="X453" s="322"/>
      <c r="Z453" s="322"/>
      <c r="AA453" s="322"/>
      <c r="AB453" s="322"/>
      <c r="AC453" s="322"/>
      <c r="AE453" s="281"/>
      <c r="AF453" s="322"/>
    </row>
    <row r="454" spans="1:32" ht="12.75" customHeight="1" x14ac:dyDescent="0.35">
      <c r="A454" s="23">
        <v>451</v>
      </c>
      <c r="B454" s="274">
        <v>12</v>
      </c>
      <c r="C454" s="98">
        <v>44451</v>
      </c>
      <c r="D454" s="65" t="s">
        <v>102</v>
      </c>
      <c r="E454" s="25" t="str">
        <f t="shared" si="98"/>
        <v>GREENWICH PUMAS LEGENDS</v>
      </c>
      <c r="F454" s="25" t="str">
        <f t="shared" si="98"/>
        <v xml:space="preserve">CHESHIRE UNITED </v>
      </c>
      <c r="G454" s="298"/>
      <c r="H454" s="302">
        <f>VLOOKUP(E454,START_TIMES,2)</f>
        <v>0.41666666666666702</v>
      </c>
      <c r="I454" s="25" t="str">
        <f>VLOOKUP(E454,FallFields1,2)</f>
        <v>tbd</v>
      </c>
      <c r="J454" s="75" t="s">
        <v>0</v>
      </c>
      <c r="K454" s="16"/>
      <c r="M454" s="87" t="s">
        <v>130</v>
      </c>
      <c r="N454" s="87" t="s">
        <v>125</v>
      </c>
      <c r="P454" s="322"/>
      <c r="Q454" s="322"/>
      <c r="R454" s="322"/>
      <c r="T454" s="322"/>
      <c r="U454" s="322"/>
      <c r="W454" s="322"/>
      <c r="X454" s="322"/>
      <c r="Z454" s="322"/>
      <c r="AA454" s="322"/>
      <c r="AB454" s="322"/>
      <c r="AC454" s="322"/>
      <c r="AE454" s="281"/>
      <c r="AF454" s="322"/>
    </row>
    <row r="455" spans="1:32" ht="12.5" customHeight="1" x14ac:dyDescent="0.35">
      <c r="A455" s="23">
        <v>452</v>
      </c>
      <c r="B455" s="274" t="s">
        <v>0</v>
      </c>
      <c r="C455" s="98" t="s">
        <v>0</v>
      </c>
      <c r="D455" s="29" t="s">
        <v>0</v>
      </c>
      <c r="E455" s="25" t="s">
        <v>0</v>
      </c>
      <c r="F455" s="25" t="s">
        <v>0</v>
      </c>
      <c r="G455" s="298" t="s">
        <v>0</v>
      </c>
      <c r="H455" s="302"/>
      <c r="I455" s="25" t="s">
        <v>0</v>
      </c>
      <c r="J455" s="75" t="s">
        <v>0</v>
      </c>
      <c r="K455" s="16"/>
      <c r="M455" s="87"/>
      <c r="N455" s="87"/>
    </row>
    <row r="456" spans="1:32" ht="12.5" customHeight="1" x14ac:dyDescent="0.35">
      <c r="A456" s="23">
        <v>453</v>
      </c>
      <c r="B456" s="274">
        <v>12</v>
      </c>
      <c r="C456" s="98">
        <v>44451</v>
      </c>
      <c r="D456" s="70" t="s">
        <v>103</v>
      </c>
      <c r="E456" s="25" t="str">
        <f t="shared" ref="E456:F459" si="99">VLOOKUP(M456,Teams,2)</f>
        <v>EAST HAVEN SC</v>
      </c>
      <c r="F456" s="25" t="str">
        <f t="shared" si="99"/>
        <v>NEW FAIRFIELD UNITED</v>
      </c>
      <c r="G456" s="298"/>
      <c r="H456" s="302">
        <f>VLOOKUP(E456,START_TIMES,2)</f>
        <v>0.41666666666666669</v>
      </c>
      <c r="I456" s="25" t="str">
        <f>VLOOKUP(E456,FallFields1,2)</f>
        <v>Moulthrop Field (G), East Haven</v>
      </c>
      <c r="J456" s="75" t="s">
        <v>0</v>
      </c>
      <c r="K456" s="16"/>
      <c r="M456" s="87" t="s">
        <v>138</v>
      </c>
      <c r="N456" s="87" t="s">
        <v>141</v>
      </c>
    </row>
    <row r="457" spans="1:32" ht="12.75" customHeight="1" x14ac:dyDescent="0.35">
      <c r="A457" s="23">
        <v>454</v>
      </c>
      <c r="B457" s="274">
        <v>12</v>
      </c>
      <c r="C457" s="98">
        <v>44451</v>
      </c>
      <c r="D457" s="70" t="s">
        <v>103</v>
      </c>
      <c r="E457" s="25" t="str">
        <f t="shared" si="99"/>
        <v>CLUB NAPOLI 50</v>
      </c>
      <c r="F457" s="25" t="str">
        <f t="shared" si="99"/>
        <v>NORTH BRANFORD LEGENDS</v>
      </c>
      <c r="G457" s="298"/>
      <c r="H457" s="302">
        <f>VLOOKUP(E457,START_TIMES,2)</f>
        <v>0.41666666666666669</v>
      </c>
      <c r="I457" s="25" t="str">
        <f>VLOOKUP(E457,FallFields1,2)</f>
        <v>North Farms Park (G), North Branford</v>
      </c>
      <c r="J457" s="75" t="s">
        <v>0</v>
      </c>
      <c r="K457" s="16"/>
      <c r="M457" s="87" t="s">
        <v>136</v>
      </c>
      <c r="N457" s="87" t="s">
        <v>142</v>
      </c>
      <c r="P457" s="322"/>
      <c r="Q457" s="322"/>
      <c r="R457" s="322"/>
      <c r="T457" s="322"/>
      <c r="U457" s="322"/>
      <c r="W457" s="322"/>
      <c r="X457" s="322"/>
      <c r="Z457" s="322"/>
      <c r="AA457" s="322"/>
      <c r="AB457" s="322"/>
      <c r="AC457" s="322"/>
      <c r="AE457" s="281"/>
      <c r="AF457" s="322"/>
    </row>
    <row r="458" spans="1:32" ht="12.75" customHeight="1" thickBot="1" x14ac:dyDescent="0.4">
      <c r="A458" s="23">
        <v>455</v>
      </c>
      <c r="B458" s="274">
        <v>12</v>
      </c>
      <c r="C458" s="98">
        <v>44451</v>
      </c>
      <c r="D458" s="70" t="s">
        <v>103</v>
      </c>
      <c r="E458" s="25" t="str">
        <f t="shared" si="99"/>
        <v>NORWALK MARINERS</v>
      </c>
      <c r="F458" s="332" t="str">
        <f t="shared" si="99"/>
        <v>BYE 50</v>
      </c>
      <c r="G458" s="298"/>
      <c r="H458" s="350" t="s">
        <v>91</v>
      </c>
      <c r="I458" s="266" t="s">
        <v>91</v>
      </c>
      <c r="J458" s="75" t="s">
        <v>0</v>
      </c>
      <c r="K458" s="16"/>
      <c r="M458" s="87" t="s">
        <v>144</v>
      </c>
      <c r="N458" s="87" t="s">
        <v>134</v>
      </c>
    </row>
    <row r="459" spans="1:32" ht="12.75" customHeight="1" thickTop="1" thickBot="1" x14ac:dyDescent="0.4">
      <c r="A459" s="23">
        <v>456</v>
      </c>
      <c r="B459" s="274">
        <v>12</v>
      </c>
      <c r="C459" s="98">
        <v>44451</v>
      </c>
      <c r="D459" s="70" t="s">
        <v>103</v>
      </c>
      <c r="E459" s="25" t="str">
        <f t="shared" si="99"/>
        <v>STAMFORD CITY</v>
      </c>
      <c r="F459" s="25" t="str">
        <f t="shared" si="99"/>
        <v>ZIMMITTI SC</v>
      </c>
      <c r="G459" s="298"/>
      <c r="H459" s="302">
        <f>VLOOKUP(E459,START_TIMES,2)</f>
        <v>0.41666666666666702</v>
      </c>
      <c r="I459" s="25" t="str">
        <f>VLOOKUP(E459,FallFields1,2)</f>
        <v>West Beach Fields (T), Stamford</v>
      </c>
      <c r="J459" s="75" t="s">
        <v>0</v>
      </c>
      <c r="K459" s="16"/>
      <c r="M459" s="87" t="s">
        <v>146</v>
      </c>
      <c r="N459" s="87" t="s">
        <v>147</v>
      </c>
      <c r="P459" s="322"/>
      <c r="Q459" s="322"/>
      <c r="R459" s="322"/>
      <c r="S459" s="16"/>
      <c r="T459" s="207"/>
      <c r="U459" s="207"/>
      <c r="V459" s="16">
        <v>73</v>
      </c>
      <c r="W459" s="218"/>
      <c r="X459" s="224"/>
      <c r="Y459" s="16"/>
      <c r="Z459" s="275"/>
      <c r="AA459" s="322"/>
      <c r="AB459" s="322"/>
      <c r="AC459" s="16"/>
      <c r="AF459" s="322"/>
    </row>
    <row r="460" spans="1:32" ht="12.75" customHeight="1" thickTop="1" thickBot="1" x14ac:dyDescent="0.4">
      <c r="A460" s="23">
        <v>457</v>
      </c>
      <c r="B460" s="23" t="s">
        <v>0</v>
      </c>
      <c r="C460" s="98" t="s">
        <v>0</v>
      </c>
      <c r="D460" s="319" t="s">
        <v>0</v>
      </c>
      <c r="E460" s="25" t="s">
        <v>0</v>
      </c>
      <c r="F460" s="25" t="s">
        <v>0</v>
      </c>
      <c r="G460" s="298" t="s">
        <v>0</v>
      </c>
      <c r="H460" s="302" t="e">
        <f>VLOOKUP(E460,START_TIMES,2)</f>
        <v>#N/A</v>
      </c>
      <c r="I460" s="25" t="s">
        <v>0</v>
      </c>
      <c r="J460" s="75" t="s">
        <v>0</v>
      </c>
      <c r="K460" s="16"/>
      <c r="M460" s="87"/>
      <c r="N460" s="87"/>
      <c r="P460" s="322"/>
      <c r="Q460" s="322"/>
      <c r="S460" s="16"/>
      <c r="T460" s="207"/>
      <c r="U460" s="207"/>
      <c r="V460" s="16">
        <v>74</v>
      </c>
      <c r="W460" s="218"/>
      <c r="X460" s="224"/>
      <c r="Y460" s="16"/>
      <c r="Z460" s="275"/>
      <c r="AA460" s="322"/>
      <c r="AB460" s="322"/>
      <c r="AC460" s="91"/>
      <c r="AE460" s="281"/>
      <c r="AF460" s="322"/>
    </row>
    <row r="461" spans="1:32" ht="12.75" customHeight="1" thickTop="1" x14ac:dyDescent="0.35">
      <c r="A461" s="23">
        <v>458</v>
      </c>
      <c r="B461" s="274">
        <v>13</v>
      </c>
      <c r="C461" s="98">
        <v>44458</v>
      </c>
      <c r="D461" s="71" t="s">
        <v>10</v>
      </c>
      <c r="E461" s="25" t="str">
        <f t="shared" ref="E461:F465" si="100">VLOOKUP(M461,Teams,2)</f>
        <v>NAUGATUCK FUSION</v>
      </c>
      <c r="F461" s="25" t="str">
        <f t="shared" si="100"/>
        <v>VASCO DA GAMA 30</v>
      </c>
      <c r="G461" s="298"/>
      <c r="H461" s="302">
        <f>VLOOKUP(E461,START_TIMES,2)</f>
        <v>0.41666666666666702</v>
      </c>
      <c r="I461" s="25" t="str">
        <f>VLOOKUP(E461,FallFields1,2)</f>
        <v>City Hill MS (G), Naugatuck</v>
      </c>
      <c r="J461" s="75" t="s">
        <v>0</v>
      </c>
      <c r="K461" s="16"/>
      <c r="M461" s="87" t="s">
        <v>92</v>
      </c>
      <c r="N461" s="87" t="s">
        <v>97</v>
      </c>
      <c r="P461" s="322"/>
      <c r="Q461" s="322"/>
      <c r="R461" s="322"/>
      <c r="T461" s="324"/>
      <c r="U461" s="324"/>
      <c r="V461" s="325"/>
      <c r="W461" s="324"/>
      <c r="X461" s="324"/>
      <c r="Z461" s="322"/>
      <c r="AA461" s="322"/>
      <c r="AB461" s="322"/>
      <c r="AF461" s="322"/>
    </row>
    <row r="462" spans="1:32" ht="12.75" customHeight="1" x14ac:dyDescent="0.35">
      <c r="A462" s="23">
        <v>459</v>
      </c>
      <c r="B462" s="274">
        <v>13</v>
      </c>
      <c r="C462" s="98">
        <v>44458</v>
      </c>
      <c r="D462" s="71" t="s">
        <v>10</v>
      </c>
      <c r="E462" s="25" t="str">
        <f t="shared" si="100"/>
        <v>CLINTON 30</v>
      </c>
      <c r="F462" s="25" t="str">
        <f t="shared" si="100"/>
        <v>STAMFORD FC</v>
      </c>
      <c r="G462" s="298"/>
      <c r="H462" s="302">
        <v>0.375</v>
      </c>
      <c r="I462" s="25" t="str">
        <f>VLOOKUP(E462,FallFields1,2)</f>
        <v>Indian River Sports Complex (T), Clinton</v>
      </c>
      <c r="J462" s="75" t="s">
        <v>0</v>
      </c>
      <c r="K462" s="16"/>
      <c r="M462" s="5" t="s">
        <v>101</v>
      </c>
      <c r="N462" s="5" t="s">
        <v>96</v>
      </c>
      <c r="P462" s="322"/>
      <c r="Q462" s="322"/>
      <c r="R462" s="322"/>
      <c r="T462" s="322"/>
      <c r="U462" s="322"/>
      <c r="W462" s="322"/>
      <c r="X462" s="322"/>
      <c r="Z462" s="322"/>
      <c r="AA462" s="322"/>
      <c r="AB462" s="322"/>
      <c r="AF462" s="322"/>
    </row>
    <row r="463" spans="1:32" ht="12.75" customHeight="1" x14ac:dyDescent="0.35">
      <c r="A463" s="23">
        <v>460</v>
      </c>
      <c r="B463" s="274">
        <v>13</v>
      </c>
      <c r="C463" s="98">
        <v>44458</v>
      </c>
      <c r="D463" s="71" t="s">
        <v>10</v>
      </c>
      <c r="E463" s="25" t="str">
        <f t="shared" si="100"/>
        <v>NEWTOWN SALTY DOGS</v>
      </c>
      <c r="F463" s="25" t="str">
        <f t="shared" si="100"/>
        <v>NORTH BRANFORD 30</v>
      </c>
      <c r="G463" s="298"/>
      <c r="H463" s="302">
        <f>VLOOKUP(E463,START_TIMES,2)</f>
        <v>0.33333333333333331</v>
      </c>
      <c r="I463" s="25" t="str">
        <f>VLOOKUP(E463,FallFields1,2)</f>
        <v>Treadwell Park, Newtown</v>
      </c>
      <c r="J463" s="75" t="s">
        <v>0</v>
      </c>
      <c r="K463" s="16"/>
      <c r="M463" s="87" t="s">
        <v>94</v>
      </c>
      <c r="N463" s="87" t="s">
        <v>99</v>
      </c>
      <c r="P463" s="322"/>
      <c r="Q463" s="322"/>
      <c r="R463" s="322"/>
      <c r="T463" s="322"/>
      <c r="U463" s="322"/>
      <c r="W463" s="322"/>
      <c r="X463" s="322"/>
      <c r="Z463" s="322"/>
      <c r="AA463" s="322"/>
      <c r="AB463" s="322"/>
      <c r="AF463" s="322"/>
    </row>
    <row r="464" spans="1:32" ht="12.75" customHeight="1" x14ac:dyDescent="0.35">
      <c r="A464" s="23">
        <v>461</v>
      </c>
      <c r="B464" s="274">
        <v>13</v>
      </c>
      <c r="C464" s="98">
        <v>44458</v>
      </c>
      <c r="D464" s="71" t="s">
        <v>10</v>
      </c>
      <c r="E464" s="25" t="str">
        <f t="shared" si="100"/>
        <v>SHELTON FC</v>
      </c>
      <c r="F464" s="25" t="str">
        <f t="shared" si="100"/>
        <v>DANBURY UNITED 30</v>
      </c>
      <c r="G464" s="298"/>
      <c r="H464" s="302">
        <f>VLOOKUP(E464,START_TIMES,2)</f>
        <v>0.33333333333333331</v>
      </c>
      <c r="I464" s="25" t="str">
        <f>VLOOKUP(E464,FallFields1,2)</f>
        <v>Nike Site (G), Shelton</v>
      </c>
      <c r="J464" s="75" t="s">
        <v>0</v>
      </c>
      <c r="K464" s="16"/>
      <c r="M464" s="87" t="s">
        <v>93</v>
      </c>
      <c r="N464" s="87" t="s">
        <v>100</v>
      </c>
      <c r="P464" s="322"/>
      <c r="Q464" s="322"/>
      <c r="R464" s="322"/>
      <c r="T464" s="322"/>
      <c r="U464" s="322"/>
      <c r="W464" s="322"/>
      <c r="X464" s="322"/>
      <c r="Z464" s="322"/>
      <c r="AA464" s="322"/>
      <c r="AB464" s="322"/>
      <c r="AE464" s="281"/>
      <c r="AF464" s="322"/>
    </row>
    <row r="465" spans="1:32" ht="12.75" customHeight="1" x14ac:dyDescent="0.35">
      <c r="A465" s="23">
        <v>462</v>
      </c>
      <c r="B465" s="274">
        <v>13</v>
      </c>
      <c r="C465" s="98">
        <v>44458</v>
      </c>
      <c r="D465" s="71" t="s">
        <v>10</v>
      </c>
      <c r="E465" s="25" t="str">
        <f t="shared" si="100"/>
        <v>CLUB NAPOLI 30</v>
      </c>
      <c r="F465" s="25" t="str">
        <f t="shared" si="100"/>
        <v>GREENWICH ARSENAL 30</v>
      </c>
      <c r="G465" s="298"/>
      <c r="H465" s="302">
        <v>0.45833333333333331</v>
      </c>
      <c r="I465" s="25" t="str">
        <f>VLOOKUP(E465,FallFields1,2)</f>
        <v>Quinnipiac Park (G), Cheshire</v>
      </c>
      <c r="J465" s="75" t="s">
        <v>0</v>
      </c>
      <c r="K465" s="16"/>
      <c r="M465" s="87" t="s">
        <v>95</v>
      </c>
      <c r="N465" s="87" t="s">
        <v>98</v>
      </c>
      <c r="P465" s="322"/>
      <c r="Q465" s="322"/>
      <c r="R465" s="322"/>
      <c r="T465" s="322"/>
      <c r="U465" s="322"/>
      <c r="W465" s="322"/>
      <c r="X465" s="322"/>
      <c r="Z465" s="322"/>
      <c r="AA465" s="322"/>
      <c r="AB465" s="322"/>
      <c r="AF465" s="322"/>
    </row>
    <row r="466" spans="1:32" ht="12.75" customHeight="1" x14ac:dyDescent="0.35">
      <c r="A466" s="23">
        <v>463</v>
      </c>
      <c r="B466" s="274" t="s">
        <v>0</v>
      </c>
      <c r="C466" s="98" t="s">
        <v>0</v>
      </c>
      <c r="D466" s="29" t="s">
        <v>0</v>
      </c>
      <c r="E466" s="25" t="s">
        <v>0</v>
      </c>
      <c r="F466" s="25" t="s">
        <v>0</v>
      </c>
      <c r="G466" s="298" t="s">
        <v>0</v>
      </c>
      <c r="H466" s="302"/>
      <c r="I466" s="25" t="s">
        <v>0</v>
      </c>
      <c r="J466" s="75" t="s">
        <v>0</v>
      </c>
      <c r="K466" s="16"/>
      <c r="M466" s="87"/>
      <c r="N466" s="87"/>
      <c r="P466" s="322"/>
      <c r="Q466" s="322"/>
      <c r="R466" s="322"/>
      <c r="T466" s="322"/>
      <c r="U466" s="322"/>
      <c r="W466" s="322"/>
      <c r="X466" s="322"/>
      <c r="Z466" s="322"/>
      <c r="AA466" s="322"/>
      <c r="AB466" s="322"/>
      <c r="AC466" s="322"/>
      <c r="AE466" s="281"/>
      <c r="AF466" s="322"/>
    </row>
    <row r="467" spans="1:32" ht="12.75" customHeight="1" x14ac:dyDescent="0.35">
      <c r="A467" s="23">
        <v>464</v>
      </c>
      <c r="B467" s="274">
        <v>13</v>
      </c>
      <c r="C467" s="98">
        <v>44458</v>
      </c>
      <c r="D467" s="68" t="s">
        <v>175</v>
      </c>
      <c r="E467" s="25" t="str">
        <f t="shared" ref="E467:F471" si="101">VLOOKUP(M467,Teams,2)</f>
        <v>MILFORD AMIGOS</v>
      </c>
      <c r="F467" s="332" t="str">
        <f t="shared" si="101"/>
        <v>INTERNATIONAL FC</v>
      </c>
      <c r="G467" s="298"/>
      <c r="H467" s="302">
        <f>VLOOKUP(E467,START_TIMES,2)</f>
        <v>0.33333333333333331</v>
      </c>
      <c r="I467" s="25" t="str">
        <f>VLOOKUP(E467,FallFields1,2)</f>
        <v>Pease Road (G), Woodbridge</v>
      </c>
      <c r="J467" s="75" t="s">
        <v>0</v>
      </c>
      <c r="K467" s="91"/>
      <c r="L467" s="91"/>
      <c r="M467" s="87" t="s">
        <v>155</v>
      </c>
      <c r="N467" s="87" t="s">
        <v>150</v>
      </c>
      <c r="T467" s="322"/>
      <c r="U467" s="322"/>
      <c r="W467" s="322"/>
      <c r="X467" s="322"/>
    </row>
    <row r="468" spans="1:32" ht="12.75" customHeight="1" x14ac:dyDescent="0.35">
      <c r="A468" s="23">
        <v>465</v>
      </c>
      <c r="B468" s="274">
        <v>13</v>
      </c>
      <c r="C468" s="98">
        <v>44458</v>
      </c>
      <c r="D468" s="68" t="s">
        <v>175</v>
      </c>
      <c r="E468" s="25" t="str">
        <f t="shared" si="101"/>
        <v>CLUB INDEPENDIENTE</v>
      </c>
      <c r="F468" s="25" t="str">
        <f t="shared" si="101"/>
        <v>TRINITY FC</v>
      </c>
      <c r="G468" s="298"/>
      <c r="H468" s="302">
        <f>VLOOKUP(E468,START_TIMES,2)</f>
        <v>0.33333333333333331</v>
      </c>
      <c r="I468" s="25" t="str">
        <f>VLOOKUP(E468,FallFields1,2)</f>
        <v>Woodruff Field (T), Milford</v>
      </c>
      <c r="J468" s="75" t="s">
        <v>0</v>
      </c>
      <c r="K468" s="16"/>
      <c r="M468" s="87" t="s">
        <v>151</v>
      </c>
      <c r="N468" s="87" t="s">
        <v>159</v>
      </c>
      <c r="T468" s="322"/>
      <c r="U468" s="322"/>
      <c r="W468" s="322"/>
      <c r="X468" s="322"/>
    </row>
    <row r="469" spans="1:32" ht="12.75" customHeight="1" x14ac:dyDescent="0.35">
      <c r="A469" s="23">
        <v>466</v>
      </c>
      <c r="B469" s="274">
        <v>13</v>
      </c>
      <c r="C469" s="98">
        <v>44458</v>
      </c>
      <c r="D469" s="68" t="s">
        <v>175</v>
      </c>
      <c r="E469" s="25" t="str">
        <f t="shared" si="101"/>
        <v>LITCHFIELD COUNTY BLUES</v>
      </c>
      <c r="F469" s="25" t="str">
        <f t="shared" si="101"/>
        <v>HAMDEN ALL STARS</v>
      </c>
      <c r="G469" s="298"/>
      <c r="H469" s="302">
        <f>VLOOKUP(E469,START_TIMES,2)</f>
        <v>0.375</v>
      </c>
      <c r="I469" s="25" t="str">
        <f>VLOOKUP(E469,FallFields1,2)</f>
        <v>New Milford HS, New Milford</v>
      </c>
      <c r="J469" s="75" t="s">
        <v>0</v>
      </c>
      <c r="K469" s="16"/>
      <c r="M469" s="87" t="s">
        <v>154</v>
      </c>
      <c r="N469" s="87" t="s">
        <v>153</v>
      </c>
      <c r="T469" s="322"/>
      <c r="U469" s="322"/>
      <c r="W469" s="322"/>
      <c r="X469" s="322"/>
    </row>
    <row r="470" spans="1:32" ht="12.75" customHeight="1" x14ac:dyDescent="0.35">
      <c r="A470" s="23">
        <v>467</v>
      </c>
      <c r="B470" s="274">
        <v>13</v>
      </c>
      <c r="C470" s="98">
        <v>44458</v>
      </c>
      <c r="D470" s="68" t="s">
        <v>175</v>
      </c>
      <c r="E470" s="25" t="str">
        <f t="shared" si="101"/>
        <v>COYOTES FC</v>
      </c>
      <c r="F470" s="25" t="str">
        <f t="shared" si="101"/>
        <v>POLONIA FALCON FC 30</v>
      </c>
      <c r="G470" s="298"/>
      <c r="H470" s="302">
        <f>VLOOKUP(E470,START_TIMES,2)</f>
        <v>0.33333333333333331</v>
      </c>
      <c r="I470" s="25" t="str">
        <f>VLOOKUP(E470,FallFields1,2)</f>
        <v>Falcon Field, Meriden</v>
      </c>
      <c r="J470" s="75" t="s">
        <v>0</v>
      </c>
      <c r="K470" s="16"/>
      <c r="M470" s="87" t="s">
        <v>152</v>
      </c>
      <c r="N470" s="87" t="s">
        <v>157</v>
      </c>
      <c r="P470" s="322"/>
      <c r="Q470" s="322"/>
      <c r="R470" s="322"/>
      <c r="T470" s="322"/>
      <c r="U470" s="322"/>
      <c r="W470" s="322"/>
      <c r="X470" s="322"/>
      <c r="AA470" s="322"/>
      <c r="AB470" s="322"/>
    </row>
    <row r="471" spans="1:32" ht="12.75" customHeight="1" x14ac:dyDescent="0.35">
      <c r="A471" s="23">
        <v>468</v>
      </c>
      <c r="B471" s="274">
        <v>13</v>
      </c>
      <c r="C471" s="98">
        <v>44458</v>
      </c>
      <c r="D471" s="68" t="s">
        <v>175</v>
      </c>
      <c r="E471" s="25" t="str">
        <f t="shared" si="101"/>
        <v>QPR</v>
      </c>
      <c r="F471" s="25" t="str">
        <f t="shared" si="101"/>
        <v>MILFORD TUESDAY</v>
      </c>
      <c r="G471" s="298"/>
      <c r="H471" s="302">
        <v>0.45833333333333331</v>
      </c>
      <c r="I471" s="25" t="str">
        <f>VLOOKUP(E471,FallFields1,2)</f>
        <v>Quinnipiac Park (G), Cheshire</v>
      </c>
      <c r="J471" s="75" t="s">
        <v>0</v>
      </c>
      <c r="K471" s="16"/>
      <c r="M471" s="87" t="s">
        <v>158</v>
      </c>
      <c r="N471" s="87" t="s">
        <v>156</v>
      </c>
      <c r="P471" s="322"/>
      <c r="Q471" s="322"/>
      <c r="R471" s="322"/>
      <c r="T471" s="322"/>
      <c r="U471" s="322"/>
      <c r="W471" s="322"/>
      <c r="X471" s="322"/>
      <c r="Z471" s="322"/>
      <c r="AA471" s="322"/>
      <c r="AB471" s="322"/>
      <c r="AC471" s="322"/>
      <c r="AF471" s="322"/>
    </row>
    <row r="472" spans="1:32" ht="12.75" customHeight="1" x14ac:dyDescent="0.35">
      <c r="A472" s="23">
        <v>469</v>
      </c>
      <c r="B472" s="274" t="s">
        <v>0</v>
      </c>
      <c r="C472" s="98" t="s">
        <v>0</v>
      </c>
      <c r="D472" s="29" t="s">
        <v>0</v>
      </c>
      <c r="E472" s="25" t="s">
        <v>0</v>
      </c>
      <c r="F472" s="25" t="s">
        <v>0</v>
      </c>
      <c r="G472" s="298" t="s">
        <v>0</v>
      </c>
      <c r="H472" s="302"/>
      <c r="I472" s="25" t="s">
        <v>0</v>
      </c>
      <c r="J472" s="75" t="s">
        <v>0</v>
      </c>
      <c r="K472" s="91"/>
      <c r="L472" s="91"/>
      <c r="M472" s="5"/>
      <c r="N472" s="5"/>
      <c r="P472" s="322"/>
      <c r="Q472" s="322"/>
      <c r="R472" s="322"/>
      <c r="T472" s="322"/>
      <c r="U472" s="322"/>
      <c r="W472" s="322"/>
      <c r="X472" s="322"/>
      <c r="Z472" s="322"/>
      <c r="AA472" s="322"/>
      <c r="AB472" s="322"/>
      <c r="AC472" s="322"/>
      <c r="AE472" s="281"/>
      <c r="AF472" s="322"/>
    </row>
    <row r="473" spans="1:32" ht="12.75" customHeight="1" thickBot="1" x14ac:dyDescent="0.4">
      <c r="A473" s="23">
        <v>470</v>
      </c>
      <c r="B473" s="274">
        <v>13</v>
      </c>
      <c r="C473" s="98">
        <v>44458</v>
      </c>
      <c r="D473" s="67" t="s">
        <v>11</v>
      </c>
      <c r="E473" s="25" t="str">
        <f t="shared" ref="E473:F477" si="102">VLOOKUP(M473,Teams,2)</f>
        <v>PAN ZONES</v>
      </c>
      <c r="F473" s="25" t="str">
        <f t="shared" si="102"/>
        <v>FAIRFIELD GAC 40</v>
      </c>
      <c r="G473" s="298"/>
      <c r="H473" s="302">
        <f>VLOOKUP(E473,START_TIMES,2)</f>
        <v>0.41666666666666702</v>
      </c>
      <c r="I473" s="25" t="str">
        <f>VLOOKUP(E473,FallFields1,2)</f>
        <v>Stanley Quarter Park (G), New Britain</v>
      </c>
      <c r="J473" s="75" t="s">
        <v>0</v>
      </c>
      <c r="K473" s="16"/>
      <c r="M473" s="5" t="s">
        <v>105</v>
      </c>
      <c r="N473" s="5" t="s">
        <v>160</v>
      </c>
      <c r="T473" s="322"/>
      <c r="U473" s="322"/>
      <c r="W473" s="322"/>
    </row>
    <row r="474" spans="1:32" ht="12.75" customHeight="1" thickTop="1" thickBot="1" x14ac:dyDescent="0.4">
      <c r="A474" s="23">
        <v>471</v>
      </c>
      <c r="B474" s="274">
        <v>13</v>
      </c>
      <c r="C474" s="98">
        <v>44458</v>
      </c>
      <c r="D474" s="67" t="s">
        <v>11</v>
      </c>
      <c r="E474" s="25" t="str">
        <f t="shared" si="102"/>
        <v>GREENWICH ARSENAL 40</v>
      </c>
      <c r="F474" s="25" t="str">
        <f t="shared" si="102"/>
        <v>WATERBURY ALBANIANS</v>
      </c>
      <c r="G474" s="78"/>
      <c r="H474" s="302">
        <f>VLOOKUP(E474,START_TIMES,2)</f>
        <v>0.41666666666666702</v>
      </c>
      <c r="I474" s="25" t="str">
        <f>VLOOKUP(E474,FallFields1,2)</f>
        <v>tbd</v>
      </c>
      <c r="J474" s="75" t="s">
        <v>0</v>
      </c>
      <c r="K474" s="16"/>
      <c r="M474" s="5" t="s">
        <v>161</v>
      </c>
      <c r="N474" s="5" t="s">
        <v>109</v>
      </c>
      <c r="P474" s="322"/>
      <c r="Q474" s="322"/>
      <c r="R474" s="322"/>
      <c r="T474" s="322"/>
      <c r="U474" s="322"/>
      <c r="W474" s="322"/>
      <c r="X474" s="322"/>
      <c r="Z474" s="322"/>
      <c r="AA474" s="322"/>
      <c r="AB474" s="322"/>
      <c r="AC474" s="322"/>
      <c r="AE474" s="281"/>
      <c r="AF474" s="322"/>
    </row>
    <row r="475" spans="1:32" ht="12.75" customHeight="1" thickTop="1" thickBot="1" x14ac:dyDescent="0.4">
      <c r="A475" s="23">
        <v>472</v>
      </c>
      <c r="B475" s="274">
        <v>13</v>
      </c>
      <c r="C475" s="98">
        <v>44458</v>
      </c>
      <c r="D475" s="67" t="s">
        <v>11</v>
      </c>
      <c r="E475" s="25" t="str">
        <f t="shared" si="102"/>
        <v>HENRY  REID FC 40</v>
      </c>
      <c r="F475" s="25" t="str">
        <f t="shared" si="102"/>
        <v>GREENWICH PUMAS 40</v>
      </c>
      <c r="G475" s="298"/>
      <c r="H475" s="302">
        <f>VLOOKUP(E475,START_TIMES,2)</f>
        <v>0.41666666666666702</v>
      </c>
      <c r="I475" s="25" t="str">
        <f>VLOOKUP(E475,FallFields1,2)</f>
        <v>Ludlowe HS (T), Fairfield</v>
      </c>
      <c r="J475" s="75" t="s">
        <v>0</v>
      </c>
      <c r="K475" s="16"/>
      <c r="M475" s="5" t="s">
        <v>104</v>
      </c>
      <c r="N475" s="5" t="s">
        <v>163</v>
      </c>
      <c r="P475" s="322"/>
      <c r="Q475" s="322"/>
      <c r="R475" s="322"/>
      <c r="T475" s="322"/>
      <c r="U475" s="322"/>
      <c r="W475" s="322"/>
      <c r="X475" s="322"/>
      <c r="Z475" s="322"/>
      <c r="AA475" s="322"/>
      <c r="AB475" s="322"/>
      <c r="AE475" s="281"/>
    </row>
    <row r="476" spans="1:32" ht="12.75" customHeight="1" thickTop="1" thickBot="1" x14ac:dyDescent="0.4">
      <c r="A476" s="23">
        <v>473</v>
      </c>
      <c r="B476" s="274">
        <v>13</v>
      </c>
      <c r="C476" s="98">
        <v>44458</v>
      </c>
      <c r="D476" s="67" t="s">
        <v>11</v>
      </c>
      <c r="E476" s="343" t="str">
        <f t="shared" si="102"/>
        <v>STORM FC</v>
      </c>
      <c r="F476" s="343" t="str">
        <f t="shared" si="102"/>
        <v>GREENWICH GUNNERS 40</v>
      </c>
      <c r="G476" s="78"/>
      <c r="H476" s="302">
        <v>0.33333333333333331</v>
      </c>
      <c r="I476" s="25" t="str">
        <f>VLOOKUP(E476,FallFields1,2)</f>
        <v>Wakeman Park (T), Westport</v>
      </c>
      <c r="J476" s="75" t="s">
        <v>0</v>
      </c>
      <c r="K476" s="16"/>
      <c r="M476" s="5" t="s">
        <v>107</v>
      </c>
      <c r="N476" s="5" t="s">
        <v>162</v>
      </c>
      <c r="P476" s="322"/>
      <c r="Q476" s="322"/>
      <c r="R476" s="322"/>
      <c r="T476" s="322"/>
      <c r="U476" s="322"/>
      <c r="W476" s="322"/>
      <c r="X476" s="322"/>
      <c r="Z476" s="322"/>
      <c r="AA476" s="322"/>
      <c r="AB476" s="322"/>
      <c r="AE476" s="281"/>
    </row>
    <row r="477" spans="1:32" ht="12.75" customHeight="1" thickTop="1" x14ac:dyDescent="0.35">
      <c r="A477" s="23">
        <v>474</v>
      </c>
      <c r="B477" s="274">
        <v>13</v>
      </c>
      <c r="C477" s="98">
        <v>44458</v>
      </c>
      <c r="D477" s="67" t="s">
        <v>11</v>
      </c>
      <c r="E477" s="25" t="str">
        <f t="shared" si="102"/>
        <v>VASCO DA GAMA 40</v>
      </c>
      <c r="F477" s="25" t="str">
        <f t="shared" si="102"/>
        <v>RIDGEFIELD KICKS</v>
      </c>
      <c r="G477" s="298"/>
      <c r="H477" s="302">
        <f>VLOOKUP(E477,START_TIMES,2)</f>
        <v>0.41666666666666702</v>
      </c>
      <c r="I477" s="25" t="str">
        <f>VLOOKUP(E477,FallFields1,2)</f>
        <v>Veterans Memorial Park (T), Bridgeport</v>
      </c>
      <c r="J477" s="75" t="s">
        <v>0</v>
      </c>
      <c r="K477" s="16"/>
      <c r="M477" s="5" t="s">
        <v>108</v>
      </c>
      <c r="N477" s="5" t="s">
        <v>106</v>
      </c>
      <c r="P477" s="322"/>
      <c r="Q477" s="322"/>
      <c r="R477" s="322"/>
      <c r="T477" s="322"/>
      <c r="U477" s="322"/>
      <c r="W477" s="322"/>
      <c r="X477" s="322"/>
      <c r="AA477" s="322"/>
      <c r="AB477" s="322"/>
    </row>
    <row r="478" spans="1:32" ht="12.75" customHeight="1" x14ac:dyDescent="0.35">
      <c r="A478" s="23">
        <v>475</v>
      </c>
      <c r="B478" s="274" t="s">
        <v>0</v>
      </c>
      <c r="C478" s="98" t="s">
        <v>0</v>
      </c>
      <c r="D478" s="29" t="s">
        <v>0</v>
      </c>
      <c r="E478" s="25" t="s">
        <v>0</v>
      </c>
      <c r="F478" s="25" t="s">
        <v>0</v>
      </c>
      <c r="G478" s="298" t="s">
        <v>0</v>
      </c>
      <c r="H478" s="302"/>
      <c r="I478" s="25" t="s">
        <v>0</v>
      </c>
      <c r="J478" s="75" t="s">
        <v>0</v>
      </c>
      <c r="K478" s="16"/>
      <c r="M478" s="5"/>
      <c r="N478" s="5"/>
      <c r="P478" s="322"/>
      <c r="Q478" s="322"/>
      <c r="R478" s="322"/>
      <c r="T478" s="322"/>
      <c r="U478" s="322"/>
      <c r="W478" s="322"/>
      <c r="X478" s="322"/>
      <c r="Z478" s="322"/>
      <c r="AA478" s="322"/>
      <c r="AB478" s="322"/>
      <c r="AC478" s="322"/>
      <c r="AE478" s="281"/>
      <c r="AF478" s="322"/>
    </row>
    <row r="479" spans="1:32" ht="12.75" customHeight="1" x14ac:dyDescent="0.35">
      <c r="A479" s="23">
        <v>476</v>
      </c>
      <c r="B479" s="274">
        <v>13</v>
      </c>
      <c r="C479" s="98">
        <v>44458</v>
      </c>
      <c r="D479" s="66" t="s">
        <v>12</v>
      </c>
      <c r="E479" s="25" t="str">
        <f t="shared" ref="E479:F485" si="103">VLOOKUP(M479,Teams,2)</f>
        <v>ELI'S FC</v>
      </c>
      <c r="F479" s="25" t="str">
        <f t="shared" si="103"/>
        <v>BESA SC</v>
      </c>
      <c r="G479" s="298"/>
      <c r="H479" s="302">
        <f t="shared" ref="H479:H485" si="104">VLOOKUP(E479,START_TIMES,2)</f>
        <v>0.41666666666666702</v>
      </c>
      <c r="I479" s="25" t="str">
        <f t="shared" ref="I479:I485" si="105">VLOOKUP(E479,FallFields1,2)</f>
        <v>Prageman Park (G), Wallingford</v>
      </c>
      <c r="J479" s="75" t="s">
        <v>0</v>
      </c>
      <c r="K479" s="16"/>
      <c r="M479" s="327" t="s">
        <v>114</v>
      </c>
      <c r="N479" s="327" t="s">
        <v>863</v>
      </c>
    </row>
    <row r="480" spans="1:32" ht="12.75" customHeight="1" x14ac:dyDescent="0.35">
      <c r="A480" s="23">
        <v>477</v>
      </c>
      <c r="B480" s="274">
        <v>13</v>
      </c>
      <c r="C480" s="98">
        <v>44458</v>
      </c>
      <c r="D480" s="66" t="s">
        <v>12</v>
      </c>
      <c r="E480" s="25" t="str">
        <f t="shared" si="103"/>
        <v xml:space="preserve">GUILFORD CELTIC </v>
      </c>
      <c r="F480" s="25" t="str">
        <f t="shared" si="103"/>
        <v>STAMFORD UNITED</v>
      </c>
      <c r="G480" s="298"/>
      <c r="H480" s="302">
        <f t="shared" si="104"/>
        <v>0.41666666666666702</v>
      </c>
      <c r="I480" s="354" t="str">
        <f t="shared" si="105"/>
        <v>Bittner Park (G), Guilford</v>
      </c>
      <c r="J480" s="75" t="s">
        <v>0</v>
      </c>
      <c r="K480" s="16"/>
      <c r="M480" s="327" t="s">
        <v>116</v>
      </c>
      <c r="N480" s="327" t="s">
        <v>873</v>
      </c>
      <c r="P480" s="322"/>
      <c r="Q480" s="322"/>
      <c r="R480" s="322"/>
      <c r="T480" s="322"/>
      <c r="U480" s="322"/>
      <c r="W480" s="322"/>
      <c r="X480" s="322"/>
      <c r="AA480" s="322"/>
      <c r="AB480" s="322"/>
    </row>
    <row r="481" spans="1:32" ht="12.75" customHeight="1" x14ac:dyDescent="0.35">
      <c r="A481" s="23">
        <v>478</v>
      </c>
      <c r="B481" s="274">
        <v>13</v>
      </c>
      <c r="C481" s="98">
        <v>44458</v>
      </c>
      <c r="D481" s="66" t="s">
        <v>12</v>
      </c>
      <c r="E481" s="25" t="str">
        <f t="shared" si="103"/>
        <v>CLUB NAPOLI 40</v>
      </c>
      <c r="F481" s="25" t="str">
        <f t="shared" si="103"/>
        <v>CLINTON 40</v>
      </c>
      <c r="G481" s="298"/>
      <c r="H481" s="302">
        <f t="shared" si="104"/>
        <v>0.41666666666666702</v>
      </c>
      <c r="I481" s="25" t="str">
        <f t="shared" si="105"/>
        <v>Connecticut Sportsplex, North Branford</v>
      </c>
      <c r="J481" s="75" t="s">
        <v>0</v>
      </c>
      <c r="K481" s="16"/>
      <c r="M481" s="327" t="s">
        <v>112</v>
      </c>
      <c r="N481" s="327" t="s">
        <v>864</v>
      </c>
      <c r="P481" s="322"/>
      <c r="Q481" s="322"/>
      <c r="R481" s="322"/>
      <c r="T481" s="322"/>
      <c r="U481" s="322"/>
      <c r="W481" s="322"/>
      <c r="X481" s="322"/>
      <c r="AA481" s="322"/>
      <c r="AB481" s="322"/>
    </row>
    <row r="482" spans="1:32" ht="12.75" customHeight="1" x14ac:dyDescent="0.35">
      <c r="A482" s="23">
        <v>479</v>
      </c>
      <c r="B482" s="274">
        <v>13</v>
      </c>
      <c r="C482" s="98">
        <v>44458</v>
      </c>
      <c r="D482" s="66" t="s">
        <v>12</v>
      </c>
      <c r="E482" s="25" t="str">
        <f t="shared" si="103"/>
        <v>NORWALK SPORT COLOMBIA</v>
      </c>
      <c r="F482" s="25" t="str">
        <f t="shared" si="103"/>
        <v>NORTH BRANFORD 40</v>
      </c>
      <c r="G482" s="312"/>
      <c r="H482" s="302">
        <f t="shared" si="104"/>
        <v>0.41666666666666702</v>
      </c>
      <c r="I482" s="25" t="str">
        <f t="shared" si="105"/>
        <v>Nathan Hale MS (T), Norwalk</v>
      </c>
      <c r="J482" s="75" t="s">
        <v>0</v>
      </c>
      <c r="K482" s="16"/>
      <c r="M482" s="327" t="s">
        <v>120</v>
      </c>
      <c r="N482" s="327" t="s">
        <v>870</v>
      </c>
      <c r="P482" s="322"/>
      <c r="Q482" s="322"/>
      <c r="R482" s="322"/>
      <c r="T482" s="322"/>
      <c r="U482" s="322"/>
      <c r="W482" s="322"/>
      <c r="X482" s="322"/>
      <c r="AA482" s="322"/>
      <c r="AB482" s="322"/>
    </row>
    <row r="483" spans="1:32" ht="12.75" customHeight="1" x14ac:dyDescent="0.35">
      <c r="A483" s="23">
        <v>480</v>
      </c>
      <c r="B483" s="274">
        <v>13</v>
      </c>
      <c r="C483" s="98">
        <v>44458</v>
      </c>
      <c r="D483" s="66" t="s">
        <v>12</v>
      </c>
      <c r="E483" s="25" t="str">
        <f t="shared" si="103"/>
        <v>SOUTHEAST ROVERS</v>
      </c>
      <c r="F483" s="25" t="str">
        <f t="shared" si="103"/>
        <v>GUILFORD BELL CURVE</v>
      </c>
      <c r="G483" s="298"/>
      <c r="H483" s="302">
        <f t="shared" si="104"/>
        <v>0.41666666666666702</v>
      </c>
      <c r="I483" s="25" t="str">
        <f t="shared" si="105"/>
        <v>New London HS (T), New London</v>
      </c>
      <c r="J483" s="75" t="s">
        <v>0</v>
      </c>
      <c r="K483" s="16"/>
      <c r="M483" s="327" t="s">
        <v>121</v>
      </c>
      <c r="N483" s="327" t="s">
        <v>867</v>
      </c>
      <c r="P483" s="322"/>
      <c r="Q483" s="322"/>
      <c r="R483" s="322"/>
      <c r="T483" s="322"/>
      <c r="U483" s="322"/>
      <c r="W483" s="322"/>
      <c r="X483" s="322"/>
      <c r="Z483" s="322"/>
      <c r="AA483" s="322"/>
      <c r="AB483" s="322"/>
      <c r="AC483" s="322"/>
      <c r="AF483" s="322"/>
    </row>
    <row r="484" spans="1:32" ht="12.75" customHeight="1" x14ac:dyDescent="0.35">
      <c r="A484" s="23">
        <v>481</v>
      </c>
      <c r="B484" s="274">
        <v>13</v>
      </c>
      <c r="C484" s="98">
        <v>44458</v>
      </c>
      <c r="D484" s="66" t="s">
        <v>12</v>
      </c>
      <c r="E484" s="25" t="str">
        <f t="shared" si="103"/>
        <v>WILTON WOLVES</v>
      </c>
      <c r="F484" s="25" t="str">
        <f t="shared" si="103"/>
        <v>NORTH HAVEN SC</v>
      </c>
      <c r="G484" s="298"/>
      <c r="H484" s="302">
        <f t="shared" si="104"/>
        <v>0.41666666666666702</v>
      </c>
      <c r="I484" s="25" t="str">
        <f t="shared" si="105"/>
        <v>Lily Field (T), Wilton</v>
      </c>
      <c r="J484" s="75" t="s">
        <v>0</v>
      </c>
      <c r="K484" s="16"/>
      <c r="M484" s="327" t="s">
        <v>123</v>
      </c>
      <c r="N484" s="327" t="s">
        <v>871</v>
      </c>
      <c r="P484" s="322"/>
      <c r="Q484" s="322"/>
      <c r="R484" s="322"/>
      <c r="T484" s="322"/>
      <c r="U484" s="322"/>
      <c r="W484" s="322"/>
      <c r="X484" s="322"/>
      <c r="Z484" s="322"/>
      <c r="AA484" s="322"/>
      <c r="AB484" s="322"/>
      <c r="AE484" s="281"/>
    </row>
    <row r="485" spans="1:32" ht="12.75" customHeight="1" x14ac:dyDescent="0.35">
      <c r="A485" s="23">
        <v>482</v>
      </c>
      <c r="B485" s="274">
        <v>13</v>
      </c>
      <c r="C485" s="98">
        <v>44458</v>
      </c>
      <c r="D485" s="66" t="s">
        <v>12</v>
      </c>
      <c r="E485" s="25" t="str">
        <f t="shared" si="103"/>
        <v>DERBY QUITUS</v>
      </c>
      <c r="F485" s="25" t="str">
        <f t="shared" si="103"/>
        <v>NEW HAVEN AMERICANS</v>
      </c>
      <c r="G485" s="298"/>
      <c r="H485" s="302">
        <f t="shared" si="104"/>
        <v>0.41666666666666669</v>
      </c>
      <c r="I485" s="25" t="str">
        <f t="shared" si="105"/>
        <v>Witek Park (G), Derby</v>
      </c>
      <c r="J485" s="75" t="s">
        <v>0</v>
      </c>
      <c r="K485" s="16"/>
      <c r="M485" s="327" t="s">
        <v>113</v>
      </c>
      <c r="N485" s="327" t="s">
        <v>869</v>
      </c>
    </row>
    <row r="486" spans="1:32" ht="12.75" customHeight="1" x14ac:dyDescent="0.35">
      <c r="A486" s="23">
        <v>483</v>
      </c>
      <c r="B486" s="274" t="s">
        <v>0</v>
      </c>
      <c r="C486" s="98" t="s">
        <v>0</v>
      </c>
      <c r="D486" s="29" t="s">
        <v>0</v>
      </c>
      <c r="E486" s="25" t="s">
        <v>0</v>
      </c>
      <c r="F486" s="25" t="s">
        <v>0</v>
      </c>
      <c r="G486" s="298" t="s">
        <v>0</v>
      </c>
      <c r="H486" s="302"/>
      <c r="I486" s="25" t="s">
        <v>0</v>
      </c>
      <c r="J486" s="75" t="s">
        <v>0</v>
      </c>
      <c r="K486" s="91"/>
      <c r="L486" s="91"/>
      <c r="M486" s="5"/>
      <c r="N486" s="5"/>
      <c r="P486" s="322"/>
      <c r="Q486" s="322"/>
      <c r="R486" s="322"/>
      <c r="T486" s="322"/>
      <c r="U486" s="322"/>
      <c r="W486" s="322"/>
      <c r="X486" s="322"/>
      <c r="Z486" s="322"/>
      <c r="AA486" s="322"/>
      <c r="AB486" s="322"/>
      <c r="AC486" s="322"/>
      <c r="AE486" s="281"/>
      <c r="AF486" s="322"/>
    </row>
    <row r="487" spans="1:32" ht="12.75" customHeight="1" x14ac:dyDescent="0.35">
      <c r="A487" s="23">
        <v>484</v>
      </c>
      <c r="B487" s="274">
        <v>13</v>
      </c>
      <c r="C487" s="98">
        <v>44458</v>
      </c>
      <c r="D487" s="65" t="s">
        <v>102</v>
      </c>
      <c r="E487" s="25" t="str">
        <f t="shared" ref="E487:F491" si="106">VLOOKUP(M487,Teams,2)</f>
        <v>GREENWICH GUNNERS 50</v>
      </c>
      <c r="F487" s="25" t="str">
        <f t="shared" si="106"/>
        <v>CHESHIRE AZZURRI 50</v>
      </c>
      <c r="G487" s="298"/>
      <c r="H487" s="302">
        <f>VLOOKUP(E487,START_TIMES,2)</f>
        <v>0.41666666666666702</v>
      </c>
      <c r="I487" s="25" t="str">
        <f>VLOOKUP(E487,FallFields1,2)</f>
        <v>tbd</v>
      </c>
      <c r="J487" s="75" t="s">
        <v>0</v>
      </c>
      <c r="K487" s="16"/>
      <c r="M487" s="5" t="s">
        <v>129</v>
      </c>
      <c r="N487" s="5" t="s">
        <v>124</v>
      </c>
      <c r="P487" s="322"/>
      <c r="Q487" s="322"/>
      <c r="R487" s="322"/>
      <c r="T487" s="322"/>
      <c r="U487" s="322"/>
      <c r="W487" s="322"/>
      <c r="X487" s="322"/>
      <c r="Z487" s="322"/>
      <c r="AA487" s="322"/>
      <c r="AB487" s="322"/>
      <c r="AC487" s="322"/>
      <c r="AE487" s="281"/>
      <c r="AF487" s="322"/>
    </row>
    <row r="488" spans="1:32" ht="12.75" customHeight="1" x14ac:dyDescent="0.35">
      <c r="A488" s="23">
        <v>485</v>
      </c>
      <c r="B488" s="274">
        <v>13</v>
      </c>
      <c r="C488" s="98">
        <v>44458</v>
      </c>
      <c r="D488" s="65" t="s">
        <v>102</v>
      </c>
      <c r="E488" s="25" t="str">
        <f t="shared" si="106"/>
        <v xml:space="preserve">CHESHIRE UNITED </v>
      </c>
      <c r="F488" s="25" t="str">
        <f t="shared" si="106"/>
        <v>VASCO DA GAMA 50</v>
      </c>
      <c r="G488" s="298"/>
      <c r="H488" s="302">
        <v>0.375</v>
      </c>
      <c r="I488" s="25" t="str">
        <f>VLOOKUP(E488,FallFields1,2)</f>
        <v>Quinnipiac Park (G), Cheshire</v>
      </c>
      <c r="J488" s="75" t="s">
        <v>0</v>
      </c>
      <c r="K488" s="16"/>
      <c r="M488" s="5" t="s">
        <v>125</v>
      </c>
      <c r="N488" s="5" t="s">
        <v>133</v>
      </c>
      <c r="P488" s="322"/>
      <c r="Q488" s="322"/>
      <c r="R488" s="322"/>
      <c r="T488" s="322"/>
      <c r="U488" s="322"/>
      <c r="W488" s="322"/>
      <c r="X488" s="322"/>
      <c r="Z488" s="322"/>
      <c r="AA488" s="322"/>
      <c r="AB488" s="322"/>
      <c r="AC488" s="322"/>
      <c r="AE488" s="281"/>
      <c r="AF488" s="322"/>
    </row>
    <row r="489" spans="1:32" ht="12.75" customHeight="1" x14ac:dyDescent="0.35">
      <c r="A489" s="23">
        <v>486</v>
      </c>
      <c r="B489" s="274">
        <v>13</v>
      </c>
      <c r="C489" s="98">
        <v>44458</v>
      </c>
      <c r="D489" s="65" t="s">
        <v>102</v>
      </c>
      <c r="E489" s="25" t="str">
        <f t="shared" si="106"/>
        <v>GREENWICH ARSENAL 50</v>
      </c>
      <c r="F489" s="25" t="str">
        <f t="shared" si="106"/>
        <v>FAIRFIELD GAC 50</v>
      </c>
      <c r="G489" s="298"/>
      <c r="H489" s="302">
        <f>VLOOKUP(E489,START_TIMES,2)</f>
        <v>0.41666666666666702</v>
      </c>
      <c r="I489" s="25" t="str">
        <f>VLOOKUP(E489,FallFields1,2)</f>
        <v>tbd</v>
      </c>
      <c r="J489" s="75" t="s">
        <v>0</v>
      </c>
      <c r="K489" s="16"/>
      <c r="M489" s="5" t="s">
        <v>128</v>
      </c>
      <c r="N489" s="5" t="s">
        <v>127</v>
      </c>
      <c r="P489" s="322"/>
      <c r="Q489" s="322"/>
      <c r="R489" s="322"/>
      <c r="T489" s="322"/>
      <c r="U489" s="322"/>
      <c r="W489" s="322"/>
      <c r="X489" s="322"/>
      <c r="Z489" s="322"/>
      <c r="AA489" s="322"/>
      <c r="AB489" s="322"/>
      <c r="AC489" s="322"/>
      <c r="AE489" s="281"/>
      <c r="AF489" s="322"/>
    </row>
    <row r="490" spans="1:32" ht="12.75" customHeight="1" x14ac:dyDescent="0.35">
      <c r="A490" s="23">
        <v>487</v>
      </c>
      <c r="B490" s="274">
        <v>13</v>
      </c>
      <c r="C490" s="98">
        <v>44458</v>
      </c>
      <c r="D490" s="65" t="s">
        <v>102</v>
      </c>
      <c r="E490" s="25" t="str">
        <f t="shared" si="106"/>
        <v>DYNAMO SC</v>
      </c>
      <c r="F490" s="25" t="str">
        <f t="shared" si="106"/>
        <v>GUILFORD BLACK EAGLES</v>
      </c>
      <c r="G490" s="298"/>
      <c r="H490" s="302">
        <f>VLOOKUP(E490,START_TIMES,2)</f>
        <v>0.41666666666666702</v>
      </c>
      <c r="I490" s="25" t="str">
        <f>VLOOKUP(E490,FallFields1,2)</f>
        <v>Wakeman Park (T), Westport</v>
      </c>
      <c r="J490" s="75" t="s">
        <v>0</v>
      </c>
      <c r="K490" s="16"/>
      <c r="M490" s="5" t="s">
        <v>126</v>
      </c>
      <c r="N490" s="5" t="s">
        <v>131</v>
      </c>
      <c r="P490" s="322"/>
      <c r="Q490" s="322"/>
      <c r="R490" s="322"/>
      <c r="T490" s="322"/>
      <c r="U490" s="322"/>
      <c r="W490" s="322"/>
      <c r="X490" s="322"/>
      <c r="Z490" s="322"/>
      <c r="AA490" s="322"/>
      <c r="AB490" s="322"/>
      <c r="AC490" s="322"/>
      <c r="AE490" s="281"/>
      <c r="AF490" s="322"/>
    </row>
    <row r="491" spans="1:32" ht="12.75" customHeight="1" x14ac:dyDescent="0.35">
      <c r="A491" s="23">
        <v>488</v>
      </c>
      <c r="B491" s="274">
        <v>13</v>
      </c>
      <c r="C491" s="98">
        <v>44458</v>
      </c>
      <c r="D491" s="65" t="s">
        <v>102</v>
      </c>
      <c r="E491" s="25" t="str">
        <f t="shared" si="106"/>
        <v>POLONIA FALCON STARS FC</v>
      </c>
      <c r="F491" s="25" t="str">
        <f t="shared" si="106"/>
        <v>GREENWICH PUMAS LEGENDS</v>
      </c>
      <c r="G491" s="298"/>
      <c r="H491" s="302">
        <f>VLOOKUP(E491,START_TIMES,2)</f>
        <v>0.375</v>
      </c>
      <c r="I491" s="25" t="str">
        <f>VLOOKUP(E491,FallFields1,2)</f>
        <v>Falcon Field (G), New Britain</v>
      </c>
      <c r="J491" s="75" t="s">
        <v>0</v>
      </c>
      <c r="K491" s="16"/>
      <c r="M491" s="5" t="s">
        <v>132</v>
      </c>
      <c r="N491" s="5" t="s">
        <v>130</v>
      </c>
      <c r="P491" s="322"/>
      <c r="Q491" s="322"/>
      <c r="R491" s="322"/>
      <c r="T491" s="322"/>
      <c r="U491" s="322"/>
      <c r="W491" s="322"/>
      <c r="X491" s="322"/>
      <c r="Z491" s="322"/>
      <c r="AA491" s="322"/>
      <c r="AB491" s="322"/>
      <c r="AC491" s="322"/>
      <c r="AE491" s="281"/>
      <c r="AF491" s="322"/>
    </row>
    <row r="492" spans="1:32" ht="12.5" customHeight="1" x14ac:dyDescent="0.35">
      <c r="A492" s="23">
        <v>489</v>
      </c>
      <c r="B492" s="274" t="s">
        <v>0</v>
      </c>
      <c r="C492" s="98" t="s">
        <v>0</v>
      </c>
      <c r="D492" s="29" t="s">
        <v>0</v>
      </c>
      <c r="E492" s="25" t="s">
        <v>0</v>
      </c>
      <c r="F492" s="25" t="s">
        <v>0</v>
      </c>
      <c r="G492" s="298" t="s">
        <v>0</v>
      </c>
      <c r="H492" s="302"/>
      <c r="I492" s="25" t="s">
        <v>0</v>
      </c>
      <c r="J492" s="75" t="s">
        <v>0</v>
      </c>
      <c r="K492" s="16"/>
      <c r="M492" s="5"/>
      <c r="N492" s="5"/>
    </row>
    <row r="493" spans="1:32" ht="12.5" customHeight="1" x14ac:dyDescent="0.35">
      <c r="A493" s="23">
        <v>490</v>
      </c>
      <c r="B493" s="274">
        <v>13</v>
      </c>
      <c r="C493" s="98">
        <v>44458</v>
      </c>
      <c r="D493" s="70" t="s">
        <v>103</v>
      </c>
      <c r="E493" s="25" t="str">
        <f t="shared" ref="E493:F496" si="107">VLOOKUP(M493,Teams,2)</f>
        <v>ZIMMITTI SC</v>
      </c>
      <c r="F493" s="25" t="str">
        <f t="shared" si="107"/>
        <v>NEW FAIRFIELD UNITED</v>
      </c>
      <c r="G493" s="298"/>
      <c r="H493" s="302">
        <f>VLOOKUP(E493,START_TIMES,2)</f>
        <v>0.41666666666666702</v>
      </c>
      <c r="I493" s="25" t="str">
        <f>VLOOKUP(E493,FallFields1,2)</f>
        <v>Pontelandolfo Club (G), Waterbury</v>
      </c>
      <c r="J493" s="75" t="s">
        <v>0</v>
      </c>
      <c r="K493" s="16"/>
      <c r="M493" s="5" t="s">
        <v>147</v>
      </c>
      <c r="N493" s="5" t="s">
        <v>141</v>
      </c>
    </row>
    <row r="494" spans="1:32" ht="12.75" customHeight="1" x14ac:dyDescent="0.35">
      <c r="A494" s="23">
        <v>491</v>
      </c>
      <c r="B494" s="274">
        <v>13</v>
      </c>
      <c r="C494" s="98">
        <v>44458</v>
      </c>
      <c r="D494" s="70" t="s">
        <v>103</v>
      </c>
      <c r="E494" s="25" t="str">
        <f t="shared" si="107"/>
        <v>NORWALK MARINERS</v>
      </c>
      <c r="F494" s="25" t="str">
        <f t="shared" si="107"/>
        <v>CLUB NAPOLI 50</v>
      </c>
      <c r="G494" s="298"/>
      <c r="H494" s="302">
        <v>0.33333333333333331</v>
      </c>
      <c r="I494" s="25" t="str">
        <f>VLOOKUP(E494,FallFields1,2)</f>
        <v>Nathan Hale MS (T), Norwalk</v>
      </c>
      <c r="J494" s="75" t="s">
        <v>0</v>
      </c>
      <c r="K494" s="16"/>
      <c r="M494" s="5" t="s">
        <v>144</v>
      </c>
      <c r="N494" s="5" t="s">
        <v>136</v>
      </c>
      <c r="P494" s="322"/>
      <c r="Q494" s="322"/>
      <c r="R494" s="322"/>
      <c r="T494" s="322"/>
      <c r="U494" s="322"/>
      <c r="W494" s="322"/>
      <c r="X494" s="322"/>
      <c r="Z494" s="322"/>
      <c r="AA494" s="322"/>
      <c r="AB494" s="322"/>
      <c r="AC494" s="322"/>
      <c r="AE494" s="281"/>
      <c r="AF494" s="322"/>
    </row>
    <row r="495" spans="1:32" ht="12.75" customHeight="1" thickBot="1" x14ac:dyDescent="0.4">
      <c r="A495" s="23">
        <v>492</v>
      </c>
      <c r="B495" s="274">
        <v>13</v>
      </c>
      <c r="C495" s="98">
        <v>44458</v>
      </c>
      <c r="D495" s="70" t="s">
        <v>103</v>
      </c>
      <c r="E495" s="332" t="str">
        <f t="shared" si="107"/>
        <v>BYE 50</v>
      </c>
      <c r="F495" s="25" t="str">
        <f t="shared" si="107"/>
        <v>STAMFORD CITY</v>
      </c>
      <c r="G495" s="298"/>
      <c r="H495" s="302">
        <f>VLOOKUP(E495,START_TIMES,2)</f>
        <v>0.41666666666666669</v>
      </c>
      <c r="I495" s="25" t="str">
        <f>VLOOKUP(E495,FallFields1,2)</f>
        <v>--</v>
      </c>
      <c r="J495" s="75" t="s">
        <v>0</v>
      </c>
      <c r="K495" s="16"/>
      <c r="M495" s="5" t="s">
        <v>134</v>
      </c>
      <c r="N495" s="5" t="s">
        <v>146</v>
      </c>
      <c r="P495" s="322"/>
      <c r="Q495" s="322"/>
      <c r="R495" s="322"/>
      <c r="T495" s="322"/>
      <c r="U495" s="322"/>
      <c r="W495" s="322"/>
      <c r="X495" s="322"/>
      <c r="Z495" s="322"/>
      <c r="AA495" s="322"/>
      <c r="AB495" s="322"/>
      <c r="AE495" s="281"/>
    </row>
    <row r="496" spans="1:32" ht="12.75" customHeight="1" thickTop="1" thickBot="1" x14ac:dyDescent="0.4">
      <c r="A496" s="23">
        <v>493</v>
      </c>
      <c r="B496" s="274">
        <v>13</v>
      </c>
      <c r="C496" s="98">
        <v>44458</v>
      </c>
      <c r="D496" s="70" t="s">
        <v>103</v>
      </c>
      <c r="E496" s="25" t="str">
        <f t="shared" si="107"/>
        <v>NORTH BRANFORD LEGENDS</v>
      </c>
      <c r="F496" s="25" t="str">
        <f t="shared" si="107"/>
        <v>EAST HAVEN SC</v>
      </c>
      <c r="G496" s="298"/>
      <c r="H496" s="302">
        <f>VLOOKUP(E496,START_TIMES,2)</f>
        <v>0.41666666666666702</v>
      </c>
      <c r="I496" s="25" t="str">
        <f>VLOOKUP(E496,FallFields1,2)</f>
        <v>Northford Park (G), North Branford</v>
      </c>
      <c r="J496" s="75" t="s">
        <v>0</v>
      </c>
      <c r="K496" s="16"/>
      <c r="M496" s="5" t="s">
        <v>142</v>
      </c>
      <c r="N496" s="5" t="s">
        <v>138</v>
      </c>
      <c r="P496" s="322"/>
      <c r="Q496" s="322"/>
      <c r="R496" s="322"/>
      <c r="S496" s="16"/>
      <c r="T496" s="207"/>
      <c r="U496" s="207"/>
      <c r="V496" s="16">
        <v>73</v>
      </c>
      <c r="W496" s="218"/>
      <c r="X496" s="224"/>
      <c r="Y496" s="16"/>
      <c r="Z496" s="275"/>
      <c r="AA496" s="322"/>
      <c r="AB496" s="322"/>
      <c r="AC496" s="16"/>
      <c r="AF496" s="322"/>
    </row>
    <row r="497" spans="1:32" ht="12.75" customHeight="1" thickTop="1" thickBot="1" x14ac:dyDescent="0.4">
      <c r="A497" s="23">
        <v>494</v>
      </c>
      <c r="B497" s="23" t="s">
        <v>0</v>
      </c>
      <c r="C497" s="98" t="s">
        <v>0</v>
      </c>
      <c r="D497" s="331" t="s">
        <v>0</v>
      </c>
      <c r="E497" s="25" t="s">
        <v>0</v>
      </c>
      <c r="F497" s="25" t="s">
        <v>0</v>
      </c>
      <c r="G497" s="298" t="s">
        <v>0</v>
      </c>
      <c r="H497" s="302" t="e">
        <f>VLOOKUP(E497,START_TIMES,2)</f>
        <v>#N/A</v>
      </c>
      <c r="I497" s="25" t="s">
        <v>0</v>
      </c>
      <c r="J497" s="75" t="s">
        <v>0</v>
      </c>
      <c r="K497" s="16"/>
      <c r="M497" s="5"/>
      <c r="N497" s="5"/>
      <c r="P497" s="322"/>
      <c r="Q497" s="322"/>
      <c r="S497" s="16"/>
      <c r="T497" s="207"/>
      <c r="U497" s="207"/>
      <c r="V497" s="16">
        <v>74</v>
      </c>
      <c r="W497" s="218"/>
      <c r="X497" s="224"/>
      <c r="Y497" s="16"/>
      <c r="Z497" s="275"/>
      <c r="AA497" s="322"/>
      <c r="AB497" s="322"/>
      <c r="AC497" s="91"/>
      <c r="AE497" s="281"/>
      <c r="AF497" s="322"/>
    </row>
    <row r="498" spans="1:32" ht="12.75" customHeight="1" thickTop="1" x14ac:dyDescent="0.35">
      <c r="A498" s="23">
        <v>495</v>
      </c>
      <c r="B498" s="274">
        <v>14</v>
      </c>
      <c r="C498" s="98">
        <v>44465</v>
      </c>
      <c r="D498" s="71" t="s">
        <v>10</v>
      </c>
      <c r="E498" s="25" t="str">
        <f t="shared" ref="E498:F502" si="108">VLOOKUP(M498,Teams,2)</f>
        <v>CLINTON 30</v>
      </c>
      <c r="F498" s="25" t="str">
        <f t="shared" si="108"/>
        <v>CLUB NAPOLI 30</v>
      </c>
      <c r="G498" s="298"/>
      <c r="H498" s="302">
        <v>0.33333333333333331</v>
      </c>
      <c r="I498" s="25" t="str">
        <f>VLOOKUP(E498,FallFields1,2)</f>
        <v>Indian River Sports Complex (T), Clinton</v>
      </c>
      <c r="J498" s="75" t="s">
        <v>0</v>
      </c>
      <c r="K498" s="16"/>
      <c r="M498" s="5" t="s">
        <v>101</v>
      </c>
      <c r="N498" s="5" t="s">
        <v>95</v>
      </c>
      <c r="P498" s="322"/>
      <c r="Q498" s="322"/>
      <c r="R498" s="322"/>
      <c r="T498" s="324"/>
      <c r="U498" s="324"/>
      <c r="V498" s="325"/>
      <c r="W498" s="324"/>
      <c r="X498" s="324"/>
      <c r="Z498" s="322"/>
      <c r="AA498" s="322"/>
      <c r="AB498" s="322"/>
      <c r="AF498" s="322"/>
    </row>
    <row r="499" spans="1:32" ht="12.75" customHeight="1" x14ac:dyDescent="0.35">
      <c r="A499" s="23">
        <v>496</v>
      </c>
      <c r="B499" s="274">
        <v>14</v>
      </c>
      <c r="C499" s="98">
        <v>44465</v>
      </c>
      <c r="D499" s="71" t="s">
        <v>10</v>
      </c>
      <c r="E499" s="25" t="str">
        <f t="shared" si="108"/>
        <v>STAMFORD FC</v>
      </c>
      <c r="F499" s="25" t="str">
        <f t="shared" si="108"/>
        <v>NEWTOWN SALTY DOGS</v>
      </c>
      <c r="G499" s="298"/>
      <c r="H499" s="302">
        <f>VLOOKUP(E499,START_TIMES,2)</f>
        <v>0.41666666666666702</v>
      </c>
      <c r="I499" s="25" t="str">
        <f>VLOOKUP(E499,FallFields1,2)</f>
        <v>West Beach Fields (T), Stamford</v>
      </c>
      <c r="J499" s="75" t="s">
        <v>0</v>
      </c>
      <c r="K499" s="16"/>
      <c r="M499" s="5" t="s">
        <v>96</v>
      </c>
      <c r="N499" s="5" t="s">
        <v>94</v>
      </c>
      <c r="P499" s="322"/>
      <c r="Q499" s="322"/>
      <c r="R499" s="322"/>
      <c r="T499" s="322"/>
      <c r="U499" s="322"/>
      <c r="W499" s="322"/>
      <c r="X499" s="322"/>
      <c r="Z499" s="322"/>
      <c r="AA499" s="322"/>
      <c r="AB499" s="322"/>
      <c r="AF499" s="322"/>
    </row>
    <row r="500" spans="1:32" ht="12.75" customHeight="1" x14ac:dyDescent="0.35">
      <c r="A500" s="23">
        <v>497</v>
      </c>
      <c r="B500" s="274">
        <v>14</v>
      </c>
      <c r="C500" s="98">
        <v>44465</v>
      </c>
      <c r="D500" s="71" t="s">
        <v>10</v>
      </c>
      <c r="E500" s="25" t="str">
        <f t="shared" si="108"/>
        <v>GREENWICH ARSENAL 30</v>
      </c>
      <c r="F500" s="25" t="str">
        <f t="shared" si="108"/>
        <v>VASCO DA GAMA 30</v>
      </c>
      <c r="G500" s="298"/>
      <c r="H500" s="302">
        <f>VLOOKUP(E500,START_TIMES,2)</f>
        <v>0.41666666666666702</v>
      </c>
      <c r="I500" s="25" t="str">
        <f>VLOOKUP(E500,FallFields1,2)</f>
        <v>tbd</v>
      </c>
      <c r="J500" s="75" t="s">
        <v>0</v>
      </c>
      <c r="K500" s="16"/>
      <c r="M500" s="5" t="s">
        <v>98</v>
      </c>
      <c r="N500" s="5" t="s">
        <v>97</v>
      </c>
      <c r="P500" s="322"/>
      <c r="Q500" s="322"/>
      <c r="R500" s="322"/>
      <c r="T500" s="322"/>
      <c r="U500" s="322"/>
      <c r="W500" s="322"/>
      <c r="X500" s="322"/>
      <c r="Z500" s="322"/>
      <c r="AA500" s="322"/>
      <c r="AB500" s="322"/>
      <c r="AF500" s="322"/>
    </row>
    <row r="501" spans="1:32" ht="12.75" customHeight="1" x14ac:dyDescent="0.35">
      <c r="A501" s="23">
        <v>498</v>
      </c>
      <c r="B501" s="274">
        <v>14</v>
      </c>
      <c r="C501" s="98">
        <v>44465</v>
      </c>
      <c r="D501" s="71" t="s">
        <v>10</v>
      </c>
      <c r="E501" s="25" t="str">
        <f t="shared" si="108"/>
        <v>NORTH BRANFORD 30</v>
      </c>
      <c r="F501" s="25" t="str">
        <f t="shared" si="108"/>
        <v>SHELTON FC</v>
      </c>
      <c r="G501" s="298"/>
      <c r="H501" s="302">
        <f>VLOOKUP(E501,START_TIMES,2)</f>
        <v>0.41666666666666669</v>
      </c>
      <c r="I501" s="25" t="str">
        <f>VLOOKUP(E501,FallFields1,2)</f>
        <v>Northford Park (G), North Branford</v>
      </c>
      <c r="J501" s="75" t="s">
        <v>0</v>
      </c>
      <c r="K501" s="16"/>
      <c r="M501" s="5" t="s">
        <v>99</v>
      </c>
      <c r="N501" s="5" t="s">
        <v>93</v>
      </c>
      <c r="P501" s="322"/>
      <c r="Q501" s="322"/>
      <c r="R501" s="322"/>
      <c r="T501" s="322"/>
      <c r="U501" s="322"/>
      <c r="W501" s="322"/>
      <c r="X501" s="322"/>
      <c r="Z501" s="322"/>
      <c r="AA501" s="322"/>
      <c r="AB501" s="322"/>
      <c r="AE501" s="281"/>
      <c r="AF501" s="322"/>
    </row>
    <row r="502" spans="1:32" ht="12.75" customHeight="1" x14ac:dyDescent="0.35">
      <c r="A502" s="23">
        <v>499</v>
      </c>
      <c r="B502" s="274">
        <v>14</v>
      </c>
      <c r="C502" s="98">
        <v>44465</v>
      </c>
      <c r="D502" s="71" t="s">
        <v>10</v>
      </c>
      <c r="E502" s="25" t="str">
        <f t="shared" si="108"/>
        <v>NAUGATUCK FUSION</v>
      </c>
      <c r="F502" s="25" t="str">
        <f t="shared" si="108"/>
        <v>DANBURY UNITED 30</v>
      </c>
      <c r="G502" s="298"/>
      <c r="H502" s="302">
        <f>VLOOKUP(E502,START_TIMES,2)</f>
        <v>0.41666666666666702</v>
      </c>
      <c r="I502" s="25" t="str">
        <f>VLOOKUP(E502,FallFields1,2)</f>
        <v>City Hill MS (G), Naugatuck</v>
      </c>
      <c r="J502" s="75" t="s">
        <v>0</v>
      </c>
      <c r="K502" s="16"/>
      <c r="M502" s="5" t="s">
        <v>92</v>
      </c>
      <c r="N502" s="5" t="s">
        <v>100</v>
      </c>
      <c r="P502" s="322"/>
      <c r="Q502" s="322"/>
      <c r="R502" s="322"/>
      <c r="T502" s="322"/>
      <c r="U502" s="322"/>
      <c r="W502" s="322"/>
      <c r="X502" s="322"/>
      <c r="Z502" s="322"/>
      <c r="AA502" s="322"/>
      <c r="AB502" s="322"/>
      <c r="AF502" s="322"/>
    </row>
    <row r="503" spans="1:32" ht="12.75" customHeight="1" x14ac:dyDescent="0.35">
      <c r="A503" s="23">
        <v>500</v>
      </c>
      <c r="B503" s="274" t="s">
        <v>0</v>
      </c>
      <c r="C503" s="98" t="s">
        <v>0</v>
      </c>
      <c r="D503" s="29" t="s">
        <v>0</v>
      </c>
      <c r="E503" s="25" t="s">
        <v>0</v>
      </c>
      <c r="F503" s="25" t="s">
        <v>0</v>
      </c>
      <c r="G503" s="298" t="s">
        <v>0</v>
      </c>
      <c r="H503" s="302"/>
      <c r="I503" s="25" t="s">
        <v>0</v>
      </c>
      <c r="J503" s="75" t="s">
        <v>0</v>
      </c>
      <c r="K503" s="16"/>
      <c r="M503" s="5"/>
      <c r="N503" s="5"/>
      <c r="P503" s="322"/>
      <c r="Q503" s="322"/>
      <c r="R503" s="322"/>
      <c r="T503" s="322"/>
      <c r="U503" s="322"/>
      <c r="W503" s="322"/>
      <c r="X503" s="322"/>
      <c r="Z503" s="322"/>
      <c r="AA503" s="322"/>
      <c r="AB503" s="322"/>
      <c r="AC503" s="322"/>
      <c r="AE503" s="281"/>
      <c r="AF503" s="322"/>
    </row>
    <row r="504" spans="1:32" ht="12.75" customHeight="1" x14ac:dyDescent="0.35">
      <c r="A504" s="23">
        <v>501</v>
      </c>
      <c r="B504" s="274">
        <v>14</v>
      </c>
      <c r="C504" s="98">
        <v>44465</v>
      </c>
      <c r="D504" s="68" t="s">
        <v>175</v>
      </c>
      <c r="E504" s="25" t="str">
        <f t="shared" ref="E504:F508" si="109">VLOOKUP(M504,Teams,2)</f>
        <v>TRINITY FC</v>
      </c>
      <c r="F504" s="25" t="str">
        <f t="shared" si="109"/>
        <v>QPR</v>
      </c>
      <c r="G504" s="298"/>
      <c r="H504" s="302">
        <f>VLOOKUP(E504,START_TIMES,2)</f>
        <v>0.41666666666666702</v>
      </c>
      <c r="I504" s="25" t="str">
        <f>VLOOKUP(E504,FallFields1,2)</f>
        <v>Celentano Field, New Haven</v>
      </c>
      <c r="J504" s="75" t="s">
        <v>0</v>
      </c>
      <c r="K504" s="91"/>
      <c r="L504" s="91"/>
      <c r="M504" s="87" t="s">
        <v>159</v>
      </c>
      <c r="N504" s="87" t="s">
        <v>158</v>
      </c>
      <c r="T504" s="322"/>
      <c r="U504" s="322"/>
      <c r="W504" s="322"/>
      <c r="X504" s="322"/>
    </row>
    <row r="505" spans="1:32" ht="12.75" customHeight="1" x14ac:dyDescent="0.35">
      <c r="A505" s="23">
        <v>502</v>
      </c>
      <c r="B505" s="274">
        <v>14</v>
      </c>
      <c r="C505" s="98">
        <v>44465</v>
      </c>
      <c r="D505" s="68" t="s">
        <v>175</v>
      </c>
      <c r="E505" s="25" t="str">
        <f t="shared" si="109"/>
        <v>CLUB INDEPENDIENTE</v>
      </c>
      <c r="F505" s="25" t="str">
        <f t="shared" si="109"/>
        <v>LITCHFIELD COUNTY BLUES</v>
      </c>
      <c r="G505" s="298"/>
      <c r="H505" s="302">
        <f>VLOOKUP(E505,START_TIMES,2)</f>
        <v>0.33333333333333331</v>
      </c>
      <c r="I505" s="25" t="str">
        <f>VLOOKUP(E505,FallFields1,2)</f>
        <v>Woodruff Field (T), Milford</v>
      </c>
      <c r="J505" s="75" t="s">
        <v>0</v>
      </c>
      <c r="K505" s="16"/>
      <c r="M505" s="87" t="s">
        <v>151</v>
      </c>
      <c r="N505" s="87" t="s">
        <v>154</v>
      </c>
      <c r="T505" s="322"/>
      <c r="U505" s="322"/>
      <c r="W505" s="322"/>
      <c r="X505" s="322"/>
    </row>
    <row r="506" spans="1:32" ht="12.75" customHeight="1" x14ac:dyDescent="0.35">
      <c r="A506" s="23">
        <v>503</v>
      </c>
      <c r="B506" s="274">
        <v>14</v>
      </c>
      <c r="C506" s="98">
        <v>44465</v>
      </c>
      <c r="D506" s="68" t="s">
        <v>175</v>
      </c>
      <c r="E506" s="25" t="str">
        <f t="shared" si="109"/>
        <v>MILFORD TUESDAY</v>
      </c>
      <c r="F506" s="332" t="str">
        <f t="shared" si="109"/>
        <v>INTERNATIONAL FC</v>
      </c>
      <c r="G506" s="298"/>
      <c r="H506" s="302">
        <f>VLOOKUP(E506,START_TIMES,2)</f>
        <v>0.33333333333333331</v>
      </c>
      <c r="I506" s="25" t="str">
        <f>VLOOKUP(E506,FallFields1,2)</f>
        <v>Peck Place School (G), Orange</v>
      </c>
      <c r="J506" s="75" t="s">
        <v>0</v>
      </c>
      <c r="K506" s="16"/>
      <c r="M506" s="87" t="s">
        <v>156</v>
      </c>
      <c r="N506" s="87" t="s">
        <v>150</v>
      </c>
      <c r="P506" s="16"/>
      <c r="Q506" s="16"/>
      <c r="T506" s="322"/>
      <c r="U506" s="322"/>
      <c r="W506" s="322"/>
      <c r="X506" s="322"/>
    </row>
    <row r="507" spans="1:32" ht="12.75" customHeight="1" x14ac:dyDescent="0.35">
      <c r="A507" s="23">
        <v>504</v>
      </c>
      <c r="B507" s="274">
        <v>14</v>
      </c>
      <c r="C507" s="98">
        <v>44465</v>
      </c>
      <c r="D507" s="68" t="s">
        <v>175</v>
      </c>
      <c r="E507" s="25" t="str">
        <f t="shared" si="109"/>
        <v>HAMDEN ALL STARS</v>
      </c>
      <c r="F507" s="25" t="str">
        <f t="shared" si="109"/>
        <v>COYOTES FC</v>
      </c>
      <c r="G507" s="298"/>
      <c r="H507" s="302">
        <f>VLOOKUP(E507,START_TIMES,2)</f>
        <v>0.41666666666666702</v>
      </c>
      <c r="I507" s="25" t="str">
        <f>VLOOKUP(E507,FallFields1,2)</f>
        <v>West Woods School (G), Hamden</v>
      </c>
      <c r="J507" s="75" t="s">
        <v>0</v>
      </c>
      <c r="K507" s="16"/>
      <c r="M507" s="87" t="s">
        <v>153</v>
      </c>
      <c r="N507" s="87" t="s">
        <v>152</v>
      </c>
      <c r="P507" s="16"/>
      <c r="Q507" s="16"/>
      <c r="R507" s="322"/>
      <c r="T507" s="322"/>
      <c r="U507" s="322"/>
      <c r="W507" s="322"/>
      <c r="X507" s="322"/>
      <c r="AA507" s="322"/>
      <c r="AB507" s="322"/>
    </row>
    <row r="508" spans="1:32" ht="12.75" customHeight="1" x14ac:dyDescent="0.35">
      <c r="A508" s="23">
        <v>505</v>
      </c>
      <c r="B508" s="274">
        <v>14</v>
      </c>
      <c r="C508" s="98">
        <v>44465</v>
      </c>
      <c r="D508" s="68" t="s">
        <v>175</v>
      </c>
      <c r="E508" s="25" t="str">
        <f t="shared" si="109"/>
        <v>MILFORD AMIGOS</v>
      </c>
      <c r="F508" s="25" t="str">
        <f t="shared" si="109"/>
        <v>POLONIA FALCON FC 30</v>
      </c>
      <c r="G508" s="298"/>
      <c r="H508" s="302">
        <f>VLOOKUP(E508,START_TIMES,2)</f>
        <v>0.33333333333333331</v>
      </c>
      <c r="I508" s="25" t="str">
        <f>VLOOKUP(E508,FallFields1,2)</f>
        <v>Pease Road (G), Woodbridge</v>
      </c>
      <c r="J508" s="75" t="s">
        <v>0</v>
      </c>
      <c r="K508" s="16"/>
      <c r="M508" s="5" t="s">
        <v>155</v>
      </c>
      <c r="N508" s="5" t="s">
        <v>157</v>
      </c>
      <c r="P508" s="16"/>
      <c r="Q508" s="16"/>
      <c r="R508" s="322"/>
      <c r="T508" s="322"/>
      <c r="U508" s="322"/>
      <c r="W508" s="322"/>
      <c r="X508" s="322"/>
      <c r="Z508" s="322"/>
      <c r="AA508" s="322"/>
      <c r="AB508" s="322"/>
      <c r="AC508" s="322"/>
      <c r="AF508" s="322"/>
    </row>
    <row r="509" spans="1:32" ht="12.75" customHeight="1" x14ac:dyDescent="0.35">
      <c r="A509" s="23">
        <v>506</v>
      </c>
      <c r="B509" s="274" t="s">
        <v>0</v>
      </c>
      <c r="C509" s="98" t="s">
        <v>0</v>
      </c>
      <c r="D509" s="29" t="s">
        <v>0</v>
      </c>
      <c r="E509" s="25" t="s">
        <v>0</v>
      </c>
      <c r="F509" s="25" t="s">
        <v>0</v>
      </c>
      <c r="G509" s="298" t="s">
        <v>0</v>
      </c>
      <c r="H509" s="302"/>
      <c r="I509" s="25" t="s">
        <v>0</v>
      </c>
      <c r="J509" s="75" t="s">
        <v>0</v>
      </c>
      <c r="K509" s="91"/>
      <c r="L509" s="91"/>
      <c r="M509" s="5"/>
      <c r="N509" s="5"/>
      <c r="P509" s="16"/>
      <c r="Q509" s="16"/>
      <c r="R509" s="322"/>
      <c r="T509" s="322"/>
      <c r="U509" s="322"/>
      <c r="W509" s="322"/>
      <c r="X509" s="322"/>
      <c r="Z509" s="322"/>
      <c r="AA509" s="322"/>
      <c r="AB509" s="322"/>
      <c r="AC509" s="322"/>
      <c r="AE509" s="281"/>
      <c r="AF509" s="322"/>
    </row>
    <row r="510" spans="1:32" ht="12.75" customHeight="1" thickBot="1" x14ac:dyDescent="0.4">
      <c r="A510" s="23">
        <v>507</v>
      </c>
      <c r="B510" s="274">
        <v>14</v>
      </c>
      <c r="C510" s="98">
        <v>44465</v>
      </c>
      <c r="D510" s="67" t="s">
        <v>11</v>
      </c>
      <c r="E510" s="25" t="str">
        <f t="shared" ref="E510:F514" si="110">VLOOKUP(M510,Teams,2)</f>
        <v>WATERBURY ALBANIANS</v>
      </c>
      <c r="F510" s="25" t="str">
        <f t="shared" si="110"/>
        <v>VASCO DA GAMA 40</v>
      </c>
      <c r="G510" s="298"/>
      <c r="H510" s="302">
        <f>VLOOKUP(E510,START_TIMES,2)</f>
        <v>0.33333333333333331</v>
      </c>
      <c r="I510" s="25" t="str">
        <f>VLOOKUP(E510,FallFields1,2)</f>
        <v>Brookfield HS, Brookfield</v>
      </c>
      <c r="J510" s="75" t="s">
        <v>0</v>
      </c>
      <c r="K510" s="16"/>
      <c r="M510" s="5" t="s">
        <v>109</v>
      </c>
      <c r="N510" s="5" t="s">
        <v>108</v>
      </c>
      <c r="P510" s="16"/>
      <c r="Q510" s="16"/>
      <c r="T510" s="322"/>
      <c r="U510" s="322"/>
      <c r="W510" s="322"/>
    </row>
    <row r="511" spans="1:32" ht="12.75" customHeight="1" thickTop="1" thickBot="1" x14ac:dyDescent="0.4">
      <c r="A511" s="23">
        <v>508</v>
      </c>
      <c r="B511" s="274">
        <v>14</v>
      </c>
      <c r="C511" s="98">
        <v>44465</v>
      </c>
      <c r="D511" s="67" t="s">
        <v>11</v>
      </c>
      <c r="E511" s="25" t="str">
        <f t="shared" si="110"/>
        <v>GREENWICH ARSENAL 40</v>
      </c>
      <c r="F511" s="25" t="str">
        <f t="shared" si="110"/>
        <v>HENRY  REID FC 40</v>
      </c>
      <c r="G511" s="78"/>
      <c r="H511" s="302">
        <f>VLOOKUP(E511,START_TIMES,2)</f>
        <v>0.41666666666666702</v>
      </c>
      <c r="I511" s="25" t="str">
        <f>VLOOKUP(E511,FallFields1,2)</f>
        <v>tbd</v>
      </c>
      <c r="J511" s="75" t="s">
        <v>0</v>
      </c>
      <c r="K511" s="16"/>
      <c r="M511" s="5" t="s">
        <v>161</v>
      </c>
      <c r="N511" s="5" t="s">
        <v>104</v>
      </c>
      <c r="P511" s="16"/>
      <c r="Q511" s="16"/>
      <c r="R511" s="322"/>
      <c r="T511" s="322"/>
      <c r="U511" s="322"/>
      <c r="W511" s="322"/>
      <c r="X511" s="322"/>
      <c r="Z511" s="322"/>
      <c r="AA511" s="322"/>
      <c r="AB511" s="322"/>
      <c r="AC511" s="322"/>
      <c r="AE511" s="281"/>
      <c r="AF511" s="322"/>
    </row>
    <row r="512" spans="1:32" ht="12.75" customHeight="1" thickTop="1" thickBot="1" x14ac:dyDescent="0.4">
      <c r="A512" s="23">
        <v>509</v>
      </c>
      <c r="B512" s="274">
        <v>14</v>
      </c>
      <c r="C512" s="98">
        <v>44465</v>
      </c>
      <c r="D512" s="67" t="s">
        <v>11</v>
      </c>
      <c r="E512" s="25" t="str">
        <f t="shared" si="110"/>
        <v>RIDGEFIELD KICKS</v>
      </c>
      <c r="F512" s="25" t="str">
        <f t="shared" si="110"/>
        <v>FAIRFIELD GAC 40</v>
      </c>
      <c r="G512" s="298"/>
      <c r="H512" s="302">
        <f>VLOOKUP(E512,START_TIMES,2)</f>
        <v>0.375</v>
      </c>
      <c r="I512" s="25" t="str">
        <f>VLOOKUP(E512,FallFields1,2)</f>
        <v>Scotland School (G), Ridgefield</v>
      </c>
      <c r="J512" s="75" t="s">
        <v>0</v>
      </c>
      <c r="K512" s="16"/>
      <c r="M512" s="5" t="s">
        <v>106</v>
      </c>
      <c r="N512" s="5" t="s">
        <v>160</v>
      </c>
      <c r="P512" s="16"/>
      <c r="Q512" s="16"/>
      <c r="R512" s="322"/>
      <c r="T512" s="322"/>
      <c r="U512" s="322"/>
      <c r="W512" s="322"/>
      <c r="X512" s="322"/>
      <c r="Z512" s="322"/>
      <c r="AA512" s="322"/>
      <c r="AB512" s="322"/>
      <c r="AE512" s="281"/>
    </row>
    <row r="513" spans="1:32" ht="12.75" customHeight="1" thickTop="1" thickBot="1" x14ac:dyDescent="0.4">
      <c r="A513" s="23">
        <v>510</v>
      </c>
      <c r="B513" s="274">
        <v>14</v>
      </c>
      <c r="C513" s="98">
        <v>44465</v>
      </c>
      <c r="D513" s="67" t="s">
        <v>11</v>
      </c>
      <c r="E513" s="25" t="str">
        <f t="shared" si="110"/>
        <v>GREENWICH PUMAS 40</v>
      </c>
      <c r="F513" s="25" t="str">
        <f t="shared" si="110"/>
        <v>GREENWICH GUNNERS 40</v>
      </c>
      <c r="G513" s="78"/>
      <c r="H513" s="302">
        <f>VLOOKUP(E513,START_TIMES,2)</f>
        <v>0.41666666666666702</v>
      </c>
      <c r="I513" s="25" t="str">
        <f>VLOOKUP(E513,FallFields1,2)</f>
        <v>tbd</v>
      </c>
      <c r="J513" s="75" t="s">
        <v>0</v>
      </c>
      <c r="K513" s="16"/>
      <c r="M513" s="5" t="s">
        <v>163</v>
      </c>
      <c r="N513" s="5" t="s">
        <v>162</v>
      </c>
      <c r="P513" s="16"/>
      <c r="Q513" s="16"/>
      <c r="R513" s="322"/>
      <c r="T513" s="322"/>
      <c r="U513" s="322"/>
      <c r="W513" s="322"/>
      <c r="X513" s="322"/>
      <c r="Z513" s="322"/>
      <c r="AA513" s="322"/>
      <c r="AB513" s="322"/>
      <c r="AE513" s="281"/>
    </row>
    <row r="514" spans="1:32" ht="12.75" customHeight="1" thickTop="1" x14ac:dyDescent="0.35">
      <c r="A514" s="23">
        <v>511</v>
      </c>
      <c r="B514" s="274">
        <v>14</v>
      </c>
      <c r="C514" s="98">
        <v>44465</v>
      </c>
      <c r="D514" s="67" t="s">
        <v>11</v>
      </c>
      <c r="E514" s="343" t="str">
        <f t="shared" si="110"/>
        <v>STORM FC</v>
      </c>
      <c r="F514" s="343" t="str">
        <f t="shared" si="110"/>
        <v>PAN ZONES</v>
      </c>
      <c r="G514" s="298"/>
      <c r="H514" s="302">
        <f>VLOOKUP(E514,START_TIMES,2)</f>
        <v>0.41666666666666702</v>
      </c>
      <c r="I514" s="25" t="str">
        <f>VLOOKUP(E514,FallFields1,2)</f>
        <v>Wakeman Park (T), Westport</v>
      </c>
      <c r="J514" s="75" t="s">
        <v>0</v>
      </c>
      <c r="K514" s="16"/>
      <c r="M514" s="5" t="s">
        <v>107</v>
      </c>
      <c r="N514" s="5" t="s">
        <v>105</v>
      </c>
      <c r="P514" s="16"/>
      <c r="Q514" s="16"/>
      <c r="R514" s="322"/>
      <c r="T514" s="322"/>
      <c r="U514" s="322"/>
      <c r="W514" s="322"/>
      <c r="X514" s="322"/>
      <c r="AA514" s="322"/>
      <c r="AB514" s="322"/>
    </row>
    <row r="515" spans="1:32" ht="12.75" customHeight="1" x14ac:dyDescent="0.35">
      <c r="A515" s="23">
        <v>512</v>
      </c>
      <c r="B515" s="274" t="s">
        <v>0</v>
      </c>
      <c r="C515" s="98" t="s">
        <v>0</v>
      </c>
      <c r="D515" s="29" t="s">
        <v>0</v>
      </c>
      <c r="E515" s="25" t="s">
        <v>0</v>
      </c>
      <c r="F515" s="25" t="s">
        <v>0</v>
      </c>
      <c r="G515" s="298" t="s">
        <v>0</v>
      </c>
      <c r="H515" s="302"/>
      <c r="I515" s="25" t="s">
        <v>0</v>
      </c>
      <c r="J515" s="75" t="s">
        <v>0</v>
      </c>
      <c r="K515" s="16"/>
      <c r="M515" s="5"/>
      <c r="N515" s="5"/>
      <c r="P515" s="16"/>
      <c r="Q515" s="16"/>
      <c r="R515" s="322"/>
      <c r="T515" s="322"/>
      <c r="U515" s="322"/>
      <c r="W515" s="322"/>
      <c r="X515" s="322"/>
      <c r="Z515" s="322"/>
      <c r="AA515" s="322"/>
      <c r="AB515" s="322"/>
      <c r="AC515" s="322"/>
      <c r="AE515" s="281"/>
      <c r="AF515" s="322"/>
    </row>
    <row r="516" spans="1:32" ht="12.75" customHeight="1" x14ac:dyDescent="0.35">
      <c r="A516" s="23">
        <v>513</v>
      </c>
      <c r="B516" s="274">
        <v>14</v>
      </c>
      <c r="C516" s="98">
        <v>44465</v>
      </c>
      <c r="D516" s="66" t="s">
        <v>12</v>
      </c>
      <c r="E516" s="25" t="e">
        <f t="shared" ref="E516:F522" si="111">VLOOKUP(M516,Teams,2)</f>
        <v>#N/A</v>
      </c>
      <c r="F516" s="25" t="e">
        <f t="shared" si="111"/>
        <v>#N/A</v>
      </c>
      <c r="G516" s="298"/>
      <c r="H516" s="302" t="e">
        <f t="shared" ref="H516:H522" si="112">VLOOKUP(E516,START_TIMES,2)</f>
        <v>#N/A</v>
      </c>
      <c r="I516" s="25" t="e">
        <f t="shared" ref="I516:I522" si="113">VLOOKUP(E516,FallFields1,2)</f>
        <v>#N/A</v>
      </c>
      <c r="J516" s="75" t="s">
        <v>0</v>
      </c>
      <c r="K516" s="16"/>
      <c r="M516" s="5"/>
      <c r="N516" s="5"/>
      <c r="P516" s="16"/>
      <c r="Q516" s="16"/>
    </row>
    <row r="517" spans="1:32" ht="12.75" customHeight="1" x14ac:dyDescent="0.35">
      <c r="A517" s="23">
        <v>514</v>
      </c>
      <c r="B517" s="274">
        <v>14</v>
      </c>
      <c r="C517" s="98">
        <v>44465</v>
      </c>
      <c r="D517" s="66" t="s">
        <v>12</v>
      </c>
      <c r="E517" s="25" t="e">
        <f t="shared" si="111"/>
        <v>#N/A</v>
      </c>
      <c r="F517" s="25" t="e">
        <f t="shared" si="111"/>
        <v>#N/A</v>
      </c>
      <c r="G517" s="298"/>
      <c r="H517" s="302" t="e">
        <f t="shared" si="112"/>
        <v>#N/A</v>
      </c>
      <c r="I517" s="25" t="e">
        <f t="shared" si="113"/>
        <v>#N/A</v>
      </c>
      <c r="J517" s="75" t="s">
        <v>0</v>
      </c>
      <c r="K517" s="16"/>
      <c r="M517" s="5"/>
      <c r="N517" s="5"/>
      <c r="P517" s="16"/>
      <c r="Q517" s="16"/>
      <c r="R517" s="322"/>
      <c r="T517" s="322"/>
      <c r="U517" s="322"/>
      <c r="W517" s="322"/>
      <c r="X517" s="322"/>
      <c r="AA517" s="322"/>
      <c r="AB517" s="322"/>
    </row>
    <row r="518" spans="1:32" ht="12.75" customHeight="1" x14ac:dyDescent="0.35">
      <c r="A518" s="23">
        <v>515</v>
      </c>
      <c r="B518" s="274">
        <v>14</v>
      </c>
      <c r="C518" s="98">
        <v>44465</v>
      </c>
      <c r="D518" s="66" t="s">
        <v>12</v>
      </c>
      <c r="E518" s="25" t="e">
        <f t="shared" si="111"/>
        <v>#N/A</v>
      </c>
      <c r="F518" s="25" t="e">
        <f t="shared" si="111"/>
        <v>#N/A</v>
      </c>
      <c r="G518" s="298"/>
      <c r="H518" s="302" t="e">
        <f t="shared" si="112"/>
        <v>#N/A</v>
      </c>
      <c r="I518" s="25" t="e">
        <f t="shared" si="113"/>
        <v>#N/A</v>
      </c>
      <c r="J518" s="75" t="s">
        <v>0</v>
      </c>
      <c r="K518" s="16"/>
      <c r="M518" s="5"/>
      <c r="N518" s="5"/>
      <c r="P518" s="16"/>
      <c r="Q518" s="16"/>
      <c r="R518" s="322"/>
      <c r="T518" s="322"/>
      <c r="U518" s="322"/>
      <c r="W518" s="322"/>
      <c r="X518" s="322"/>
      <c r="AA518" s="322"/>
      <c r="AB518" s="322"/>
    </row>
    <row r="519" spans="1:32" ht="12.75" customHeight="1" x14ac:dyDescent="0.35">
      <c r="A519" s="23">
        <v>516</v>
      </c>
      <c r="B519" s="274">
        <v>14</v>
      </c>
      <c r="C519" s="98">
        <v>44465</v>
      </c>
      <c r="D519" s="66" t="s">
        <v>12</v>
      </c>
      <c r="E519" s="25" t="e">
        <f t="shared" si="111"/>
        <v>#N/A</v>
      </c>
      <c r="F519" s="25" t="e">
        <f t="shared" si="111"/>
        <v>#N/A</v>
      </c>
      <c r="G519" s="312"/>
      <c r="H519" s="302" t="e">
        <f t="shared" si="112"/>
        <v>#N/A</v>
      </c>
      <c r="I519" s="25" t="e">
        <f t="shared" si="113"/>
        <v>#N/A</v>
      </c>
      <c r="J519" s="75" t="s">
        <v>0</v>
      </c>
      <c r="K519" s="16"/>
      <c r="M519" s="5"/>
      <c r="N519" s="5"/>
      <c r="P519" s="16"/>
      <c r="Q519" s="16"/>
      <c r="R519" s="322"/>
      <c r="T519" s="322"/>
      <c r="U519" s="322"/>
      <c r="W519" s="322"/>
      <c r="X519" s="322"/>
      <c r="AA519" s="322"/>
      <c r="AB519" s="322"/>
    </row>
    <row r="520" spans="1:32" ht="12.75" customHeight="1" x14ac:dyDescent="0.35">
      <c r="A520" s="23">
        <v>517</v>
      </c>
      <c r="B520" s="274">
        <v>14</v>
      </c>
      <c r="C520" s="98">
        <v>44465</v>
      </c>
      <c r="D520" s="66" t="s">
        <v>12</v>
      </c>
      <c r="E520" s="25" t="e">
        <f t="shared" si="111"/>
        <v>#N/A</v>
      </c>
      <c r="F520" s="25" t="e">
        <f t="shared" si="111"/>
        <v>#N/A</v>
      </c>
      <c r="G520" s="298"/>
      <c r="H520" s="302" t="e">
        <f t="shared" si="112"/>
        <v>#N/A</v>
      </c>
      <c r="I520" s="25" t="e">
        <f t="shared" si="113"/>
        <v>#N/A</v>
      </c>
      <c r="J520" s="75" t="s">
        <v>0</v>
      </c>
      <c r="K520" s="16"/>
      <c r="M520" s="5"/>
      <c r="N520" s="5"/>
      <c r="P520" s="16"/>
      <c r="Q520" s="16"/>
      <c r="R520" s="322"/>
      <c r="T520" s="322"/>
      <c r="U520" s="322"/>
      <c r="W520" s="322"/>
      <c r="X520" s="322"/>
      <c r="Z520" s="322"/>
      <c r="AA520" s="322"/>
      <c r="AB520" s="322"/>
      <c r="AC520" s="322"/>
      <c r="AF520" s="322"/>
    </row>
    <row r="521" spans="1:32" ht="12.75" customHeight="1" x14ac:dyDescent="0.35">
      <c r="A521" s="23">
        <v>518</v>
      </c>
      <c r="B521" s="274">
        <v>14</v>
      </c>
      <c r="C521" s="98">
        <v>44465</v>
      </c>
      <c r="D521" s="66" t="s">
        <v>12</v>
      </c>
      <c r="E521" s="25" t="e">
        <f t="shared" si="111"/>
        <v>#N/A</v>
      </c>
      <c r="F521" s="25" t="e">
        <f t="shared" si="111"/>
        <v>#N/A</v>
      </c>
      <c r="G521" s="298"/>
      <c r="H521" s="302" t="e">
        <f t="shared" si="112"/>
        <v>#N/A</v>
      </c>
      <c r="I521" s="25" t="e">
        <f t="shared" si="113"/>
        <v>#N/A</v>
      </c>
      <c r="J521" s="75" t="s">
        <v>0</v>
      </c>
      <c r="K521" s="16"/>
      <c r="M521" s="5"/>
      <c r="N521" s="5"/>
      <c r="P521" s="16"/>
      <c r="Q521" s="16"/>
      <c r="R521" s="322"/>
      <c r="T521" s="322"/>
      <c r="U521" s="322"/>
      <c r="W521" s="322"/>
      <c r="X521" s="322"/>
      <c r="Z521" s="322"/>
      <c r="AA521" s="322"/>
      <c r="AB521" s="322"/>
      <c r="AE521" s="281"/>
    </row>
    <row r="522" spans="1:32" ht="12.75" customHeight="1" x14ac:dyDescent="0.35">
      <c r="A522" s="23">
        <v>519</v>
      </c>
      <c r="B522" s="274">
        <v>14</v>
      </c>
      <c r="C522" s="98">
        <v>44465</v>
      </c>
      <c r="D522" s="66" t="s">
        <v>12</v>
      </c>
      <c r="E522" s="25" t="e">
        <f t="shared" si="111"/>
        <v>#N/A</v>
      </c>
      <c r="F522" s="25" t="e">
        <f t="shared" si="111"/>
        <v>#N/A</v>
      </c>
      <c r="G522" s="298"/>
      <c r="H522" s="302" t="e">
        <f t="shared" si="112"/>
        <v>#N/A</v>
      </c>
      <c r="I522" s="25" t="e">
        <f t="shared" si="113"/>
        <v>#N/A</v>
      </c>
      <c r="J522" s="75" t="s">
        <v>0</v>
      </c>
      <c r="K522" s="16"/>
      <c r="M522" s="5"/>
      <c r="N522" s="5"/>
      <c r="P522" s="16"/>
      <c r="Q522" s="16"/>
    </row>
    <row r="523" spans="1:32" ht="12.75" customHeight="1" x14ac:dyDescent="0.35">
      <c r="A523" s="23">
        <v>520</v>
      </c>
      <c r="B523" s="274" t="s">
        <v>0</v>
      </c>
      <c r="C523" s="98" t="s">
        <v>0</v>
      </c>
      <c r="D523" s="29" t="s">
        <v>0</v>
      </c>
      <c r="E523" s="25" t="s">
        <v>0</v>
      </c>
      <c r="F523" s="25" t="s">
        <v>0</v>
      </c>
      <c r="G523" s="298" t="s">
        <v>0</v>
      </c>
      <c r="H523" s="302"/>
      <c r="I523" s="25" t="s">
        <v>0</v>
      </c>
      <c r="J523" s="75" t="s">
        <v>0</v>
      </c>
      <c r="K523" s="91"/>
      <c r="L523" s="91"/>
      <c r="M523" s="5"/>
      <c r="N523" s="5"/>
      <c r="P523" s="16"/>
      <c r="Q523" s="16"/>
      <c r="R523" s="322"/>
      <c r="T523" s="322"/>
      <c r="U523" s="322"/>
      <c r="W523" s="322"/>
      <c r="X523" s="322"/>
      <c r="Z523" s="322"/>
      <c r="AA523" s="322"/>
      <c r="AB523" s="322"/>
      <c r="AC523" s="322"/>
      <c r="AE523" s="281"/>
      <c r="AF523" s="322"/>
    </row>
    <row r="524" spans="1:32" ht="12.75" customHeight="1" x14ac:dyDescent="0.35">
      <c r="A524" s="23">
        <v>521</v>
      </c>
      <c r="B524" s="274">
        <v>14</v>
      </c>
      <c r="C524" s="98">
        <v>44465</v>
      </c>
      <c r="D524" s="65" t="s">
        <v>102</v>
      </c>
      <c r="E524" s="25" t="str">
        <f t="shared" ref="E524:F528" si="114">VLOOKUP(M524,Teams,2)</f>
        <v>VASCO DA GAMA 50</v>
      </c>
      <c r="F524" s="25" t="str">
        <f t="shared" si="114"/>
        <v>POLONIA FALCON STARS FC</v>
      </c>
      <c r="G524" s="298"/>
      <c r="H524" s="302">
        <f>VLOOKUP(E524,START_TIMES,2)</f>
        <v>0.41666666666666702</v>
      </c>
      <c r="I524" s="25" t="str">
        <f>VLOOKUP(E524,FallFields1,2)</f>
        <v>Veterans Memorial Park (T), Bridgeport</v>
      </c>
      <c r="J524" s="75" t="s">
        <v>0</v>
      </c>
      <c r="K524" s="16"/>
      <c r="M524" s="5" t="s">
        <v>133</v>
      </c>
      <c r="N524" s="5" t="s">
        <v>132</v>
      </c>
      <c r="P524" s="16"/>
      <c r="Q524" s="16"/>
      <c r="R524" s="322"/>
      <c r="T524" s="322"/>
      <c r="U524" s="322"/>
      <c r="W524" s="322"/>
      <c r="X524" s="322"/>
      <c r="Z524" s="322"/>
      <c r="AA524" s="322"/>
      <c r="AB524" s="322"/>
      <c r="AC524" s="322"/>
      <c r="AE524" s="281"/>
      <c r="AF524" s="322"/>
    </row>
    <row r="525" spans="1:32" ht="12.75" customHeight="1" x14ac:dyDescent="0.35">
      <c r="A525" s="23">
        <v>522</v>
      </c>
      <c r="B525" s="274">
        <v>14</v>
      </c>
      <c r="C525" s="98">
        <v>44465</v>
      </c>
      <c r="D525" s="65" t="s">
        <v>102</v>
      </c>
      <c r="E525" s="25" t="str">
        <f t="shared" si="114"/>
        <v xml:space="preserve">CHESHIRE UNITED </v>
      </c>
      <c r="F525" s="25" t="str">
        <f t="shared" si="114"/>
        <v>GREENWICH ARSENAL 50</v>
      </c>
      <c r="G525" s="298"/>
      <c r="H525" s="302">
        <v>0.45833333333333331</v>
      </c>
      <c r="I525" s="25" t="str">
        <f>VLOOKUP(E525,FallFields1,2)</f>
        <v>Quinnipiac Park (G), Cheshire</v>
      </c>
      <c r="J525" s="75" t="s">
        <v>0</v>
      </c>
      <c r="K525" s="16"/>
      <c r="M525" s="5" t="s">
        <v>125</v>
      </c>
      <c r="N525" s="5" t="s">
        <v>128</v>
      </c>
      <c r="P525" s="16"/>
      <c r="Q525" s="16"/>
      <c r="R525" s="322"/>
      <c r="T525" s="322"/>
      <c r="U525" s="322"/>
      <c r="W525" s="322"/>
      <c r="X525" s="322"/>
      <c r="Z525" s="322"/>
      <c r="AA525" s="322"/>
      <c r="AB525" s="322"/>
      <c r="AC525" s="322"/>
      <c r="AE525" s="281"/>
      <c r="AF525" s="322"/>
    </row>
    <row r="526" spans="1:32" ht="12.75" customHeight="1" x14ac:dyDescent="0.35">
      <c r="A526" s="23">
        <v>523</v>
      </c>
      <c r="B526" s="274">
        <v>14</v>
      </c>
      <c r="C526" s="98">
        <v>44465</v>
      </c>
      <c r="D526" s="65" t="s">
        <v>102</v>
      </c>
      <c r="E526" s="25" t="str">
        <f t="shared" si="114"/>
        <v>CHESHIRE AZZURRI 50</v>
      </c>
      <c r="F526" s="25" t="str">
        <f t="shared" si="114"/>
        <v>GREENWICH PUMAS LEGENDS</v>
      </c>
      <c r="G526" s="298"/>
      <c r="H526" s="302">
        <v>0.375</v>
      </c>
      <c r="I526" s="25" t="str">
        <f>VLOOKUP(E526,FallFields1,2)</f>
        <v>Quinnipiac Park (G), Cheshire</v>
      </c>
      <c r="J526" s="75" t="s">
        <v>0</v>
      </c>
      <c r="K526" s="16"/>
      <c r="M526" s="5" t="s">
        <v>124</v>
      </c>
      <c r="N526" s="5" t="s">
        <v>130</v>
      </c>
      <c r="P526" s="16"/>
      <c r="Q526" s="16"/>
      <c r="R526" s="322"/>
      <c r="T526" s="322"/>
      <c r="U526" s="322"/>
      <c r="W526" s="322"/>
      <c r="X526" s="322"/>
      <c r="Z526" s="322"/>
      <c r="AA526" s="322"/>
      <c r="AB526" s="322"/>
      <c r="AC526" s="322"/>
      <c r="AE526" s="281"/>
      <c r="AF526" s="322"/>
    </row>
    <row r="527" spans="1:32" ht="12.75" customHeight="1" x14ac:dyDescent="0.35">
      <c r="A527" s="23">
        <v>524</v>
      </c>
      <c r="B527" s="274">
        <v>14</v>
      </c>
      <c r="C527" s="98">
        <v>44465</v>
      </c>
      <c r="D527" s="65" t="s">
        <v>102</v>
      </c>
      <c r="E527" s="25" t="str">
        <f t="shared" si="114"/>
        <v>FAIRFIELD GAC 50</v>
      </c>
      <c r="F527" s="25" t="str">
        <f t="shared" si="114"/>
        <v>DYNAMO SC</v>
      </c>
      <c r="G527" s="298"/>
      <c r="H527" s="302">
        <v>0.33333333333333331</v>
      </c>
      <c r="I527" s="25" t="str">
        <f>VLOOKUP(E527,FallFields1,2)</f>
        <v>Ludlowe HS (T), Fairfield</v>
      </c>
      <c r="J527" s="75" t="s">
        <v>0</v>
      </c>
      <c r="K527" s="16"/>
      <c r="M527" s="5" t="s">
        <v>127</v>
      </c>
      <c r="N527" s="5" t="s">
        <v>126</v>
      </c>
      <c r="P527" s="16"/>
      <c r="Q527" s="16"/>
      <c r="R527" s="322"/>
      <c r="T527" s="322"/>
      <c r="U527" s="322"/>
      <c r="W527" s="322"/>
      <c r="X527" s="322"/>
      <c r="Z527" s="322"/>
      <c r="AA527" s="322"/>
      <c r="AB527" s="322"/>
      <c r="AC527" s="322"/>
      <c r="AE527" s="281"/>
      <c r="AF527" s="322"/>
    </row>
    <row r="528" spans="1:32" ht="12.75" customHeight="1" x14ac:dyDescent="0.35">
      <c r="A528" s="23">
        <v>525</v>
      </c>
      <c r="B528" s="274">
        <v>14</v>
      </c>
      <c r="C528" s="98">
        <v>44465</v>
      </c>
      <c r="D528" s="65" t="s">
        <v>102</v>
      </c>
      <c r="E528" s="25" t="str">
        <f t="shared" si="114"/>
        <v>GREENWICH GUNNERS 50</v>
      </c>
      <c r="F528" s="25" t="str">
        <f t="shared" si="114"/>
        <v>GUILFORD BLACK EAGLES</v>
      </c>
      <c r="G528" s="298"/>
      <c r="H528" s="302">
        <f>VLOOKUP(E528,START_TIMES,2)</f>
        <v>0.41666666666666702</v>
      </c>
      <c r="I528" s="25" t="str">
        <f>VLOOKUP(E528,FallFields1,2)</f>
        <v>tbd</v>
      </c>
      <c r="J528" s="75" t="s">
        <v>0</v>
      </c>
      <c r="K528" s="16"/>
      <c r="M528" s="5" t="s">
        <v>129</v>
      </c>
      <c r="N528" s="5" t="s">
        <v>131</v>
      </c>
      <c r="P528" s="16"/>
      <c r="Q528" s="16"/>
      <c r="R528" s="322"/>
      <c r="T528" s="322"/>
      <c r="U528" s="322"/>
      <c r="W528" s="322"/>
      <c r="X528" s="322"/>
      <c r="Z528" s="322"/>
      <c r="AA528" s="322"/>
      <c r="AB528" s="322"/>
      <c r="AC528" s="322"/>
      <c r="AE528" s="281"/>
      <c r="AF528" s="322"/>
    </row>
    <row r="529" spans="1:32" ht="12.5" customHeight="1" x14ac:dyDescent="0.35">
      <c r="A529" s="23">
        <v>526</v>
      </c>
      <c r="B529" s="274" t="s">
        <v>0</v>
      </c>
      <c r="C529" s="98" t="s">
        <v>0</v>
      </c>
      <c r="D529" s="29" t="s">
        <v>0</v>
      </c>
      <c r="E529" s="25" t="s">
        <v>0</v>
      </c>
      <c r="F529" s="25" t="s">
        <v>0</v>
      </c>
      <c r="G529" s="298" t="s">
        <v>0</v>
      </c>
      <c r="H529" s="302"/>
      <c r="I529" s="25" t="s">
        <v>0</v>
      </c>
      <c r="J529" s="75" t="s">
        <v>0</v>
      </c>
      <c r="K529" s="16"/>
      <c r="M529" s="5"/>
      <c r="N529" s="5"/>
      <c r="P529" s="16"/>
      <c r="Q529" s="16"/>
    </row>
    <row r="530" spans="1:32" ht="12.5" customHeight="1" x14ac:dyDescent="0.35">
      <c r="A530" s="23">
        <v>527</v>
      </c>
      <c r="B530" s="274">
        <v>14</v>
      </c>
      <c r="C530" s="98">
        <v>44465</v>
      </c>
      <c r="D530" s="70" t="s">
        <v>103</v>
      </c>
      <c r="E530" s="25" t="e">
        <f t="shared" ref="E530:F533" si="115">VLOOKUP(M530,Teams,2)</f>
        <v>#N/A</v>
      </c>
      <c r="F530" s="25" t="e">
        <f t="shared" si="115"/>
        <v>#N/A</v>
      </c>
      <c r="G530" s="298"/>
      <c r="H530" s="302" t="e">
        <f t="shared" ref="H530:H535" si="116">VLOOKUP(E530,START_TIMES,2)</f>
        <v>#N/A</v>
      </c>
      <c r="I530" s="25" t="e">
        <f>VLOOKUP(E530,FallFields1,2)</f>
        <v>#N/A</v>
      </c>
      <c r="J530" s="75" t="s">
        <v>0</v>
      </c>
      <c r="K530" s="16"/>
      <c r="M530" s="5"/>
      <c r="N530" s="5"/>
      <c r="P530" s="16"/>
      <c r="Q530" s="16"/>
    </row>
    <row r="531" spans="1:32" ht="12.75" customHeight="1" x14ac:dyDescent="0.35">
      <c r="A531" s="23">
        <v>528</v>
      </c>
      <c r="B531" s="274">
        <v>14</v>
      </c>
      <c r="C531" s="98">
        <v>44465</v>
      </c>
      <c r="D531" s="70" t="s">
        <v>103</v>
      </c>
      <c r="E531" s="25" t="e">
        <f t="shared" si="115"/>
        <v>#N/A</v>
      </c>
      <c r="F531" s="25" t="e">
        <f t="shared" si="115"/>
        <v>#N/A</v>
      </c>
      <c r="G531" s="298"/>
      <c r="H531" s="302" t="e">
        <f t="shared" si="116"/>
        <v>#N/A</v>
      </c>
      <c r="I531" s="25" t="e">
        <f>VLOOKUP(E531,FallFields1,2)</f>
        <v>#N/A</v>
      </c>
      <c r="J531" s="75" t="s">
        <v>0</v>
      </c>
      <c r="K531" s="16"/>
      <c r="M531" s="5"/>
      <c r="N531" s="5"/>
      <c r="P531" s="16"/>
      <c r="Q531" s="16"/>
      <c r="R531" s="322"/>
      <c r="T531" s="322"/>
      <c r="U531" s="322"/>
      <c r="W531" s="322"/>
      <c r="X531" s="322"/>
      <c r="Z531" s="322"/>
      <c r="AA531" s="322"/>
      <c r="AB531" s="322"/>
      <c r="AC531" s="322"/>
      <c r="AE531" s="281"/>
      <c r="AF531" s="322"/>
    </row>
    <row r="532" spans="1:32" ht="12.75" customHeight="1" thickBot="1" x14ac:dyDescent="0.4">
      <c r="A532" s="23">
        <v>529</v>
      </c>
      <c r="B532" s="274">
        <v>14</v>
      </c>
      <c r="C532" s="98">
        <v>44465</v>
      </c>
      <c r="D532" s="70" t="s">
        <v>103</v>
      </c>
      <c r="E532" s="25" t="e">
        <f t="shared" si="115"/>
        <v>#N/A</v>
      </c>
      <c r="F532" s="25" t="e">
        <f t="shared" si="115"/>
        <v>#N/A</v>
      </c>
      <c r="G532" s="298"/>
      <c r="H532" s="302" t="e">
        <f t="shared" si="116"/>
        <v>#N/A</v>
      </c>
      <c r="I532" s="25" t="e">
        <f>VLOOKUP(E532,FallFields1,2)</f>
        <v>#N/A</v>
      </c>
      <c r="J532" s="75" t="s">
        <v>0</v>
      </c>
      <c r="K532" s="16"/>
      <c r="M532" s="5"/>
      <c r="N532" s="5"/>
      <c r="P532" s="16"/>
      <c r="Q532" s="16"/>
      <c r="R532" s="322"/>
      <c r="T532" s="322"/>
      <c r="U532" s="322"/>
      <c r="W532" s="322"/>
      <c r="X532" s="322"/>
      <c r="Z532" s="322"/>
      <c r="AA532" s="322"/>
      <c r="AB532" s="322"/>
      <c r="AE532" s="281"/>
    </row>
    <row r="533" spans="1:32" ht="12.75" customHeight="1" thickTop="1" thickBot="1" x14ac:dyDescent="0.4">
      <c r="A533" s="23">
        <v>530</v>
      </c>
      <c r="B533" s="274">
        <v>14</v>
      </c>
      <c r="C533" s="98">
        <v>44465</v>
      </c>
      <c r="D533" s="70" t="s">
        <v>103</v>
      </c>
      <c r="E533" s="25" t="e">
        <f t="shared" si="115"/>
        <v>#N/A</v>
      </c>
      <c r="F533" s="25" t="e">
        <f t="shared" si="115"/>
        <v>#N/A</v>
      </c>
      <c r="G533" s="298"/>
      <c r="H533" s="302" t="e">
        <f t="shared" si="116"/>
        <v>#N/A</v>
      </c>
      <c r="I533" s="25" t="e">
        <f>VLOOKUP(E533,FallFields1,2)</f>
        <v>#N/A</v>
      </c>
      <c r="J533" s="75" t="s">
        <v>0</v>
      </c>
      <c r="K533" s="16"/>
      <c r="M533" s="5"/>
      <c r="N533" s="5"/>
      <c r="P533" s="16"/>
      <c r="Q533" s="16"/>
      <c r="R533" s="322"/>
      <c r="S533" s="16"/>
      <c r="T533" s="207"/>
      <c r="U533" s="207"/>
      <c r="V533" s="16">
        <v>73</v>
      </c>
      <c r="W533" s="218"/>
      <c r="X533" s="224"/>
      <c r="Y533" s="16"/>
      <c r="Z533" s="275"/>
      <c r="AA533" s="322"/>
      <c r="AB533" s="322"/>
      <c r="AC533" s="16"/>
      <c r="AF533" s="322"/>
    </row>
    <row r="534" spans="1:32" ht="12.75" customHeight="1" thickTop="1" thickBot="1" x14ac:dyDescent="0.4">
      <c r="A534" s="23">
        <v>531</v>
      </c>
      <c r="B534" s="23" t="s">
        <v>0</v>
      </c>
      <c r="C534" s="98" t="s">
        <v>0</v>
      </c>
      <c r="D534" s="331" t="s">
        <v>0</v>
      </c>
      <c r="E534" s="25" t="s">
        <v>0</v>
      </c>
      <c r="F534" s="25" t="s">
        <v>0</v>
      </c>
      <c r="G534" s="298" t="s">
        <v>0</v>
      </c>
      <c r="H534" s="302" t="e">
        <f t="shared" si="116"/>
        <v>#N/A</v>
      </c>
      <c r="I534" s="25" t="s">
        <v>0</v>
      </c>
      <c r="J534" s="75" t="s">
        <v>0</v>
      </c>
      <c r="K534" s="16"/>
      <c r="M534" s="5"/>
      <c r="N534" s="5"/>
      <c r="P534" s="16"/>
      <c r="Q534" s="16"/>
      <c r="S534" s="16"/>
      <c r="T534" s="207"/>
      <c r="U534" s="207"/>
      <c r="V534" s="16">
        <v>74</v>
      </c>
      <c r="W534" s="218"/>
      <c r="X534" s="224"/>
      <c r="Y534" s="16"/>
      <c r="Z534" s="275"/>
      <c r="AA534" s="322"/>
      <c r="AB534" s="322"/>
      <c r="AC534" s="91"/>
      <c r="AE534" s="281"/>
      <c r="AF534" s="322"/>
    </row>
    <row r="535" spans="1:32" ht="12.75" customHeight="1" thickTop="1" x14ac:dyDescent="0.35">
      <c r="A535" s="23">
        <v>532</v>
      </c>
      <c r="B535" s="274">
        <v>15</v>
      </c>
      <c r="C535" s="98">
        <v>44472</v>
      </c>
      <c r="D535" s="71" t="s">
        <v>10</v>
      </c>
      <c r="E535" s="25" t="str">
        <f t="shared" ref="E535:F539" si="117">VLOOKUP(M535,Teams,2)</f>
        <v>SHELTON FC</v>
      </c>
      <c r="F535" s="25" t="str">
        <f t="shared" si="117"/>
        <v>NEWTOWN SALTY DOGS</v>
      </c>
      <c r="G535" s="298"/>
      <c r="H535" s="302">
        <f t="shared" si="116"/>
        <v>0.33333333333333331</v>
      </c>
      <c r="I535" s="25" t="str">
        <f>VLOOKUP(E535,FallFields1,2)</f>
        <v>Nike Site (G), Shelton</v>
      </c>
      <c r="J535" s="75" t="s">
        <v>0</v>
      </c>
      <c r="K535" s="16"/>
      <c r="M535" s="5" t="s">
        <v>93</v>
      </c>
      <c r="N535" s="5" t="s">
        <v>94</v>
      </c>
      <c r="P535" s="16"/>
      <c r="Q535" s="16"/>
      <c r="R535" s="322"/>
      <c r="T535" s="324"/>
      <c r="U535" s="324"/>
      <c r="V535" s="325"/>
      <c r="W535" s="324"/>
      <c r="X535" s="324"/>
      <c r="Z535" s="322"/>
      <c r="AA535" s="322"/>
      <c r="AB535" s="322"/>
      <c r="AF535" s="322"/>
    </row>
    <row r="536" spans="1:32" ht="12.75" customHeight="1" x14ac:dyDescent="0.35">
      <c r="A536" s="23">
        <v>533</v>
      </c>
      <c r="B536" s="274">
        <v>15</v>
      </c>
      <c r="C536" s="98">
        <v>44472</v>
      </c>
      <c r="D536" s="71" t="s">
        <v>10</v>
      </c>
      <c r="E536" s="25" t="str">
        <f t="shared" si="117"/>
        <v>CLUB NAPOLI 30</v>
      </c>
      <c r="F536" s="25" t="str">
        <f t="shared" si="117"/>
        <v>STAMFORD FC</v>
      </c>
      <c r="G536" s="298"/>
      <c r="H536" s="302">
        <v>0.45833333333333331</v>
      </c>
      <c r="I536" s="25" t="str">
        <f>VLOOKUP(E536,FallFields1,2)</f>
        <v>Quinnipiac Park (G), Cheshire</v>
      </c>
      <c r="J536" s="75" t="s">
        <v>0</v>
      </c>
      <c r="K536" s="16"/>
      <c r="M536" s="5" t="s">
        <v>95</v>
      </c>
      <c r="N536" s="5" t="s">
        <v>96</v>
      </c>
      <c r="P536" s="16"/>
      <c r="Q536" s="16"/>
      <c r="R536" s="322"/>
      <c r="T536" s="322"/>
      <c r="U536" s="322"/>
      <c r="W536" s="322"/>
      <c r="X536" s="322"/>
      <c r="Z536" s="322"/>
      <c r="AA536" s="322"/>
      <c r="AB536" s="322"/>
      <c r="AF536" s="322"/>
    </row>
    <row r="537" spans="1:32" ht="12.75" customHeight="1" x14ac:dyDescent="0.35">
      <c r="A537" s="23">
        <v>534</v>
      </c>
      <c r="B537" s="274">
        <v>15</v>
      </c>
      <c r="C537" s="98">
        <v>44472</v>
      </c>
      <c r="D537" s="71" t="s">
        <v>10</v>
      </c>
      <c r="E537" s="25" t="str">
        <f t="shared" si="117"/>
        <v>NAUGATUCK FUSION</v>
      </c>
      <c r="F537" s="25" t="str">
        <f t="shared" si="117"/>
        <v>NORTH BRANFORD 30</v>
      </c>
      <c r="G537" s="298"/>
      <c r="H537" s="302">
        <f>VLOOKUP(E537,START_TIMES,2)</f>
        <v>0.41666666666666702</v>
      </c>
      <c r="I537" s="25" t="str">
        <f>VLOOKUP(E537,FallFields1,2)</f>
        <v>City Hill MS (G), Naugatuck</v>
      </c>
      <c r="J537" s="75" t="s">
        <v>0</v>
      </c>
      <c r="K537" s="16"/>
      <c r="M537" s="5" t="s">
        <v>92</v>
      </c>
      <c r="N537" s="5" t="s">
        <v>99</v>
      </c>
      <c r="P537" s="16"/>
      <c r="Q537" s="16"/>
      <c r="R537" s="322"/>
      <c r="T537" s="322"/>
      <c r="U537" s="322"/>
      <c r="W537" s="322"/>
      <c r="X537" s="322"/>
      <c r="Z537" s="322"/>
      <c r="AA537" s="322"/>
      <c r="AB537" s="322"/>
      <c r="AF537" s="322"/>
    </row>
    <row r="538" spans="1:32" ht="12.75" customHeight="1" x14ac:dyDescent="0.35">
      <c r="A538" s="23">
        <v>535</v>
      </c>
      <c r="B538" s="274">
        <v>15</v>
      </c>
      <c r="C538" s="98">
        <v>44472</v>
      </c>
      <c r="D538" s="71" t="s">
        <v>10</v>
      </c>
      <c r="E538" s="25" t="str">
        <f t="shared" si="117"/>
        <v>GREENWICH ARSENAL 30</v>
      </c>
      <c r="F538" s="25" t="str">
        <f t="shared" si="117"/>
        <v>DANBURY UNITED 30</v>
      </c>
      <c r="G538" s="298"/>
      <c r="H538" s="302">
        <f>VLOOKUP(E538,START_TIMES,2)</f>
        <v>0.41666666666666702</v>
      </c>
      <c r="I538" s="25" t="str">
        <f>VLOOKUP(E538,FallFields1,2)</f>
        <v>tbd</v>
      </c>
      <c r="J538" s="75" t="s">
        <v>0</v>
      </c>
      <c r="K538" s="16"/>
      <c r="M538" s="345" t="s">
        <v>98</v>
      </c>
      <c r="N538" s="345" t="s">
        <v>100</v>
      </c>
      <c r="P538" s="16"/>
      <c r="Q538" s="16"/>
      <c r="R538" s="322"/>
      <c r="T538" s="322"/>
      <c r="U538" s="322"/>
      <c r="W538" s="322"/>
      <c r="X538" s="322"/>
      <c r="Z538" s="322"/>
      <c r="AA538" s="322"/>
      <c r="AB538" s="322"/>
      <c r="AE538" s="281"/>
      <c r="AF538" s="322"/>
    </row>
    <row r="539" spans="1:32" ht="12.75" customHeight="1" x14ac:dyDescent="0.35">
      <c r="A539" s="23">
        <v>536</v>
      </c>
      <c r="B539" s="274">
        <v>15</v>
      </c>
      <c r="C539" s="98">
        <v>44472</v>
      </c>
      <c r="D539" s="71" t="s">
        <v>10</v>
      </c>
      <c r="E539" s="25" t="str">
        <f t="shared" si="117"/>
        <v>VASCO DA GAMA 30</v>
      </c>
      <c r="F539" s="25" t="str">
        <f t="shared" si="117"/>
        <v>CLINTON 30</v>
      </c>
      <c r="G539" s="298"/>
      <c r="H539" s="302">
        <v>0.33333333333333331</v>
      </c>
      <c r="I539" s="25" t="str">
        <f>VLOOKUP(E539,FallFields1,2)</f>
        <v>Veterans Memorial Park (T), Bridgeport</v>
      </c>
      <c r="J539" s="75" t="s">
        <v>0</v>
      </c>
      <c r="K539" s="16"/>
      <c r="M539" s="5" t="s">
        <v>97</v>
      </c>
      <c r="N539" s="5" t="s">
        <v>101</v>
      </c>
      <c r="P539" s="16"/>
      <c r="Q539" s="16"/>
      <c r="R539" s="322"/>
      <c r="T539" s="322"/>
      <c r="U539" s="322"/>
      <c r="W539" s="322"/>
      <c r="X539" s="322"/>
      <c r="Z539" s="322"/>
      <c r="AA539" s="322"/>
      <c r="AB539" s="322"/>
      <c r="AF539" s="322"/>
    </row>
    <row r="540" spans="1:32" ht="12.75" customHeight="1" x14ac:dyDescent="0.35">
      <c r="A540" s="23">
        <v>537</v>
      </c>
      <c r="B540" s="274" t="s">
        <v>0</v>
      </c>
      <c r="C540" s="98" t="s">
        <v>0</v>
      </c>
      <c r="D540" s="29" t="s">
        <v>0</v>
      </c>
      <c r="E540" s="25" t="s">
        <v>0</v>
      </c>
      <c r="F540" s="25" t="s">
        <v>0</v>
      </c>
      <c r="G540" s="298" t="s">
        <v>0</v>
      </c>
      <c r="H540" s="302"/>
      <c r="I540" s="25" t="s">
        <v>0</v>
      </c>
      <c r="J540" s="75" t="s">
        <v>0</v>
      </c>
      <c r="K540" s="16"/>
      <c r="M540" s="346"/>
      <c r="N540" s="346"/>
      <c r="P540" s="16"/>
      <c r="Q540" s="16"/>
      <c r="R540" s="322"/>
      <c r="T540" s="322"/>
      <c r="U540" s="322"/>
      <c r="W540" s="322"/>
      <c r="X540" s="322"/>
      <c r="Z540" s="322"/>
      <c r="AA540" s="322"/>
      <c r="AB540" s="322"/>
      <c r="AC540" s="322"/>
      <c r="AE540" s="281"/>
      <c r="AF540" s="322"/>
    </row>
    <row r="541" spans="1:32" ht="12.75" customHeight="1" x14ac:dyDescent="0.35">
      <c r="A541" s="23">
        <v>538</v>
      </c>
      <c r="B541" s="274">
        <v>15</v>
      </c>
      <c r="C541" s="98">
        <v>44472</v>
      </c>
      <c r="D541" s="68" t="s">
        <v>175</v>
      </c>
      <c r="E541" s="25" t="str">
        <f t="shared" ref="E541:F545" si="118">VLOOKUP(M541,Teams,2)</f>
        <v>COYOTES FC</v>
      </c>
      <c r="F541" s="25" t="str">
        <f t="shared" si="118"/>
        <v>LITCHFIELD COUNTY BLUES</v>
      </c>
      <c r="G541" s="298"/>
      <c r="H541" s="302">
        <f>VLOOKUP(E541,START_TIMES,2)</f>
        <v>0.33333333333333331</v>
      </c>
      <c r="I541" s="25" t="str">
        <f>VLOOKUP(E541,FallFields1,2)</f>
        <v>Falcon Field, Meriden</v>
      </c>
      <c r="J541" s="75" t="s">
        <v>0</v>
      </c>
      <c r="K541" s="91"/>
      <c r="L541" s="91"/>
      <c r="M541" s="5" t="s">
        <v>152</v>
      </c>
      <c r="N541" s="5" t="s">
        <v>154</v>
      </c>
      <c r="P541" s="16"/>
      <c r="Q541" s="16"/>
      <c r="T541" s="322"/>
      <c r="U541" s="322"/>
      <c r="W541" s="322"/>
      <c r="X541" s="322"/>
    </row>
    <row r="542" spans="1:32" ht="12.75" customHeight="1" x14ac:dyDescent="0.35">
      <c r="A542" s="23">
        <v>539</v>
      </c>
      <c r="B542" s="274">
        <v>15</v>
      </c>
      <c r="C542" s="98">
        <v>44472</v>
      </c>
      <c r="D542" s="68" t="s">
        <v>175</v>
      </c>
      <c r="E542" s="25" t="str">
        <f t="shared" si="118"/>
        <v>QPR</v>
      </c>
      <c r="F542" s="25" t="str">
        <f t="shared" si="118"/>
        <v>CLUB INDEPENDIENTE</v>
      </c>
      <c r="G542" s="298"/>
      <c r="H542" s="302">
        <v>0.41666666666666669</v>
      </c>
      <c r="I542" s="25" t="str">
        <f>VLOOKUP(E542,FallFields1,2)</f>
        <v>Quinnipiac Park (G), Cheshire</v>
      </c>
      <c r="J542" s="75" t="s">
        <v>0</v>
      </c>
      <c r="K542" s="16"/>
      <c r="M542" s="5" t="s">
        <v>158</v>
      </c>
      <c r="N542" s="5" t="s">
        <v>151</v>
      </c>
      <c r="P542" s="16"/>
      <c r="Q542" s="16"/>
      <c r="T542" s="322"/>
      <c r="U542" s="322"/>
      <c r="W542" s="322"/>
      <c r="X542" s="322"/>
    </row>
    <row r="543" spans="1:32" ht="12.75" customHeight="1" x14ac:dyDescent="0.35">
      <c r="A543" s="23">
        <v>540</v>
      </c>
      <c r="B543" s="274">
        <v>15</v>
      </c>
      <c r="C543" s="98">
        <v>44472</v>
      </c>
      <c r="D543" s="68" t="s">
        <v>175</v>
      </c>
      <c r="E543" s="25" t="str">
        <f t="shared" si="118"/>
        <v>MILFORD AMIGOS</v>
      </c>
      <c r="F543" s="25" t="str">
        <f t="shared" si="118"/>
        <v>HAMDEN ALL STARS</v>
      </c>
      <c r="G543" s="298"/>
      <c r="H543" s="302">
        <f>VLOOKUP(E543,START_TIMES,2)</f>
        <v>0.33333333333333331</v>
      </c>
      <c r="I543" s="25" t="str">
        <f>VLOOKUP(E543,FallFields1,2)</f>
        <v>Pease Road (G), Woodbridge</v>
      </c>
      <c r="J543" s="75" t="s">
        <v>0</v>
      </c>
      <c r="K543" s="16"/>
      <c r="M543" s="5" t="s">
        <v>155</v>
      </c>
      <c r="N543" s="5" t="s">
        <v>153</v>
      </c>
      <c r="P543" s="16"/>
      <c r="Q543" s="16"/>
      <c r="T543" s="322"/>
      <c r="U543" s="322"/>
      <c r="W543" s="322"/>
      <c r="X543" s="322"/>
    </row>
    <row r="544" spans="1:32" ht="12.75" customHeight="1" x14ac:dyDescent="0.35">
      <c r="A544" s="23">
        <v>541</v>
      </c>
      <c r="B544" s="274">
        <v>15</v>
      </c>
      <c r="C544" s="98">
        <v>44472</v>
      </c>
      <c r="D544" s="68" t="s">
        <v>175</v>
      </c>
      <c r="E544" s="25" t="str">
        <f t="shared" si="118"/>
        <v>POLONIA FALCON FC 30</v>
      </c>
      <c r="F544" s="25" t="str">
        <f t="shared" si="118"/>
        <v>MILFORD TUESDAY</v>
      </c>
      <c r="G544" s="298"/>
      <c r="H544" s="302">
        <f>VLOOKUP(E544,START_TIMES,2)</f>
        <v>0.375</v>
      </c>
      <c r="I544" s="25" t="str">
        <f>VLOOKUP(E544,FallFields1,2)</f>
        <v>Falcon Field (G), New Britain</v>
      </c>
      <c r="J544" s="75" t="s">
        <v>0</v>
      </c>
      <c r="K544" s="16"/>
      <c r="M544" s="5" t="s">
        <v>157</v>
      </c>
      <c r="N544" s="5" t="s">
        <v>156</v>
      </c>
      <c r="P544" s="16"/>
      <c r="Q544" s="16"/>
      <c r="R544" s="322"/>
      <c r="T544" s="322"/>
      <c r="U544" s="322"/>
      <c r="W544" s="322"/>
      <c r="X544" s="322"/>
      <c r="AA544" s="322"/>
      <c r="AB544" s="322"/>
    </row>
    <row r="545" spans="1:32" ht="12.75" customHeight="1" x14ac:dyDescent="0.35">
      <c r="A545" s="23">
        <v>542</v>
      </c>
      <c r="B545" s="274">
        <v>15</v>
      </c>
      <c r="C545" s="98">
        <v>44472</v>
      </c>
      <c r="D545" s="68" t="s">
        <v>175</v>
      </c>
      <c r="E545" s="332" t="str">
        <f t="shared" si="118"/>
        <v>INTERNATIONAL FC</v>
      </c>
      <c r="F545" s="25" t="str">
        <f t="shared" si="118"/>
        <v>TRINITY FC</v>
      </c>
      <c r="G545" s="298"/>
      <c r="H545" s="302">
        <f>VLOOKUP(E545,START_TIMES,2)</f>
        <v>0.41666666666666702</v>
      </c>
      <c r="I545" s="25" t="str">
        <f>VLOOKUP(E545,FallFields1,2)</f>
        <v>tbd</v>
      </c>
      <c r="J545" s="75" t="s">
        <v>0</v>
      </c>
      <c r="K545" s="16"/>
      <c r="M545" s="5" t="s">
        <v>150</v>
      </c>
      <c r="N545" s="5" t="s">
        <v>159</v>
      </c>
      <c r="P545" s="16"/>
      <c r="Q545" s="16"/>
      <c r="R545" s="322"/>
      <c r="T545" s="322"/>
      <c r="U545" s="322"/>
      <c r="W545" s="322"/>
      <c r="X545" s="322"/>
      <c r="Z545" s="322"/>
      <c r="AA545" s="322"/>
      <c r="AB545" s="322"/>
      <c r="AC545" s="322"/>
      <c r="AF545" s="322"/>
    </row>
    <row r="546" spans="1:32" ht="12.75" customHeight="1" x14ac:dyDescent="0.35">
      <c r="A546" s="23">
        <v>543</v>
      </c>
      <c r="B546" s="274" t="s">
        <v>0</v>
      </c>
      <c r="C546" s="98" t="s">
        <v>0</v>
      </c>
      <c r="D546" s="29" t="s">
        <v>0</v>
      </c>
      <c r="E546" s="25" t="s">
        <v>0</v>
      </c>
      <c r="F546" s="25" t="s">
        <v>0</v>
      </c>
      <c r="G546" s="298" t="s">
        <v>0</v>
      </c>
      <c r="H546" s="302"/>
      <c r="I546" s="25" t="s">
        <v>0</v>
      </c>
      <c r="J546" s="75" t="s">
        <v>0</v>
      </c>
      <c r="K546" s="91"/>
      <c r="L546" s="91"/>
      <c r="M546" s="5"/>
      <c r="N546" s="5"/>
      <c r="P546" s="16"/>
      <c r="Q546" s="16"/>
      <c r="R546" s="322"/>
      <c r="T546" s="322"/>
      <c r="U546" s="322"/>
      <c r="W546" s="322"/>
      <c r="X546" s="322"/>
      <c r="Z546" s="322"/>
      <c r="AA546" s="322"/>
      <c r="AB546" s="322"/>
      <c r="AC546" s="322"/>
      <c r="AE546" s="281"/>
      <c r="AF546" s="322"/>
    </row>
    <row r="547" spans="1:32" ht="12.75" customHeight="1" thickBot="1" x14ac:dyDescent="0.4">
      <c r="A547" s="23">
        <v>544</v>
      </c>
      <c r="B547" s="274">
        <v>15</v>
      </c>
      <c r="C547" s="98">
        <v>44472</v>
      </c>
      <c r="D547" s="67" t="s">
        <v>11</v>
      </c>
      <c r="E547" s="25" t="str">
        <f t="shared" ref="E547:F551" si="119">VLOOKUP(M547,Teams,2)</f>
        <v>GREENWICH GUNNERS 40</v>
      </c>
      <c r="F547" s="25" t="str">
        <f t="shared" si="119"/>
        <v>HENRY  REID FC 40</v>
      </c>
      <c r="G547" s="298"/>
      <c r="H547" s="302">
        <f>VLOOKUP(E547,START_TIMES,2)</f>
        <v>0.41666666666666702</v>
      </c>
      <c r="I547" s="25" t="str">
        <f>VLOOKUP(E547,FallFields1,2)</f>
        <v>tbd</v>
      </c>
      <c r="J547" s="75" t="s">
        <v>0</v>
      </c>
      <c r="K547" s="16"/>
      <c r="M547" s="5" t="s">
        <v>162</v>
      </c>
      <c r="N547" s="5" t="s">
        <v>104</v>
      </c>
      <c r="P547" s="16"/>
      <c r="Q547" s="16"/>
      <c r="T547" s="322"/>
      <c r="U547" s="322"/>
      <c r="W547" s="322"/>
    </row>
    <row r="548" spans="1:32" ht="12.75" customHeight="1" thickTop="1" thickBot="1" x14ac:dyDescent="0.4">
      <c r="A548" s="23">
        <v>545</v>
      </c>
      <c r="B548" s="274">
        <v>15</v>
      </c>
      <c r="C548" s="98">
        <v>44472</v>
      </c>
      <c r="D548" s="67" t="s">
        <v>11</v>
      </c>
      <c r="E548" s="25" t="str">
        <f t="shared" si="119"/>
        <v>VASCO DA GAMA 40</v>
      </c>
      <c r="F548" s="25" t="str">
        <f t="shared" si="119"/>
        <v>GREENWICH ARSENAL 40</v>
      </c>
      <c r="G548" s="78"/>
      <c r="H548" s="302">
        <f>VLOOKUP(E548,START_TIMES,2)</f>
        <v>0.41666666666666702</v>
      </c>
      <c r="I548" s="25" t="str">
        <f>VLOOKUP(E548,FallFields1,2)</f>
        <v>Veterans Memorial Park (T), Bridgeport</v>
      </c>
      <c r="J548" s="75" t="s">
        <v>0</v>
      </c>
      <c r="K548" s="16"/>
      <c r="M548" s="5" t="s">
        <v>108</v>
      </c>
      <c r="N548" s="5" t="s">
        <v>161</v>
      </c>
      <c r="P548" s="16"/>
      <c r="Q548" s="16"/>
      <c r="R548" s="322"/>
      <c r="T548" s="322"/>
      <c r="U548" s="322"/>
      <c r="W548" s="322"/>
      <c r="X548" s="322"/>
      <c r="Z548" s="322"/>
      <c r="AA548" s="322"/>
      <c r="AB548" s="322"/>
      <c r="AC548" s="322"/>
      <c r="AE548" s="281"/>
      <c r="AF548" s="322"/>
    </row>
    <row r="549" spans="1:32" ht="12.75" customHeight="1" thickTop="1" thickBot="1" x14ac:dyDescent="0.4">
      <c r="A549" s="23">
        <v>546</v>
      </c>
      <c r="B549" s="274">
        <v>15</v>
      </c>
      <c r="C549" s="98">
        <v>44472</v>
      </c>
      <c r="D549" s="67" t="s">
        <v>11</v>
      </c>
      <c r="E549" s="25" t="str">
        <f t="shared" si="119"/>
        <v>PAN ZONES</v>
      </c>
      <c r="F549" s="25" t="str">
        <f t="shared" si="119"/>
        <v>GREENWICH PUMAS 40</v>
      </c>
      <c r="G549" s="298"/>
      <c r="H549" s="302">
        <f>VLOOKUP(E549,START_TIMES,2)</f>
        <v>0.41666666666666702</v>
      </c>
      <c r="I549" s="25" t="str">
        <f>VLOOKUP(E549,FallFields1,2)</f>
        <v>Stanley Quarter Park (G), New Britain</v>
      </c>
      <c r="J549" s="75" t="s">
        <v>0</v>
      </c>
      <c r="K549" s="16"/>
      <c r="M549" s="5" t="s">
        <v>105</v>
      </c>
      <c r="N549" s="5" t="s">
        <v>163</v>
      </c>
      <c r="P549" s="16"/>
      <c r="Q549" s="16"/>
      <c r="R549" s="322"/>
      <c r="T549" s="322"/>
      <c r="U549" s="322"/>
      <c r="W549" s="322"/>
      <c r="X549" s="322"/>
      <c r="Z549" s="322"/>
      <c r="AA549" s="322"/>
      <c r="AB549" s="322"/>
      <c r="AE549" s="281"/>
    </row>
    <row r="550" spans="1:32" ht="12.75" customHeight="1" thickTop="1" thickBot="1" x14ac:dyDescent="0.4">
      <c r="A550" s="23">
        <v>547</v>
      </c>
      <c r="B550" s="274">
        <v>15</v>
      </c>
      <c r="C550" s="98">
        <v>44472</v>
      </c>
      <c r="D550" s="67" t="s">
        <v>11</v>
      </c>
      <c r="E550" s="25" t="str">
        <f t="shared" si="119"/>
        <v>STORM FC</v>
      </c>
      <c r="F550" s="25" t="str">
        <f t="shared" si="119"/>
        <v>RIDGEFIELD KICKS</v>
      </c>
      <c r="G550" s="78"/>
      <c r="H550" s="302">
        <f>VLOOKUP(E550,START_TIMES,2)</f>
        <v>0.41666666666666702</v>
      </c>
      <c r="I550" s="25" t="str">
        <f>VLOOKUP(E550,FallFields1,2)</f>
        <v>Wakeman Park (T), Westport</v>
      </c>
      <c r="J550" s="75" t="s">
        <v>0</v>
      </c>
      <c r="K550" s="16"/>
      <c r="M550" s="5" t="s">
        <v>107</v>
      </c>
      <c r="N550" s="5" t="s">
        <v>106</v>
      </c>
      <c r="P550" s="16"/>
      <c r="Q550" s="16"/>
      <c r="R550" s="322"/>
      <c r="T550" s="322"/>
      <c r="U550" s="322"/>
      <c r="W550" s="322"/>
      <c r="X550" s="322"/>
      <c r="Z550" s="322"/>
      <c r="AA550" s="322"/>
      <c r="AB550" s="322"/>
      <c r="AE550" s="281"/>
    </row>
    <row r="551" spans="1:32" ht="12.75" customHeight="1" thickTop="1" x14ac:dyDescent="0.35">
      <c r="A551" s="23">
        <v>548</v>
      </c>
      <c r="B551" s="274">
        <v>15</v>
      </c>
      <c r="C551" s="98">
        <v>44472</v>
      </c>
      <c r="D551" s="67" t="s">
        <v>11</v>
      </c>
      <c r="E551" s="25" t="str">
        <f t="shared" si="119"/>
        <v>FAIRFIELD GAC 40</v>
      </c>
      <c r="F551" s="25" t="str">
        <f t="shared" si="119"/>
        <v>WATERBURY ALBANIANS</v>
      </c>
      <c r="G551" s="298"/>
      <c r="H551" s="302">
        <v>0.33333333333333331</v>
      </c>
      <c r="I551" s="25" t="str">
        <f>VLOOKUP(E551,FallFields1,2)</f>
        <v>Ludlowe HS (T), Fairfield</v>
      </c>
      <c r="J551" s="75" t="s">
        <v>0</v>
      </c>
      <c r="K551" s="16"/>
      <c r="M551" s="5" t="s">
        <v>160</v>
      </c>
      <c r="N551" s="5" t="s">
        <v>109</v>
      </c>
      <c r="P551" s="16"/>
      <c r="Q551" s="16"/>
      <c r="R551" s="322"/>
      <c r="T551" s="322"/>
      <c r="U551" s="322"/>
      <c r="W551" s="322"/>
      <c r="X551" s="322"/>
      <c r="AA551" s="322"/>
      <c r="AB551" s="322"/>
    </row>
    <row r="552" spans="1:32" ht="12.75" customHeight="1" x14ac:dyDescent="0.35">
      <c r="A552" s="23">
        <v>549</v>
      </c>
      <c r="B552" s="274" t="s">
        <v>0</v>
      </c>
      <c r="C552" s="98" t="s">
        <v>0</v>
      </c>
      <c r="D552" s="29" t="s">
        <v>0</v>
      </c>
      <c r="E552" s="25" t="s">
        <v>0</v>
      </c>
      <c r="F552" s="25" t="s">
        <v>0</v>
      </c>
      <c r="G552" s="298" t="s">
        <v>0</v>
      </c>
      <c r="H552" s="302"/>
      <c r="I552" s="25" t="s">
        <v>0</v>
      </c>
      <c r="J552" s="75" t="s">
        <v>0</v>
      </c>
      <c r="K552" s="16"/>
      <c r="M552" s="5"/>
      <c r="N552" s="5"/>
      <c r="P552" s="16"/>
      <c r="Q552" s="16"/>
      <c r="R552" s="322"/>
      <c r="T552" s="322"/>
      <c r="U552" s="322"/>
      <c r="W552" s="322"/>
      <c r="X552" s="322"/>
      <c r="Z552" s="322"/>
      <c r="AA552" s="322"/>
      <c r="AB552" s="322"/>
      <c r="AC552" s="322"/>
      <c r="AE552" s="281"/>
      <c r="AF552" s="322"/>
    </row>
    <row r="553" spans="1:32" ht="12.75" customHeight="1" x14ac:dyDescent="0.35">
      <c r="A553" s="23">
        <v>550</v>
      </c>
      <c r="B553" s="274">
        <v>15</v>
      </c>
      <c r="C553" s="98">
        <v>44472</v>
      </c>
      <c r="D553" s="66" t="s">
        <v>12</v>
      </c>
      <c r="E553" s="25" t="e">
        <f t="shared" ref="E553:F559" si="120">VLOOKUP(M553,Teams,2)</f>
        <v>#N/A</v>
      </c>
      <c r="F553" s="25" t="e">
        <f t="shared" si="120"/>
        <v>#N/A</v>
      </c>
      <c r="G553" s="298"/>
      <c r="H553" s="302" t="e">
        <f t="shared" ref="H553:H559" si="121">VLOOKUP(E553,START_TIMES,2)</f>
        <v>#N/A</v>
      </c>
      <c r="I553" s="25" t="e">
        <f t="shared" ref="I553:I559" si="122">VLOOKUP(E553,FallFields1,2)</f>
        <v>#N/A</v>
      </c>
      <c r="J553" s="75" t="s">
        <v>0</v>
      </c>
      <c r="K553" s="16"/>
      <c r="M553" s="5"/>
      <c r="N553" s="5"/>
      <c r="P553" s="16"/>
      <c r="Q553" s="16"/>
    </row>
    <row r="554" spans="1:32" ht="12.75" customHeight="1" x14ac:dyDescent="0.35">
      <c r="A554" s="23">
        <v>551</v>
      </c>
      <c r="B554" s="274">
        <v>15</v>
      </c>
      <c r="C554" s="98">
        <v>44472</v>
      </c>
      <c r="D554" s="66" t="s">
        <v>12</v>
      </c>
      <c r="E554" s="25" t="e">
        <f t="shared" si="120"/>
        <v>#N/A</v>
      </c>
      <c r="F554" s="25" t="e">
        <f t="shared" si="120"/>
        <v>#N/A</v>
      </c>
      <c r="G554" s="298"/>
      <c r="H554" s="302" t="e">
        <f t="shared" si="121"/>
        <v>#N/A</v>
      </c>
      <c r="I554" s="25" t="e">
        <f t="shared" si="122"/>
        <v>#N/A</v>
      </c>
      <c r="J554" s="75" t="s">
        <v>0</v>
      </c>
      <c r="K554" s="16"/>
      <c r="M554" s="5"/>
      <c r="N554" s="5"/>
      <c r="P554" s="16"/>
      <c r="Q554" s="16"/>
      <c r="R554" s="322"/>
      <c r="T554" s="322"/>
      <c r="U554" s="322"/>
      <c r="W554" s="322"/>
      <c r="X554" s="322"/>
      <c r="AA554" s="322"/>
      <c r="AB554" s="322"/>
    </row>
    <row r="555" spans="1:32" ht="12.75" customHeight="1" x14ac:dyDescent="0.35">
      <c r="A555" s="23">
        <v>552</v>
      </c>
      <c r="B555" s="274">
        <v>15</v>
      </c>
      <c r="C555" s="98">
        <v>44472</v>
      </c>
      <c r="D555" s="66" t="s">
        <v>12</v>
      </c>
      <c r="E555" s="25" t="e">
        <f t="shared" si="120"/>
        <v>#N/A</v>
      </c>
      <c r="F555" s="25" t="e">
        <f t="shared" si="120"/>
        <v>#N/A</v>
      </c>
      <c r="G555" s="298"/>
      <c r="H555" s="302" t="e">
        <f t="shared" si="121"/>
        <v>#N/A</v>
      </c>
      <c r="I555" s="25" t="e">
        <f t="shared" si="122"/>
        <v>#N/A</v>
      </c>
      <c r="J555" s="75" t="s">
        <v>0</v>
      </c>
      <c r="K555" s="16"/>
      <c r="M555" s="5"/>
      <c r="N555" s="5"/>
      <c r="P555" s="16"/>
      <c r="Q555" s="16"/>
      <c r="R555" s="322"/>
      <c r="T555" s="322"/>
      <c r="U555" s="322"/>
      <c r="W555" s="322"/>
      <c r="X555" s="322"/>
      <c r="AA555" s="322"/>
      <c r="AB555" s="322"/>
    </row>
    <row r="556" spans="1:32" ht="12.75" customHeight="1" x14ac:dyDescent="0.35">
      <c r="A556" s="23">
        <v>553</v>
      </c>
      <c r="B556" s="274">
        <v>15</v>
      </c>
      <c r="C556" s="98">
        <v>44472</v>
      </c>
      <c r="D556" s="66" t="s">
        <v>12</v>
      </c>
      <c r="E556" s="25" t="e">
        <f t="shared" si="120"/>
        <v>#N/A</v>
      </c>
      <c r="F556" s="25" t="e">
        <f t="shared" si="120"/>
        <v>#N/A</v>
      </c>
      <c r="G556" s="312"/>
      <c r="H556" s="302" t="e">
        <f t="shared" si="121"/>
        <v>#N/A</v>
      </c>
      <c r="I556" s="25" t="e">
        <f t="shared" si="122"/>
        <v>#N/A</v>
      </c>
      <c r="J556" s="75" t="s">
        <v>0</v>
      </c>
      <c r="K556" s="16"/>
      <c r="M556" s="5"/>
      <c r="N556" s="5"/>
      <c r="P556" s="16"/>
      <c r="Q556" s="16"/>
      <c r="R556" s="322"/>
      <c r="T556" s="322"/>
      <c r="U556" s="322"/>
      <c r="W556" s="322"/>
      <c r="X556" s="322"/>
      <c r="AA556" s="322"/>
      <c r="AB556" s="322"/>
    </row>
    <row r="557" spans="1:32" ht="12.75" customHeight="1" x14ac:dyDescent="0.35">
      <c r="A557" s="23">
        <v>554</v>
      </c>
      <c r="B557" s="274">
        <v>15</v>
      </c>
      <c r="C557" s="98">
        <v>44472</v>
      </c>
      <c r="D557" s="66" t="s">
        <v>12</v>
      </c>
      <c r="E557" s="25" t="e">
        <f t="shared" si="120"/>
        <v>#N/A</v>
      </c>
      <c r="F557" s="25" t="e">
        <f t="shared" si="120"/>
        <v>#N/A</v>
      </c>
      <c r="G557" s="298"/>
      <c r="H557" s="302" t="e">
        <f t="shared" si="121"/>
        <v>#N/A</v>
      </c>
      <c r="I557" s="25" t="e">
        <f t="shared" si="122"/>
        <v>#N/A</v>
      </c>
      <c r="J557" s="75" t="s">
        <v>0</v>
      </c>
      <c r="K557" s="16"/>
      <c r="M557" s="5"/>
      <c r="N557" s="5"/>
      <c r="P557" s="16"/>
      <c r="Q557" s="16"/>
      <c r="R557" s="322"/>
      <c r="T557" s="322"/>
      <c r="U557" s="322"/>
      <c r="W557" s="322"/>
      <c r="X557" s="322"/>
      <c r="Z557" s="322"/>
      <c r="AA557" s="322"/>
      <c r="AB557" s="322"/>
      <c r="AC557" s="322"/>
      <c r="AF557" s="322"/>
    </row>
    <row r="558" spans="1:32" ht="12.75" customHeight="1" x14ac:dyDescent="0.35">
      <c r="A558" s="23">
        <v>555</v>
      </c>
      <c r="B558" s="274">
        <v>15</v>
      </c>
      <c r="C558" s="98">
        <v>44472</v>
      </c>
      <c r="D558" s="66" t="s">
        <v>12</v>
      </c>
      <c r="E558" s="25" t="e">
        <f t="shared" si="120"/>
        <v>#N/A</v>
      </c>
      <c r="F558" s="25" t="e">
        <f t="shared" si="120"/>
        <v>#N/A</v>
      </c>
      <c r="G558" s="298"/>
      <c r="H558" s="302" t="e">
        <f t="shared" si="121"/>
        <v>#N/A</v>
      </c>
      <c r="I558" s="25" t="e">
        <f t="shared" si="122"/>
        <v>#N/A</v>
      </c>
      <c r="J558" s="75" t="s">
        <v>0</v>
      </c>
      <c r="K558" s="16"/>
      <c r="M558" s="5"/>
      <c r="N558" s="5"/>
      <c r="P558" s="16"/>
      <c r="Q558" s="16"/>
      <c r="R558" s="322"/>
      <c r="T558" s="322"/>
      <c r="U558" s="322"/>
      <c r="W558" s="322"/>
      <c r="X558" s="322"/>
      <c r="Z558" s="322"/>
      <c r="AA558" s="322"/>
      <c r="AB558" s="322"/>
      <c r="AE558" s="281"/>
    </row>
    <row r="559" spans="1:32" ht="12.75" customHeight="1" x14ac:dyDescent="0.35">
      <c r="A559" s="23">
        <v>556</v>
      </c>
      <c r="B559" s="274">
        <v>15</v>
      </c>
      <c r="C559" s="98">
        <v>44472</v>
      </c>
      <c r="D559" s="66" t="s">
        <v>12</v>
      </c>
      <c r="E559" s="25" t="e">
        <f t="shared" si="120"/>
        <v>#N/A</v>
      </c>
      <c r="F559" s="25" t="e">
        <f t="shared" si="120"/>
        <v>#N/A</v>
      </c>
      <c r="G559" s="298"/>
      <c r="H559" s="302" t="e">
        <f t="shared" si="121"/>
        <v>#N/A</v>
      </c>
      <c r="I559" s="25" t="e">
        <f t="shared" si="122"/>
        <v>#N/A</v>
      </c>
      <c r="J559" s="75" t="s">
        <v>0</v>
      </c>
      <c r="K559" s="16"/>
      <c r="M559" s="5"/>
      <c r="N559" s="5"/>
      <c r="P559" s="16"/>
      <c r="Q559" s="16"/>
    </row>
    <row r="560" spans="1:32" ht="12.75" customHeight="1" x14ac:dyDescent="0.35">
      <c r="A560" s="23">
        <v>557</v>
      </c>
      <c r="B560" s="274" t="s">
        <v>0</v>
      </c>
      <c r="C560" s="98" t="s">
        <v>0</v>
      </c>
      <c r="D560" s="29" t="s">
        <v>0</v>
      </c>
      <c r="E560" s="25" t="s">
        <v>0</v>
      </c>
      <c r="F560" s="25" t="s">
        <v>0</v>
      </c>
      <c r="G560" s="298" t="s">
        <v>0</v>
      </c>
      <c r="H560" s="302"/>
      <c r="I560" s="25" t="s">
        <v>0</v>
      </c>
      <c r="J560" s="75" t="s">
        <v>0</v>
      </c>
      <c r="K560" s="91"/>
      <c r="L560" s="91"/>
      <c r="M560" s="5"/>
      <c r="N560" s="5"/>
      <c r="P560" s="16"/>
      <c r="Q560" s="16"/>
      <c r="R560" s="322"/>
      <c r="T560" s="322"/>
      <c r="U560" s="322"/>
      <c r="W560" s="322"/>
      <c r="X560" s="322"/>
      <c r="Z560" s="322"/>
      <c r="AA560" s="322"/>
      <c r="AB560" s="322"/>
      <c r="AC560" s="322"/>
      <c r="AE560" s="281"/>
      <c r="AF560" s="322"/>
    </row>
    <row r="561" spans="1:32" ht="12.75" customHeight="1" x14ac:dyDescent="0.35">
      <c r="A561" s="23">
        <v>558</v>
      </c>
      <c r="B561" s="274">
        <v>15</v>
      </c>
      <c r="C561" s="98">
        <v>44472</v>
      </c>
      <c r="D561" s="65" t="s">
        <v>102</v>
      </c>
      <c r="E561" s="25" t="str">
        <f t="shared" ref="E561:F565" si="123">VLOOKUP(M561,Teams,2)</f>
        <v>DYNAMO SC</v>
      </c>
      <c r="F561" s="25" t="str">
        <f t="shared" si="123"/>
        <v>GREENWICH ARSENAL 50</v>
      </c>
      <c r="G561" s="298"/>
      <c r="H561" s="302">
        <v>0.33333333333333331</v>
      </c>
      <c r="I561" s="25" t="str">
        <f>VLOOKUP(E561,FallFields1,2)</f>
        <v>Wakeman Park (T), Westport</v>
      </c>
      <c r="J561" s="75" t="s">
        <v>0</v>
      </c>
      <c r="K561" s="16"/>
      <c r="M561" s="5" t="s">
        <v>126</v>
      </c>
      <c r="N561" s="5" t="s">
        <v>128</v>
      </c>
      <c r="P561" s="16"/>
      <c r="Q561" s="16"/>
      <c r="R561" s="322"/>
      <c r="T561" s="322"/>
      <c r="U561" s="322"/>
      <c r="W561" s="322"/>
      <c r="X561" s="322"/>
      <c r="Z561" s="322"/>
      <c r="AA561" s="322"/>
      <c r="AB561" s="322"/>
      <c r="AC561" s="322"/>
      <c r="AE561" s="281"/>
      <c r="AF561" s="322"/>
    </row>
    <row r="562" spans="1:32" ht="12.75" customHeight="1" x14ac:dyDescent="0.35">
      <c r="A562" s="23">
        <v>559</v>
      </c>
      <c r="B562" s="274">
        <v>15</v>
      </c>
      <c r="C562" s="98">
        <v>44472</v>
      </c>
      <c r="D562" s="65" t="s">
        <v>102</v>
      </c>
      <c r="E562" s="25" t="str">
        <f t="shared" si="123"/>
        <v>POLONIA FALCON STARS FC</v>
      </c>
      <c r="F562" s="25" t="str">
        <f t="shared" si="123"/>
        <v xml:space="preserve">CHESHIRE UNITED </v>
      </c>
      <c r="G562" s="298"/>
      <c r="H562" s="302">
        <f>VLOOKUP(E562,START_TIMES,2)</f>
        <v>0.375</v>
      </c>
      <c r="I562" s="25" t="str">
        <f>VLOOKUP(E562,FallFields1,2)</f>
        <v>Falcon Field (G), New Britain</v>
      </c>
      <c r="J562" s="75" t="s">
        <v>0</v>
      </c>
      <c r="K562" s="16"/>
      <c r="M562" s="5" t="s">
        <v>132</v>
      </c>
      <c r="N562" s="5" t="s">
        <v>125</v>
      </c>
      <c r="P562" s="16"/>
      <c r="Q562" s="16"/>
      <c r="R562" s="322"/>
      <c r="T562" s="322"/>
      <c r="U562" s="322"/>
      <c r="W562" s="322"/>
      <c r="X562" s="322"/>
      <c r="Z562" s="322"/>
      <c r="AA562" s="322"/>
      <c r="AB562" s="322"/>
      <c r="AC562" s="322"/>
      <c r="AE562" s="281"/>
      <c r="AF562" s="322"/>
    </row>
    <row r="563" spans="1:32" ht="12.75" customHeight="1" x14ac:dyDescent="0.35">
      <c r="A563" s="23">
        <v>560</v>
      </c>
      <c r="B563" s="274">
        <v>15</v>
      </c>
      <c r="C563" s="98">
        <v>44472</v>
      </c>
      <c r="D563" s="65" t="s">
        <v>102</v>
      </c>
      <c r="E563" s="25" t="str">
        <f t="shared" si="123"/>
        <v>GREENWICH GUNNERS 50</v>
      </c>
      <c r="F563" s="25" t="str">
        <f t="shared" si="123"/>
        <v>FAIRFIELD GAC 50</v>
      </c>
      <c r="G563" s="298"/>
      <c r="H563" s="302">
        <f>VLOOKUP(E563,START_TIMES,2)</f>
        <v>0.41666666666666702</v>
      </c>
      <c r="I563" s="25" t="str">
        <f>VLOOKUP(E563,FallFields1,2)</f>
        <v>tbd</v>
      </c>
      <c r="J563" s="75" t="s">
        <v>0</v>
      </c>
      <c r="K563" s="16"/>
      <c r="M563" s="5" t="s">
        <v>129</v>
      </c>
      <c r="N563" s="5" t="s">
        <v>127</v>
      </c>
      <c r="P563" s="16"/>
      <c r="Q563" s="16"/>
      <c r="R563" s="322"/>
      <c r="T563" s="322"/>
      <c r="U563" s="322"/>
      <c r="W563" s="322"/>
      <c r="X563" s="322"/>
      <c r="Z563" s="322"/>
      <c r="AA563" s="322"/>
      <c r="AB563" s="322"/>
      <c r="AC563" s="322"/>
      <c r="AE563" s="281"/>
      <c r="AF563" s="322"/>
    </row>
    <row r="564" spans="1:32" ht="12.75" customHeight="1" x14ac:dyDescent="0.35">
      <c r="A564" s="23">
        <v>561</v>
      </c>
      <c r="B564" s="274">
        <v>15</v>
      </c>
      <c r="C564" s="98">
        <v>44472</v>
      </c>
      <c r="D564" s="65" t="s">
        <v>102</v>
      </c>
      <c r="E564" s="25" t="str">
        <f t="shared" si="123"/>
        <v>GUILFORD BLACK EAGLES</v>
      </c>
      <c r="F564" s="25" t="str">
        <f t="shared" si="123"/>
        <v>GREENWICH PUMAS LEGENDS</v>
      </c>
      <c r="G564" s="298"/>
      <c r="H564" s="302">
        <v>0.375</v>
      </c>
      <c r="I564" s="354" t="str">
        <f>VLOOKUP(E564,FallFields1,2)</f>
        <v>Calvin Leete School (G), Guilford</v>
      </c>
      <c r="J564" s="75" t="s">
        <v>0</v>
      </c>
      <c r="K564" s="16"/>
      <c r="M564" s="5" t="s">
        <v>131</v>
      </c>
      <c r="N564" s="5" t="s">
        <v>130</v>
      </c>
      <c r="P564" s="16"/>
      <c r="Q564" s="16"/>
      <c r="R564" s="322"/>
      <c r="T564" s="322"/>
      <c r="U564" s="322"/>
      <c r="W564" s="322"/>
      <c r="X564" s="322"/>
      <c r="Z564" s="322"/>
      <c r="AA564" s="322"/>
      <c r="AB564" s="322"/>
      <c r="AC564" s="322"/>
      <c r="AE564" s="281"/>
      <c r="AF564" s="322"/>
    </row>
    <row r="565" spans="1:32" ht="12.75" customHeight="1" x14ac:dyDescent="0.35">
      <c r="A565" s="23">
        <v>562</v>
      </c>
      <c r="B565" s="274">
        <v>15</v>
      </c>
      <c r="C565" s="98">
        <v>44472</v>
      </c>
      <c r="D565" s="65" t="s">
        <v>102</v>
      </c>
      <c r="E565" s="25" t="str">
        <f t="shared" si="123"/>
        <v>CHESHIRE AZZURRI 50</v>
      </c>
      <c r="F565" s="25" t="str">
        <f t="shared" si="123"/>
        <v>VASCO DA GAMA 50</v>
      </c>
      <c r="G565" s="298"/>
      <c r="H565" s="302">
        <v>0.375</v>
      </c>
      <c r="I565" s="25" t="str">
        <f>VLOOKUP(E565,FallFields1,2)</f>
        <v>Quinnipiac Park (G), Cheshire</v>
      </c>
      <c r="J565" s="75" t="s">
        <v>0</v>
      </c>
      <c r="K565" s="16"/>
      <c r="M565" s="5" t="s">
        <v>124</v>
      </c>
      <c r="N565" s="5" t="s">
        <v>133</v>
      </c>
      <c r="P565" s="16"/>
      <c r="Q565" s="16"/>
      <c r="R565" s="322"/>
      <c r="T565" s="322"/>
      <c r="U565" s="322"/>
      <c r="W565" s="322"/>
      <c r="X565" s="322"/>
      <c r="Z565" s="322"/>
      <c r="AA565" s="322"/>
      <c r="AB565" s="322"/>
      <c r="AC565" s="322"/>
      <c r="AE565" s="281"/>
      <c r="AF565" s="322"/>
    </row>
    <row r="566" spans="1:32" ht="12.5" customHeight="1" x14ac:dyDescent="0.35">
      <c r="A566" s="23">
        <v>563</v>
      </c>
      <c r="B566" s="274" t="s">
        <v>0</v>
      </c>
      <c r="C566" s="98" t="s">
        <v>0</v>
      </c>
      <c r="D566" s="29" t="s">
        <v>0</v>
      </c>
      <c r="E566" s="25" t="s">
        <v>0</v>
      </c>
      <c r="F566" s="25" t="s">
        <v>0</v>
      </c>
      <c r="G566" s="298" t="s">
        <v>0</v>
      </c>
      <c r="H566" s="302"/>
      <c r="I566" s="25" t="s">
        <v>0</v>
      </c>
      <c r="J566" s="75" t="s">
        <v>0</v>
      </c>
      <c r="K566" s="16"/>
      <c r="M566" s="5"/>
      <c r="N566" s="5"/>
      <c r="P566" s="16"/>
      <c r="Q566" s="16"/>
    </row>
    <row r="567" spans="1:32" ht="12.5" customHeight="1" x14ac:dyDescent="0.35">
      <c r="A567" s="23">
        <v>564</v>
      </c>
      <c r="B567" s="274">
        <v>15</v>
      </c>
      <c r="C567" s="98">
        <v>44472</v>
      </c>
      <c r="D567" s="70" t="s">
        <v>103</v>
      </c>
      <c r="E567" s="25" t="e">
        <f t="shared" ref="E567:F570" si="124">VLOOKUP(M567,Teams,2)</f>
        <v>#N/A</v>
      </c>
      <c r="F567" s="25" t="e">
        <f t="shared" si="124"/>
        <v>#N/A</v>
      </c>
      <c r="G567" s="298"/>
      <c r="H567" s="302" t="e">
        <f t="shared" ref="H567:H576" si="125">VLOOKUP(E567,START_TIMES,2)</f>
        <v>#N/A</v>
      </c>
      <c r="I567" s="25" t="e">
        <f>VLOOKUP(E567,FallFields1,2)</f>
        <v>#N/A</v>
      </c>
      <c r="J567" s="75" t="s">
        <v>0</v>
      </c>
      <c r="K567" s="16"/>
      <c r="M567" s="5"/>
      <c r="N567" s="5"/>
      <c r="P567" s="16"/>
      <c r="Q567" s="16"/>
    </row>
    <row r="568" spans="1:32" ht="12.75" customHeight="1" x14ac:dyDescent="0.35">
      <c r="A568" s="23">
        <v>565</v>
      </c>
      <c r="B568" s="274">
        <v>15</v>
      </c>
      <c r="C568" s="98">
        <v>44472</v>
      </c>
      <c r="D568" s="70" t="s">
        <v>103</v>
      </c>
      <c r="E568" s="25" t="e">
        <f t="shared" si="124"/>
        <v>#N/A</v>
      </c>
      <c r="F568" s="25" t="e">
        <f t="shared" si="124"/>
        <v>#N/A</v>
      </c>
      <c r="G568" s="298"/>
      <c r="H568" s="302" t="e">
        <f t="shared" si="125"/>
        <v>#N/A</v>
      </c>
      <c r="I568" s="25" t="e">
        <f>VLOOKUP(E568,FallFields1,2)</f>
        <v>#N/A</v>
      </c>
      <c r="J568" s="75" t="s">
        <v>0</v>
      </c>
      <c r="K568" s="16"/>
      <c r="M568" s="5"/>
      <c r="N568" s="5"/>
      <c r="P568" s="16"/>
      <c r="Q568" s="16"/>
      <c r="R568" s="322"/>
      <c r="T568" s="322"/>
      <c r="U568" s="322"/>
      <c r="W568" s="322"/>
      <c r="X568" s="322"/>
      <c r="Z568" s="322"/>
      <c r="AA568" s="322"/>
      <c r="AB568" s="322"/>
      <c r="AC568" s="322"/>
      <c r="AE568" s="281"/>
      <c r="AF568" s="322"/>
    </row>
    <row r="569" spans="1:32" ht="12.75" customHeight="1" thickBot="1" x14ac:dyDescent="0.4">
      <c r="A569" s="23">
        <v>566</v>
      </c>
      <c r="B569" s="274">
        <v>15</v>
      </c>
      <c r="C569" s="98">
        <v>44472</v>
      </c>
      <c r="D569" s="70" t="s">
        <v>103</v>
      </c>
      <c r="E569" s="25" t="e">
        <f t="shared" si="124"/>
        <v>#N/A</v>
      </c>
      <c r="F569" s="25" t="e">
        <f t="shared" si="124"/>
        <v>#N/A</v>
      </c>
      <c r="G569" s="298"/>
      <c r="H569" s="302" t="e">
        <f t="shared" si="125"/>
        <v>#N/A</v>
      </c>
      <c r="I569" s="25" t="e">
        <f>VLOOKUP(E569,FallFields1,2)</f>
        <v>#N/A</v>
      </c>
      <c r="J569" s="75" t="s">
        <v>0</v>
      </c>
      <c r="K569" s="16"/>
      <c r="M569" s="5"/>
      <c r="N569" s="5"/>
      <c r="P569" s="16"/>
      <c r="Q569" s="16"/>
    </row>
    <row r="570" spans="1:32" ht="12.75" customHeight="1" thickTop="1" thickBot="1" x14ac:dyDescent="0.4">
      <c r="A570" s="23">
        <v>567</v>
      </c>
      <c r="B570" s="274">
        <v>15</v>
      </c>
      <c r="C570" s="98">
        <v>44472</v>
      </c>
      <c r="D570" s="70" t="s">
        <v>103</v>
      </c>
      <c r="E570" s="25" t="e">
        <f t="shared" si="124"/>
        <v>#N/A</v>
      </c>
      <c r="F570" s="25" t="e">
        <f t="shared" si="124"/>
        <v>#N/A</v>
      </c>
      <c r="G570" s="298"/>
      <c r="H570" s="302" t="e">
        <f t="shared" si="125"/>
        <v>#N/A</v>
      </c>
      <c r="I570" s="25" t="e">
        <f>VLOOKUP(E570,FallFields1,2)</f>
        <v>#N/A</v>
      </c>
      <c r="J570" s="75" t="s">
        <v>0</v>
      </c>
      <c r="K570" s="16"/>
      <c r="M570" s="5"/>
      <c r="N570" s="5"/>
      <c r="P570" s="16"/>
      <c r="Q570" s="16"/>
      <c r="R570" s="322"/>
      <c r="S570" s="16"/>
      <c r="T570" s="207"/>
      <c r="U570" s="207"/>
      <c r="V570" s="16">
        <v>73</v>
      </c>
      <c r="W570" s="218"/>
      <c r="X570" s="224"/>
      <c r="Y570" s="16"/>
      <c r="Z570" s="275"/>
      <c r="AA570" s="322"/>
      <c r="AB570" s="322"/>
      <c r="AC570" s="16"/>
      <c r="AF570" s="322"/>
    </row>
    <row r="571" spans="1:32" ht="12.75" customHeight="1" thickTop="1" thickBot="1" x14ac:dyDescent="0.4">
      <c r="A571" s="23">
        <v>568</v>
      </c>
      <c r="B571" s="23" t="s">
        <v>0</v>
      </c>
      <c r="C571" s="98" t="s">
        <v>0</v>
      </c>
      <c r="D571" s="177" t="s">
        <v>0</v>
      </c>
      <c r="E571" s="25" t="s">
        <v>0</v>
      </c>
      <c r="F571" s="25" t="s">
        <v>0</v>
      </c>
      <c r="G571" s="298" t="s">
        <v>0</v>
      </c>
      <c r="H571" s="302" t="e">
        <f t="shared" si="125"/>
        <v>#N/A</v>
      </c>
      <c r="I571" s="25" t="s">
        <v>0</v>
      </c>
      <c r="J571" s="75" t="s">
        <v>0</v>
      </c>
      <c r="K571" s="16"/>
      <c r="M571" s="5"/>
      <c r="N571" s="5"/>
      <c r="P571" s="16"/>
      <c r="Q571" s="16"/>
      <c r="S571" s="16"/>
      <c r="T571" s="207"/>
      <c r="U571" s="207"/>
      <c r="V571" s="16">
        <v>74</v>
      </c>
      <c r="W571" s="218"/>
      <c r="X571" s="224"/>
      <c r="Y571" s="16"/>
      <c r="Z571" s="275"/>
      <c r="AA571" s="322"/>
      <c r="AB571" s="322"/>
      <c r="AC571" s="91"/>
      <c r="AE571" s="281"/>
      <c r="AF571" s="322"/>
    </row>
    <row r="572" spans="1:32" ht="12.75" customHeight="1" thickTop="1" x14ac:dyDescent="0.35">
      <c r="A572" s="23">
        <v>569</v>
      </c>
      <c r="B572" s="274">
        <v>16</v>
      </c>
      <c r="C572" s="98">
        <v>44486</v>
      </c>
      <c r="D572" s="71" t="s">
        <v>10</v>
      </c>
      <c r="E572" s="25" t="str">
        <f t="shared" ref="E572:F576" si="126">VLOOKUP(M572,Teams,2)</f>
        <v>NORTH BRANFORD 30</v>
      </c>
      <c r="F572" s="25" t="str">
        <f t="shared" si="126"/>
        <v>STAMFORD FC</v>
      </c>
      <c r="G572" s="298"/>
      <c r="H572" s="302">
        <f t="shared" si="125"/>
        <v>0.41666666666666669</v>
      </c>
      <c r="I572" s="25" t="str">
        <f>VLOOKUP(E572,FallFields1,2)</f>
        <v>Northford Park (G), North Branford</v>
      </c>
      <c r="J572" s="75" t="s">
        <v>0</v>
      </c>
      <c r="K572" s="16"/>
      <c r="M572" s="5" t="s">
        <v>99</v>
      </c>
      <c r="N572" s="5" t="s">
        <v>96</v>
      </c>
      <c r="P572" s="16"/>
      <c r="Q572" s="16"/>
      <c r="R572" s="322"/>
      <c r="T572" s="324"/>
      <c r="U572" s="324"/>
      <c r="V572" s="325"/>
      <c r="W572" s="324"/>
      <c r="X572" s="324"/>
      <c r="Z572" s="322"/>
      <c r="AA572" s="322"/>
      <c r="AB572" s="322"/>
      <c r="AF572" s="322"/>
    </row>
    <row r="573" spans="1:32" ht="12.75" customHeight="1" x14ac:dyDescent="0.35">
      <c r="A573" s="23">
        <v>570</v>
      </c>
      <c r="B573" s="274">
        <v>16</v>
      </c>
      <c r="C573" s="98">
        <v>44486</v>
      </c>
      <c r="D573" s="71" t="s">
        <v>10</v>
      </c>
      <c r="E573" s="25" t="str">
        <f t="shared" si="126"/>
        <v>NEWTOWN SALTY DOGS</v>
      </c>
      <c r="F573" s="25" t="str">
        <f t="shared" si="126"/>
        <v>VASCO DA GAMA 30</v>
      </c>
      <c r="G573" s="298"/>
      <c r="H573" s="302">
        <f t="shared" si="125"/>
        <v>0.33333333333333331</v>
      </c>
      <c r="I573" s="25" t="str">
        <f>VLOOKUP(E573,FallFields1,2)</f>
        <v>Treadwell Park, Newtown</v>
      </c>
      <c r="J573" s="75" t="s">
        <v>0</v>
      </c>
      <c r="K573" s="16"/>
      <c r="M573" s="5" t="s">
        <v>94</v>
      </c>
      <c r="N573" s="5" t="s">
        <v>97</v>
      </c>
      <c r="P573" s="16"/>
      <c r="Q573" s="16"/>
      <c r="R573" s="322"/>
      <c r="T573" s="322"/>
      <c r="U573" s="322"/>
      <c r="W573" s="322"/>
      <c r="X573" s="322"/>
      <c r="Z573" s="322"/>
      <c r="AA573" s="322"/>
      <c r="AB573" s="322"/>
      <c r="AF573" s="322"/>
    </row>
    <row r="574" spans="1:32" ht="12.75" customHeight="1" x14ac:dyDescent="0.35">
      <c r="A574" s="23">
        <v>571</v>
      </c>
      <c r="B574" s="274">
        <v>16</v>
      </c>
      <c r="C574" s="98">
        <v>44486</v>
      </c>
      <c r="D574" s="71" t="s">
        <v>10</v>
      </c>
      <c r="E574" s="25" t="str">
        <f t="shared" si="126"/>
        <v>GREENWICH ARSENAL 30</v>
      </c>
      <c r="F574" s="25" t="str">
        <f t="shared" si="126"/>
        <v>NAUGATUCK FUSION</v>
      </c>
      <c r="G574" s="298"/>
      <c r="H574" s="302">
        <f t="shared" si="125"/>
        <v>0.41666666666666702</v>
      </c>
      <c r="I574" s="25" t="str">
        <f>VLOOKUP(E574,FallFields1,2)</f>
        <v>tbd</v>
      </c>
      <c r="J574" s="75" t="s">
        <v>0</v>
      </c>
      <c r="K574" s="16"/>
      <c r="M574" s="345" t="s">
        <v>98</v>
      </c>
      <c r="N574" s="345" t="s">
        <v>92</v>
      </c>
      <c r="P574" s="16"/>
      <c r="Q574" s="16"/>
      <c r="R574" s="322"/>
      <c r="T574" s="322"/>
      <c r="U574" s="322"/>
      <c r="W574" s="322"/>
      <c r="X574" s="322"/>
      <c r="Z574" s="322"/>
      <c r="AA574" s="322"/>
      <c r="AB574" s="322"/>
      <c r="AF574" s="322"/>
    </row>
    <row r="575" spans="1:32" ht="12.75" customHeight="1" x14ac:dyDescent="0.35">
      <c r="A575" s="23">
        <v>572</v>
      </c>
      <c r="B575" s="274">
        <v>16</v>
      </c>
      <c r="C575" s="98">
        <v>44486</v>
      </c>
      <c r="D575" s="71" t="s">
        <v>10</v>
      </c>
      <c r="E575" s="25" t="str">
        <f t="shared" si="126"/>
        <v>SHELTON FC</v>
      </c>
      <c r="F575" s="25" t="str">
        <f t="shared" si="126"/>
        <v>CLINTON 30</v>
      </c>
      <c r="G575" s="298"/>
      <c r="H575" s="302">
        <f t="shared" si="125"/>
        <v>0.33333333333333331</v>
      </c>
      <c r="I575" s="25" t="str">
        <f>VLOOKUP(E575,FallFields1,2)</f>
        <v>Nike Site (G), Shelton</v>
      </c>
      <c r="J575" s="75" t="s">
        <v>0</v>
      </c>
      <c r="K575" s="16"/>
      <c r="M575" s="5" t="s">
        <v>93</v>
      </c>
      <c r="N575" s="5" t="s">
        <v>101</v>
      </c>
      <c r="P575" s="16"/>
      <c r="Q575" s="16"/>
      <c r="R575" s="322"/>
      <c r="T575" s="322"/>
      <c r="U575" s="322"/>
      <c r="W575" s="322"/>
      <c r="X575" s="322"/>
      <c r="Z575" s="322"/>
      <c r="AA575" s="322"/>
      <c r="AB575" s="322"/>
      <c r="AE575" s="281"/>
      <c r="AF575" s="322"/>
    </row>
    <row r="576" spans="1:32" ht="12.75" customHeight="1" x14ac:dyDescent="0.35">
      <c r="A576" s="23">
        <v>573</v>
      </c>
      <c r="B576" s="274">
        <v>16</v>
      </c>
      <c r="C576" s="98">
        <v>44486</v>
      </c>
      <c r="D576" s="71" t="s">
        <v>10</v>
      </c>
      <c r="E576" s="25" t="str">
        <f t="shared" si="126"/>
        <v>DANBURY UNITED 30</v>
      </c>
      <c r="F576" s="25" t="str">
        <f t="shared" si="126"/>
        <v>CLUB NAPOLI 30</v>
      </c>
      <c r="G576" s="298"/>
      <c r="H576" s="302">
        <f t="shared" si="125"/>
        <v>0.375</v>
      </c>
      <c r="I576" s="25" t="str">
        <f>VLOOKUP(E576,FallFields1,2)</f>
        <v>Portuguese Cultural Center (G), Danbury</v>
      </c>
      <c r="J576" s="75" t="s">
        <v>0</v>
      </c>
      <c r="K576" s="16"/>
      <c r="M576" s="346" t="s">
        <v>100</v>
      </c>
      <c r="N576" s="346" t="s">
        <v>95</v>
      </c>
      <c r="P576" s="16"/>
      <c r="Q576" s="16"/>
      <c r="R576" s="322"/>
      <c r="T576" s="322"/>
      <c r="U576" s="322"/>
      <c r="W576" s="322"/>
      <c r="X576" s="322"/>
      <c r="Z576" s="322"/>
      <c r="AA576" s="322"/>
      <c r="AB576" s="322"/>
      <c r="AF576" s="322"/>
    </row>
    <row r="577" spans="1:32" ht="12.75" customHeight="1" x14ac:dyDescent="0.35">
      <c r="A577" s="23">
        <v>574</v>
      </c>
      <c r="B577" s="274" t="s">
        <v>0</v>
      </c>
      <c r="C577" s="98" t="s">
        <v>0</v>
      </c>
      <c r="D577" s="29" t="s">
        <v>0</v>
      </c>
      <c r="E577" s="25" t="s">
        <v>0</v>
      </c>
      <c r="F577" s="25" t="s">
        <v>0</v>
      </c>
      <c r="G577" s="298" t="s">
        <v>0</v>
      </c>
      <c r="H577" s="302"/>
      <c r="I577" s="25" t="s">
        <v>0</v>
      </c>
      <c r="J577" s="75" t="s">
        <v>0</v>
      </c>
      <c r="K577" s="16"/>
      <c r="M577" s="5"/>
      <c r="N577" s="5"/>
      <c r="P577" s="16"/>
      <c r="Q577" s="16"/>
      <c r="R577" s="322"/>
      <c r="T577" s="322"/>
      <c r="U577" s="322"/>
      <c r="W577" s="322"/>
      <c r="X577" s="322"/>
      <c r="Z577" s="322"/>
      <c r="AA577" s="322"/>
      <c r="AB577" s="322"/>
      <c r="AC577" s="322"/>
      <c r="AE577" s="281"/>
      <c r="AF577" s="322"/>
    </row>
    <row r="578" spans="1:32" ht="12.75" customHeight="1" x14ac:dyDescent="0.35">
      <c r="A578" s="23">
        <v>575</v>
      </c>
      <c r="B578" s="274">
        <v>16</v>
      </c>
      <c r="C578" s="98">
        <v>44486</v>
      </c>
      <c r="D578" s="68" t="s">
        <v>175</v>
      </c>
      <c r="E578" s="25" t="str">
        <f t="shared" ref="E578:F582" si="127">VLOOKUP(M578,Teams,2)</f>
        <v>HAMDEN ALL STARS</v>
      </c>
      <c r="F578" s="25" t="str">
        <f t="shared" si="127"/>
        <v>CLUB INDEPENDIENTE</v>
      </c>
      <c r="G578" s="298"/>
      <c r="H578" s="302">
        <f>VLOOKUP(E578,START_TIMES,2)</f>
        <v>0.41666666666666702</v>
      </c>
      <c r="I578" s="25" t="str">
        <f>VLOOKUP(E578,FallFields1,2)</f>
        <v>West Woods School (G), Hamden</v>
      </c>
      <c r="J578" s="75" t="s">
        <v>0</v>
      </c>
      <c r="K578" s="91"/>
      <c r="L578" s="91"/>
      <c r="M578" s="5" t="s">
        <v>153</v>
      </c>
      <c r="N578" s="5" t="s">
        <v>151</v>
      </c>
      <c r="P578" s="16"/>
      <c r="Q578" s="16"/>
      <c r="T578" s="322"/>
      <c r="U578" s="322"/>
      <c r="W578" s="322"/>
      <c r="X578" s="322"/>
    </row>
    <row r="579" spans="1:32" ht="12.75" customHeight="1" x14ac:dyDescent="0.35">
      <c r="A579" s="23">
        <v>576</v>
      </c>
      <c r="B579" s="274">
        <v>16</v>
      </c>
      <c r="C579" s="98">
        <v>44486</v>
      </c>
      <c r="D579" s="68" t="s">
        <v>175</v>
      </c>
      <c r="E579" s="25" t="str">
        <f t="shared" si="127"/>
        <v>LITCHFIELD COUNTY BLUES</v>
      </c>
      <c r="F579" s="332" t="str">
        <f t="shared" si="127"/>
        <v>INTERNATIONAL FC</v>
      </c>
      <c r="G579" s="298"/>
      <c r="H579" s="302">
        <f>VLOOKUP(E579,START_TIMES,2)</f>
        <v>0.375</v>
      </c>
      <c r="I579" s="25" t="str">
        <f>VLOOKUP(E579,FallFields1,2)</f>
        <v>New Milford HS, New Milford</v>
      </c>
      <c r="J579" s="75" t="s">
        <v>0</v>
      </c>
      <c r="K579" s="16"/>
      <c r="M579" s="5" t="s">
        <v>154</v>
      </c>
      <c r="N579" s="5" t="s">
        <v>150</v>
      </c>
      <c r="P579" s="16"/>
      <c r="Q579" s="16"/>
      <c r="T579" s="322"/>
      <c r="U579" s="322"/>
      <c r="W579" s="322"/>
      <c r="X579" s="322"/>
    </row>
    <row r="580" spans="1:32" ht="12.75" customHeight="1" x14ac:dyDescent="0.35">
      <c r="A580" s="23">
        <v>577</v>
      </c>
      <c r="B580" s="274">
        <v>16</v>
      </c>
      <c r="C580" s="98">
        <v>44486</v>
      </c>
      <c r="D580" s="68" t="s">
        <v>175</v>
      </c>
      <c r="E580" s="25" t="str">
        <f t="shared" si="127"/>
        <v>MILFORD TUESDAY</v>
      </c>
      <c r="F580" s="25" t="str">
        <f t="shared" si="127"/>
        <v>MILFORD AMIGOS</v>
      </c>
      <c r="G580" s="298"/>
      <c r="H580" s="302">
        <f>VLOOKUP(E580,START_TIMES,2)</f>
        <v>0.33333333333333331</v>
      </c>
      <c r="I580" s="25" t="str">
        <f>VLOOKUP(E580,FallFields1,2)</f>
        <v>Peck Place School (G), Orange</v>
      </c>
      <c r="J580" s="75" t="s">
        <v>0</v>
      </c>
      <c r="K580" s="16"/>
      <c r="M580" s="5" t="s">
        <v>156</v>
      </c>
      <c r="N580" s="5" t="s">
        <v>155</v>
      </c>
      <c r="P580" s="16"/>
      <c r="Q580" s="16"/>
      <c r="T580" s="322"/>
      <c r="U580" s="322"/>
      <c r="W580" s="322"/>
      <c r="X580" s="322"/>
    </row>
    <row r="581" spans="1:32" ht="12.75" customHeight="1" x14ac:dyDescent="0.35">
      <c r="A581" s="23">
        <v>578</v>
      </c>
      <c r="B581" s="274">
        <v>16</v>
      </c>
      <c r="C581" s="98">
        <v>44486</v>
      </c>
      <c r="D581" s="68" t="s">
        <v>175</v>
      </c>
      <c r="E581" s="343" t="str">
        <f t="shared" si="127"/>
        <v>TRINITY FC</v>
      </c>
      <c r="F581" s="343" t="str">
        <f t="shared" si="127"/>
        <v>COYOTES FC</v>
      </c>
      <c r="G581" s="298"/>
      <c r="H581" s="302">
        <f>VLOOKUP(E581,START_TIMES,2)</f>
        <v>0.41666666666666702</v>
      </c>
      <c r="I581" s="25" t="str">
        <f>VLOOKUP(E581,FallFields1,2)</f>
        <v>Celentano Field, New Haven</v>
      </c>
      <c r="J581" s="75" t="s">
        <v>0</v>
      </c>
      <c r="K581" s="16"/>
      <c r="M581" s="5" t="s">
        <v>159</v>
      </c>
      <c r="N581" s="5" t="s">
        <v>152</v>
      </c>
      <c r="P581" s="16"/>
      <c r="Q581" s="16"/>
      <c r="R581" s="322"/>
      <c r="T581" s="322"/>
      <c r="U581" s="322"/>
      <c r="W581" s="322"/>
      <c r="X581" s="322"/>
      <c r="AA581" s="322"/>
      <c r="AB581" s="322"/>
    </row>
    <row r="582" spans="1:32" ht="12.75" customHeight="1" x14ac:dyDescent="0.35">
      <c r="A582" s="23">
        <v>579</v>
      </c>
      <c r="B582" s="274">
        <v>16</v>
      </c>
      <c r="C582" s="98">
        <v>44486</v>
      </c>
      <c r="D582" s="68" t="s">
        <v>175</v>
      </c>
      <c r="E582" s="25" t="str">
        <f t="shared" si="127"/>
        <v>POLONIA FALCON FC 30</v>
      </c>
      <c r="F582" s="25" t="str">
        <f t="shared" si="127"/>
        <v>QPR</v>
      </c>
      <c r="G582" s="298"/>
      <c r="H582" s="302">
        <v>0.45833333333333331</v>
      </c>
      <c r="I582" s="25" t="str">
        <f>VLOOKUP(E582,FallFields1,2)</f>
        <v>Falcon Field (G), New Britain</v>
      </c>
      <c r="J582" s="75" t="s">
        <v>0</v>
      </c>
      <c r="K582" s="16"/>
      <c r="M582" s="5" t="s">
        <v>157</v>
      </c>
      <c r="N582" s="5" t="s">
        <v>158</v>
      </c>
      <c r="P582" s="16"/>
      <c r="Q582" s="16"/>
      <c r="R582" s="322"/>
      <c r="T582" s="322"/>
      <c r="U582" s="322"/>
      <c r="W582" s="322"/>
      <c r="X582" s="322"/>
      <c r="Z582" s="322"/>
      <c r="AA582" s="322"/>
      <c r="AB582" s="322"/>
      <c r="AC582" s="322"/>
      <c r="AF582" s="322"/>
    </row>
    <row r="583" spans="1:32" ht="12.75" customHeight="1" x14ac:dyDescent="0.35">
      <c r="A583" s="23">
        <v>580</v>
      </c>
      <c r="B583" s="274" t="s">
        <v>0</v>
      </c>
      <c r="C583" s="98" t="s">
        <v>0</v>
      </c>
      <c r="D583" s="29" t="s">
        <v>0</v>
      </c>
      <c r="E583" s="25" t="s">
        <v>0</v>
      </c>
      <c r="F583" s="25" t="s">
        <v>0</v>
      </c>
      <c r="G583" s="298" t="s">
        <v>0</v>
      </c>
      <c r="H583" s="302"/>
      <c r="I583" s="25" t="s">
        <v>0</v>
      </c>
      <c r="J583" s="75" t="s">
        <v>0</v>
      </c>
      <c r="K583" s="91"/>
      <c r="L583" s="91"/>
      <c r="M583" s="5"/>
      <c r="N583" s="5"/>
      <c r="P583" s="16"/>
      <c r="Q583" s="16"/>
      <c r="R583" s="322"/>
      <c r="T583" s="322"/>
      <c r="U583" s="322"/>
      <c r="W583" s="322"/>
      <c r="X583" s="322"/>
      <c r="Z583" s="322"/>
      <c r="AA583" s="322"/>
      <c r="AB583" s="322"/>
      <c r="AC583" s="322"/>
      <c r="AE583" s="281"/>
      <c r="AF583" s="322"/>
    </row>
    <row r="584" spans="1:32" ht="12.75" customHeight="1" thickBot="1" x14ac:dyDescent="0.4">
      <c r="A584" s="23">
        <v>581</v>
      </c>
      <c r="B584" s="274">
        <v>16</v>
      </c>
      <c r="C584" s="98">
        <v>44486</v>
      </c>
      <c r="D584" s="67" t="s">
        <v>11</v>
      </c>
      <c r="E584" s="25" t="str">
        <f t="shared" ref="E584:F588" si="128">VLOOKUP(M584,Teams,2)</f>
        <v>GREENWICH PUMAS 40</v>
      </c>
      <c r="F584" s="25" t="str">
        <f t="shared" si="128"/>
        <v>GREENWICH ARSENAL 40</v>
      </c>
      <c r="G584" s="298"/>
      <c r="H584" s="302">
        <f>VLOOKUP(E584,START_TIMES,2)</f>
        <v>0.41666666666666702</v>
      </c>
      <c r="I584" s="25" t="str">
        <f>VLOOKUP(E584,FallFields1,2)</f>
        <v>tbd</v>
      </c>
      <c r="J584" s="75" t="s">
        <v>0</v>
      </c>
      <c r="K584" s="16"/>
      <c r="M584" s="5" t="s">
        <v>163</v>
      </c>
      <c r="N584" s="5" t="s">
        <v>161</v>
      </c>
      <c r="P584" s="16"/>
      <c r="Q584" s="16"/>
      <c r="T584" s="322"/>
      <c r="U584" s="322"/>
      <c r="W584" s="322"/>
    </row>
    <row r="585" spans="1:32" ht="12.75" customHeight="1" thickTop="1" thickBot="1" x14ac:dyDescent="0.4">
      <c r="A585" s="23">
        <v>582</v>
      </c>
      <c r="B585" s="274">
        <v>16</v>
      </c>
      <c r="C585" s="98">
        <v>44486</v>
      </c>
      <c r="D585" s="67" t="s">
        <v>11</v>
      </c>
      <c r="E585" s="25" t="str">
        <f t="shared" si="128"/>
        <v>HENRY  REID FC 40</v>
      </c>
      <c r="F585" s="25" t="str">
        <f t="shared" si="128"/>
        <v>FAIRFIELD GAC 40</v>
      </c>
      <c r="G585" s="78"/>
      <c r="H585" s="302">
        <v>0.33333333333333331</v>
      </c>
      <c r="I585" s="25" t="str">
        <f>VLOOKUP(E585,FallFields1,2)</f>
        <v>Ludlowe HS (T), Fairfield</v>
      </c>
      <c r="J585" s="75" t="s">
        <v>0</v>
      </c>
      <c r="K585" s="16"/>
      <c r="M585" s="5" t="s">
        <v>104</v>
      </c>
      <c r="N585" s="5" t="s">
        <v>160</v>
      </c>
      <c r="P585" s="16"/>
      <c r="Q585" s="16"/>
      <c r="R585" s="322"/>
      <c r="T585" s="322"/>
      <c r="U585" s="322"/>
      <c r="W585" s="322"/>
      <c r="X585" s="322"/>
      <c r="Z585" s="322"/>
      <c r="AA585" s="322"/>
      <c r="AB585" s="322"/>
      <c r="AC585" s="322"/>
      <c r="AE585" s="281"/>
      <c r="AF585" s="322"/>
    </row>
    <row r="586" spans="1:32" ht="12.75" customHeight="1" thickTop="1" thickBot="1" x14ac:dyDescent="0.4">
      <c r="A586" s="23">
        <v>583</v>
      </c>
      <c r="B586" s="274">
        <v>16</v>
      </c>
      <c r="C586" s="98">
        <v>44486</v>
      </c>
      <c r="D586" s="67" t="s">
        <v>11</v>
      </c>
      <c r="E586" s="25" t="str">
        <f t="shared" si="128"/>
        <v>RIDGEFIELD KICKS</v>
      </c>
      <c r="F586" s="25" t="str">
        <f t="shared" si="128"/>
        <v>PAN ZONES</v>
      </c>
      <c r="G586" s="298"/>
      <c r="H586" s="302">
        <f>VLOOKUP(E586,START_TIMES,2)</f>
        <v>0.375</v>
      </c>
      <c r="I586" s="25" t="str">
        <f>VLOOKUP(E586,FallFields1,2)</f>
        <v>Scotland School (G), Ridgefield</v>
      </c>
      <c r="J586" s="75" t="s">
        <v>0</v>
      </c>
      <c r="K586" s="16"/>
      <c r="M586" s="5" t="s">
        <v>106</v>
      </c>
      <c r="N586" s="5" t="s">
        <v>105</v>
      </c>
      <c r="P586" s="16"/>
      <c r="Q586" s="16"/>
      <c r="R586" s="322"/>
      <c r="T586" s="322"/>
      <c r="U586" s="322"/>
      <c r="W586" s="322"/>
      <c r="X586" s="322"/>
      <c r="Z586" s="322"/>
      <c r="AA586" s="322"/>
      <c r="AB586" s="322"/>
      <c r="AE586" s="281"/>
    </row>
    <row r="587" spans="1:32" ht="12.75" customHeight="1" thickTop="1" thickBot="1" x14ac:dyDescent="0.4">
      <c r="A587" s="23">
        <v>584</v>
      </c>
      <c r="B587" s="274">
        <v>16</v>
      </c>
      <c r="C587" s="98">
        <v>44486</v>
      </c>
      <c r="D587" s="67" t="s">
        <v>11</v>
      </c>
      <c r="E587" s="25" t="str">
        <f t="shared" si="128"/>
        <v>WATERBURY ALBANIANS</v>
      </c>
      <c r="F587" s="25" t="str">
        <f t="shared" si="128"/>
        <v>GREENWICH GUNNERS 40</v>
      </c>
      <c r="G587" s="78"/>
      <c r="H587" s="302">
        <f>VLOOKUP(E587,START_TIMES,2)</f>
        <v>0.33333333333333331</v>
      </c>
      <c r="I587" s="25" t="str">
        <f>VLOOKUP(E587,FallFields1,2)</f>
        <v>Brookfield HS, Brookfield</v>
      </c>
      <c r="J587" s="75" t="s">
        <v>0</v>
      </c>
      <c r="K587" s="16"/>
      <c r="M587" s="5" t="s">
        <v>109</v>
      </c>
      <c r="N587" s="5" t="s">
        <v>162</v>
      </c>
      <c r="P587" s="16"/>
      <c r="Q587" s="16"/>
      <c r="R587" s="322"/>
      <c r="T587" s="322"/>
      <c r="U587" s="322"/>
      <c r="W587" s="322"/>
      <c r="X587" s="322"/>
      <c r="Z587" s="322"/>
      <c r="AA587" s="322"/>
      <c r="AB587" s="322"/>
      <c r="AE587" s="281"/>
    </row>
    <row r="588" spans="1:32" ht="12.75" customHeight="1" thickTop="1" x14ac:dyDescent="0.35">
      <c r="A588" s="23">
        <v>585</v>
      </c>
      <c r="B588" s="274">
        <v>16</v>
      </c>
      <c r="C588" s="98">
        <v>44486</v>
      </c>
      <c r="D588" s="67" t="s">
        <v>11</v>
      </c>
      <c r="E588" s="25" t="str">
        <f t="shared" si="128"/>
        <v>STORM FC</v>
      </c>
      <c r="F588" s="25" t="str">
        <f t="shared" si="128"/>
        <v>VASCO DA GAMA 40</v>
      </c>
      <c r="G588" s="298"/>
      <c r="H588" s="302">
        <v>0.33333333333333331</v>
      </c>
      <c r="I588" s="25" t="str">
        <f>VLOOKUP(E588,FallFields1,2)</f>
        <v>Wakeman Park (T), Westport</v>
      </c>
      <c r="J588" s="75" t="s">
        <v>0</v>
      </c>
      <c r="K588" s="16"/>
      <c r="M588" s="5" t="s">
        <v>107</v>
      </c>
      <c r="N588" s="5" t="s">
        <v>108</v>
      </c>
      <c r="P588" s="16"/>
      <c r="Q588" s="16"/>
      <c r="R588" s="322"/>
      <c r="T588" s="322"/>
      <c r="U588" s="322"/>
      <c r="W588" s="322"/>
      <c r="X588" s="322"/>
      <c r="AA588" s="322"/>
      <c r="AB588" s="322"/>
    </row>
    <row r="589" spans="1:32" ht="12.75" customHeight="1" x14ac:dyDescent="0.35">
      <c r="A589" s="23">
        <v>586</v>
      </c>
      <c r="B589" s="274" t="s">
        <v>0</v>
      </c>
      <c r="C589" s="98" t="s">
        <v>0</v>
      </c>
      <c r="D589" s="29" t="s">
        <v>0</v>
      </c>
      <c r="E589" s="25" t="s">
        <v>0</v>
      </c>
      <c r="F589" s="25" t="s">
        <v>0</v>
      </c>
      <c r="G589" s="298" t="s">
        <v>0</v>
      </c>
      <c r="H589" s="302"/>
      <c r="I589" s="25" t="s">
        <v>0</v>
      </c>
      <c r="J589" s="75" t="s">
        <v>0</v>
      </c>
      <c r="K589" s="16"/>
      <c r="M589" s="5"/>
      <c r="N589" s="5"/>
      <c r="P589" s="16"/>
      <c r="Q589" s="16"/>
      <c r="R589" s="322"/>
      <c r="T589" s="322"/>
      <c r="U589" s="322"/>
      <c r="W589" s="322"/>
      <c r="X589" s="322"/>
      <c r="Z589" s="322"/>
      <c r="AA589" s="322"/>
      <c r="AB589" s="322"/>
      <c r="AC589" s="322"/>
      <c r="AE589" s="281"/>
      <c r="AF589" s="322"/>
    </row>
    <row r="590" spans="1:32" ht="12.75" customHeight="1" x14ac:dyDescent="0.35">
      <c r="A590" s="23">
        <v>587</v>
      </c>
      <c r="B590" s="274">
        <v>16</v>
      </c>
      <c r="C590" s="98">
        <v>44486</v>
      </c>
      <c r="D590" s="66" t="s">
        <v>12</v>
      </c>
      <c r="E590" s="25" t="e">
        <f t="shared" ref="E590:F596" si="129">VLOOKUP(M590,Teams,2)</f>
        <v>#N/A</v>
      </c>
      <c r="F590" s="25" t="e">
        <f t="shared" si="129"/>
        <v>#N/A</v>
      </c>
      <c r="G590" s="298"/>
      <c r="H590" s="302" t="e">
        <f t="shared" ref="H590:H596" si="130">VLOOKUP(E590,START_TIMES,2)</f>
        <v>#N/A</v>
      </c>
      <c r="I590" s="25" t="e">
        <f t="shared" ref="I590:I596" si="131">VLOOKUP(E590,FallFields1,2)</f>
        <v>#N/A</v>
      </c>
      <c r="J590" s="75" t="s">
        <v>0</v>
      </c>
      <c r="K590" s="16"/>
      <c r="M590" s="5"/>
      <c r="N590" s="5"/>
      <c r="P590" s="16"/>
      <c r="Q590" s="16"/>
    </row>
    <row r="591" spans="1:32" ht="12.75" customHeight="1" x14ac:dyDescent="0.35">
      <c r="A591" s="23">
        <v>588</v>
      </c>
      <c r="B591" s="274">
        <v>16</v>
      </c>
      <c r="C591" s="98">
        <v>44486</v>
      </c>
      <c r="D591" s="66" t="s">
        <v>12</v>
      </c>
      <c r="E591" s="25" t="e">
        <f t="shared" si="129"/>
        <v>#N/A</v>
      </c>
      <c r="F591" s="25" t="e">
        <f t="shared" si="129"/>
        <v>#N/A</v>
      </c>
      <c r="G591" s="298"/>
      <c r="H591" s="302" t="e">
        <f t="shared" si="130"/>
        <v>#N/A</v>
      </c>
      <c r="I591" s="25" t="e">
        <f t="shared" si="131"/>
        <v>#N/A</v>
      </c>
      <c r="J591" s="75" t="s">
        <v>0</v>
      </c>
      <c r="K591" s="16"/>
      <c r="M591" s="5"/>
      <c r="N591" s="5"/>
      <c r="P591" s="16"/>
      <c r="Q591" s="16"/>
      <c r="R591" s="322"/>
      <c r="T591" s="322"/>
      <c r="U591" s="322"/>
      <c r="W591" s="322"/>
      <c r="X591" s="322"/>
      <c r="AA591" s="322"/>
      <c r="AB591" s="322"/>
    </row>
    <row r="592" spans="1:32" ht="12.75" customHeight="1" x14ac:dyDescent="0.35">
      <c r="A592" s="23">
        <v>589</v>
      </c>
      <c r="B592" s="274">
        <v>16</v>
      </c>
      <c r="C592" s="98">
        <v>44486</v>
      </c>
      <c r="D592" s="66" t="s">
        <v>12</v>
      </c>
      <c r="E592" s="25" t="e">
        <f t="shared" si="129"/>
        <v>#N/A</v>
      </c>
      <c r="F592" s="25" t="e">
        <f t="shared" si="129"/>
        <v>#N/A</v>
      </c>
      <c r="G592" s="298"/>
      <c r="H592" s="302" t="e">
        <f t="shared" si="130"/>
        <v>#N/A</v>
      </c>
      <c r="I592" s="25" t="e">
        <f t="shared" si="131"/>
        <v>#N/A</v>
      </c>
      <c r="J592" s="75" t="s">
        <v>0</v>
      </c>
      <c r="K592" s="16"/>
      <c r="M592" s="5"/>
      <c r="N592" s="5"/>
      <c r="P592" s="16"/>
      <c r="Q592" s="16"/>
      <c r="R592" s="322"/>
      <c r="T592" s="322"/>
      <c r="U592" s="322"/>
      <c r="W592" s="322"/>
      <c r="X592" s="322"/>
      <c r="AA592" s="322"/>
      <c r="AB592" s="322"/>
    </row>
    <row r="593" spans="1:32" ht="12.75" customHeight="1" x14ac:dyDescent="0.35">
      <c r="A593" s="23">
        <v>590</v>
      </c>
      <c r="B593" s="274">
        <v>16</v>
      </c>
      <c r="C593" s="98">
        <v>44486</v>
      </c>
      <c r="D593" s="66" t="s">
        <v>12</v>
      </c>
      <c r="E593" s="25" t="e">
        <f t="shared" si="129"/>
        <v>#N/A</v>
      </c>
      <c r="F593" s="25" t="e">
        <f t="shared" si="129"/>
        <v>#N/A</v>
      </c>
      <c r="G593" s="312"/>
      <c r="H593" s="302" t="e">
        <f t="shared" si="130"/>
        <v>#N/A</v>
      </c>
      <c r="I593" s="25" t="e">
        <f t="shared" si="131"/>
        <v>#N/A</v>
      </c>
      <c r="J593" s="75" t="s">
        <v>0</v>
      </c>
      <c r="K593" s="16"/>
      <c r="M593" s="5"/>
      <c r="N593" s="5"/>
      <c r="P593" s="16"/>
      <c r="Q593" s="16"/>
      <c r="R593" s="322"/>
      <c r="T593" s="322"/>
      <c r="U593" s="322"/>
      <c r="W593" s="322"/>
      <c r="X593" s="322"/>
      <c r="AA593" s="322"/>
      <c r="AB593" s="322"/>
    </row>
    <row r="594" spans="1:32" ht="12.75" customHeight="1" x14ac:dyDescent="0.35">
      <c r="A594" s="23">
        <v>591</v>
      </c>
      <c r="B594" s="274">
        <v>16</v>
      </c>
      <c r="C594" s="98">
        <v>44486</v>
      </c>
      <c r="D594" s="66" t="s">
        <v>12</v>
      </c>
      <c r="E594" s="25" t="e">
        <f t="shared" si="129"/>
        <v>#N/A</v>
      </c>
      <c r="F594" s="25" t="e">
        <f t="shared" si="129"/>
        <v>#N/A</v>
      </c>
      <c r="G594" s="298"/>
      <c r="H594" s="302" t="e">
        <f t="shared" si="130"/>
        <v>#N/A</v>
      </c>
      <c r="I594" s="25" t="e">
        <f t="shared" si="131"/>
        <v>#N/A</v>
      </c>
      <c r="J594" s="75" t="s">
        <v>0</v>
      </c>
      <c r="K594" s="16"/>
      <c r="M594" s="5"/>
      <c r="N594" s="5"/>
      <c r="P594" s="16"/>
      <c r="Q594" s="16"/>
      <c r="R594" s="322"/>
      <c r="T594" s="322"/>
      <c r="U594" s="322"/>
      <c r="W594" s="322"/>
      <c r="X594" s="322"/>
      <c r="Z594" s="322"/>
      <c r="AA594" s="322"/>
      <c r="AB594" s="322"/>
      <c r="AC594" s="322"/>
      <c r="AF594" s="322"/>
    </row>
    <row r="595" spans="1:32" ht="12.75" customHeight="1" x14ac:dyDescent="0.35">
      <c r="A595" s="23">
        <v>592</v>
      </c>
      <c r="B595" s="274">
        <v>16</v>
      </c>
      <c r="C595" s="98">
        <v>44486</v>
      </c>
      <c r="D595" s="66" t="s">
        <v>12</v>
      </c>
      <c r="E595" s="25" t="e">
        <f t="shared" si="129"/>
        <v>#N/A</v>
      </c>
      <c r="F595" s="25" t="e">
        <f t="shared" si="129"/>
        <v>#N/A</v>
      </c>
      <c r="G595" s="298"/>
      <c r="H595" s="302" t="e">
        <f t="shared" si="130"/>
        <v>#N/A</v>
      </c>
      <c r="I595" s="25" t="e">
        <f t="shared" si="131"/>
        <v>#N/A</v>
      </c>
      <c r="J595" s="75" t="s">
        <v>0</v>
      </c>
      <c r="K595" s="16"/>
      <c r="M595" s="5"/>
      <c r="N595" s="5"/>
      <c r="P595" s="16"/>
      <c r="Q595" s="16"/>
      <c r="R595" s="322"/>
      <c r="T595" s="322"/>
      <c r="U595" s="322"/>
      <c r="W595" s="322"/>
      <c r="X595" s="322"/>
      <c r="Z595" s="322"/>
      <c r="AA595" s="322"/>
      <c r="AB595" s="322"/>
      <c r="AE595" s="281"/>
    </row>
    <row r="596" spans="1:32" ht="12.75" customHeight="1" x14ac:dyDescent="0.35">
      <c r="A596" s="23">
        <v>593</v>
      </c>
      <c r="B596" s="274">
        <v>16</v>
      </c>
      <c r="C596" s="98">
        <v>44486</v>
      </c>
      <c r="D596" s="66" t="s">
        <v>12</v>
      </c>
      <c r="E596" s="25" t="e">
        <f t="shared" si="129"/>
        <v>#N/A</v>
      </c>
      <c r="F596" s="25" t="e">
        <f t="shared" si="129"/>
        <v>#N/A</v>
      </c>
      <c r="G596" s="298"/>
      <c r="H596" s="302" t="e">
        <f t="shared" si="130"/>
        <v>#N/A</v>
      </c>
      <c r="I596" s="25" t="e">
        <f t="shared" si="131"/>
        <v>#N/A</v>
      </c>
      <c r="J596" s="75" t="s">
        <v>0</v>
      </c>
      <c r="K596" s="16"/>
      <c r="M596" s="5"/>
      <c r="N596" s="5"/>
      <c r="P596" s="326"/>
      <c r="Q596" s="326"/>
    </row>
    <row r="597" spans="1:32" ht="12.75" customHeight="1" x14ac:dyDescent="0.35">
      <c r="A597" s="23">
        <v>594</v>
      </c>
      <c r="B597" s="274" t="s">
        <v>0</v>
      </c>
      <c r="C597" s="98" t="s">
        <v>0</v>
      </c>
      <c r="D597" s="29" t="s">
        <v>0</v>
      </c>
      <c r="E597" s="25" t="s">
        <v>0</v>
      </c>
      <c r="F597" s="25" t="s">
        <v>0</v>
      </c>
      <c r="G597" s="298" t="s">
        <v>0</v>
      </c>
      <c r="H597" s="302"/>
      <c r="I597" s="25" t="s">
        <v>0</v>
      </c>
      <c r="J597" s="75" t="s">
        <v>0</v>
      </c>
      <c r="K597" s="91"/>
      <c r="L597" s="91"/>
      <c r="M597" s="5"/>
      <c r="N597" s="5"/>
      <c r="P597" s="326"/>
      <c r="Q597" s="326"/>
      <c r="R597" s="322"/>
      <c r="T597" s="322"/>
      <c r="U597" s="322"/>
      <c r="W597" s="322"/>
      <c r="X597" s="322"/>
      <c r="Z597" s="322"/>
      <c r="AA597" s="322"/>
      <c r="AB597" s="322"/>
      <c r="AC597" s="322"/>
      <c r="AE597" s="281"/>
      <c r="AF597" s="322"/>
    </row>
    <row r="598" spans="1:32" ht="12.75" customHeight="1" x14ac:dyDescent="0.35">
      <c r="A598" s="23">
        <v>595</v>
      </c>
      <c r="B598" s="274">
        <v>16</v>
      </c>
      <c r="C598" s="98">
        <v>44486</v>
      </c>
      <c r="D598" s="65" t="s">
        <v>102</v>
      </c>
      <c r="E598" s="25" t="str">
        <f t="shared" ref="E598:F602" si="132">VLOOKUP(M598,Teams,2)</f>
        <v>FAIRFIELD GAC 50</v>
      </c>
      <c r="F598" s="25" t="str">
        <f t="shared" si="132"/>
        <v xml:space="preserve">CHESHIRE UNITED </v>
      </c>
      <c r="G598" s="298"/>
      <c r="H598" s="302">
        <f>VLOOKUP(E598,START_TIMES,2)</f>
        <v>0.41666666666666702</v>
      </c>
      <c r="I598" s="25" t="str">
        <f>VLOOKUP(E598,FallFields1,2)</f>
        <v>Ludlowe HS (T), Fairfield</v>
      </c>
      <c r="J598" s="75" t="s">
        <v>0</v>
      </c>
      <c r="K598" s="16"/>
      <c r="M598" s="5" t="s">
        <v>127</v>
      </c>
      <c r="N598" s="5" t="s">
        <v>125</v>
      </c>
      <c r="P598" s="326"/>
      <c r="Q598" s="326"/>
      <c r="R598" s="322"/>
      <c r="T598" s="322"/>
      <c r="U598" s="322"/>
      <c r="W598" s="322"/>
      <c r="X598" s="322"/>
      <c r="Z598" s="322"/>
      <c r="AA598" s="322"/>
      <c r="AB598" s="322"/>
      <c r="AC598" s="322"/>
      <c r="AE598" s="281"/>
      <c r="AF598" s="322"/>
    </row>
    <row r="599" spans="1:32" ht="12.75" customHeight="1" x14ac:dyDescent="0.35">
      <c r="A599" s="23">
        <v>596</v>
      </c>
      <c r="B599" s="274">
        <v>16</v>
      </c>
      <c r="C599" s="98">
        <v>44486</v>
      </c>
      <c r="D599" s="65" t="s">
        <v>102</v>
      </c>
      <c r="E599" s="25" t="str">
        <f t="shared" si="132"/>
        <v>GREENWICH ARSENAL 50</v>
      </c>
      <c r="F599" s="25" t="str">
        <f t="shared" si="132"/>
        <v>CHESHIRE AZZURRI 50</v>
      </c>
      <c r="G599" s="298"/>
      <c r="H599" s="302">
        <f>VLOOKUP(E599,START_TIMES,2)</f>
        <v>0.41666666666666702</v>
      </c>
      <c r="I599" s="25" t="str">
        <f>VLOOKUP(E599,FallFields1,2)</f>
        <v>tbd</v>
      </c>
      <c r="J599" s="75" t="s">
        <v>0</v>
      </c>
      <c r="K599" s="16"/>
      <c r="M599" s="5" t="s">
        <v>128</v>
      </c>
      <c r="N599" s="5" t="s">
        <v>124</v>
      </c>
      <c r="P599" s="326"/>
      <c r="Q599" s="326"/>
      <c r="R599" s="322"/>
      <c r="T599" s="322"/>
      <c r="U599" s="322"/>
      <c r="W599" s="322"/>
      <c r="X599" s="322"/>
      <c r="Z599" s="322"/>
      <c r="AA599" s="322"/>
      <c r="AB599" s="322"/>
      <c r="AC599" s="322"/>
      <c r="AE599" s="281"/>
      <c r="AF599" s="322"/>
    </row>
    <row r="600" spans="1:32" ht="12.75" customHeight="1" x14ac:dyDescent="0.35">
      <c r="A600" s="23">
        <v>597</v>
      </c>
      <c r="B600" s="274">
        <v>16</v>
      </c>
      <c r="C600" s="98">
        <v>44486</v>
      </c>
      <c r="D600" s="65" t="s">
        <v>102</v>
      </c>
      <c r="E600" s="25" t="str">
        <f t="shared" si="132"/>
        <v>GREENWICH PUMAS LEGENDS</v>
      </c>
      <c r="F600" s="25" t="str">
        <f t="shared" si="132"/>
        <v>GREENWICH GUNNERS 50</v>
      </c>
      <c r="G600" s="298"/>
      <c r="H600" s="302">
        <f>VLOOKUP(E600,START_TIMES,2)</f>
        <v>0.41666666666666702</v>
      </c>
      <c r="I600" s="25" t="str">
        <f>VLOOKUP(E600,FallFields1,2)</f>
        <v>tbd</v>
      </c>
      <c r="J600" s="75" t="s">
        <v>0</v>
      </c>
      <c r="K600" s="16"/>
      <c r="M600" s="5" t="s">
        <v>130</v>
      </c>
      <c r="N600" s="5" t="s">
        <v>129</v>
      </c>
      <c r="P600" s="326"/>
      <c r="Q600" s="326"/>
      <c r="R600" s="322"/>
      <c r="T600" s="322"/>
      <c r="U600" s="322"/>
      <c r="W600" s="322"/>
      <c r="X600" s="322"/>
      <c r="Z600" s="322"/>
      <c r="AA600" s="322"/>
      <c r="AB600" s="322"/>
      <c r="AC600" s="322"/>
      <c r="AE600" s="281"/>
      <c r="AF600" s="322"/>
    </row>
    <row r="601" spans="1:32" ht="12.75" customHeight="1" x14ac:dyDescent="0.35">
      <c r="A601" s="23">
        <v>598</v>
      </c>
      <c r="B601" s="274">
        <v>16</v>
      </c>
      <c r="C601" s="98">
        <v>44486</v>
      </c>
      <c r="D601" s="65" t="s">
        <v>102</v>
      </c>
      <c r="E601" s="25" t="str">
        <f t="shared" si="132"/>
        <v>DYNAMO SC</v>
      </c>
      <c r="F601" s="25" t="str">
        <f t="shared" si="132"/>
        <v>VASCO DA GAMA 50</v>
      </c>
      <c r="G601" s="298"/>
      <c r="H601" s="302">
        <f>VLOOKUP(E601,START_TIMES,2)</f>
        <v>0.41666666666666702</v>
      </c>
      <c r="I601" s="25" t="str">
        <f>VLOOKUP(E601,FallFields1,2)</f>
        <v>Wakeman Park (T), Westport</v>
      </c>
      <c r="J601" s="75" t="s">
        <v>0</v>
      </c>
      <c r="K601" s="16"/>
      <c r="M601" s="5" t="s">
        <v>126</v>
      </c>
      <c r="N601" s="5" t="s">
        <v>133</v>
      </c>
      <c r="P601" s="326"/>
      <c r="Q601" s="326"/>
      <c r="R601" s="322"/>
      <c r="T601" s="322"/>
      <c r="U601" s="322"/>
      <c r="W601" s="322"/>
      <c r="X601" s="322"/>
      <c r="Z601" s="322"/>
      <c r="AA601" s="322"/>
      <c r="AB601" s="322"/>
      <c r="AC601" s="322"/>
      <c r="AE601" s="281"/>
      <c r="AF601" s="322"/>
    </row>
    <row r="602" spans="1:32" ht="12.75" customHeight="1" x14ac:dyDescent="0.35">
      <c r="A602" s="23">
        <v>599</v>
      </c>
      <c r="B602" s="274">
        <v>16</v>
      </c>
      <c r="C602" s="98">
        <v>44486</v>
      </c>
      <c r="D602" s="65" t="s">
        <v>102</v>
      </c>
      <c r="E602" s="25" t="str">
        <f t="shared" si="132"/>
        <v>GUILFORD BLACK EAGLES</v>
      </c>
      <c r="F602" s="25" t="str">
        <f t="shared" si="132"/>
        <v>POLONIA FALCON STARS FC</v>
      </c>
      <c r="G602" s="298"/>
      <c r="H602" s="302">
        <f>VLOOKUP(E602,START_TIMES,2)</f>
        <v>0.41666666666666702</v>
      </c>
      <c r="I602" s="354" t="str">
        <f>VLOOKUP(E602,FallFields1,2)</f>
        <v>Calvin Leete School (G), Guilford</v>
      </c>
      <c r="J602" s="75" t="s">
        <v>0</v>
      </c>
      <c r="K602" s="16"/>
      <c r="M602" s="5" t="s">
        <v>131</v>
      </c>
      <c r="N602" s="5" t="s">
        <v>132</v>
      </c>
      <c r="P602" s="326"/>
      <c r="Q602" s="326"/>
      <c r="R602" s="322"/>
      <c r="T602" s="322"/>
      <c r="U602" s="322"/>
      <c r="W602" s="322"/>
      <c r="X602" s="322"/>
      <c r="Z602" s="322"/>
      <c r="AA602" s="322"/>
      <c r="AB602" s="322"/>
      <c r="AC602" s="322"/>
      <c r="AE602" s="281"/>
      <c r="AF602" s="322"/>
    </row>
    <row r="603" spans="1:32" ht="12.5" customHeight="1" x14ac:dyDescent="0.35">
      <c r="A603" s="23">
        <v>600</v>
      </c>
      <c r="B603" s="274" t="s">
        <v>0</v>
      </c>
      <c r="C603" s="98" t="s">
        <v>0</v>
      </c>
      <c r="D603" s="29" t="s">
        <v>0</v>
      </c>
      <c r="E603" s="25" t="s">
        <v>0</v>
      </c>
      <c r="F603" s="25" t="s">
        <v>0</v>
      </c>
      <c r="G603" s="298" t="s">
        <v>0</v>
      </c>
      <c r="H603" s="302"/>
      <c r="I603" s="25" t="s">
        <v>0</v>
      </c>
      <c r="J603" s="75" t="s">
        <v>0</v>
      </c>
      <c r="K603" s="16"/>
      <c r="M603" s="5"/>
      <c r="N603" s="5"/>
      <c r="P603" s="326"/>
      <c r="Q603" s="326"/>
    </row>
    <row r="604" spans="1:32" ht="12.5" customHeight="1" x14ac:dyDescent="0.35">
      <c r="A604" s="23">
        <v>601</v>
      </c>
      <c r="B604" s="274">
        <v>16</v>
      </c>
      <c r="C604" s="98">
        <v>44486</v>
      </c>
      <c r="D604" s="70" t="s">
        <v>103</v>
      </c>
      <c r="E604" s="25" t="e">
        <f t="shared" ref="E604:F607" si="133">VLOOKUP(M604,Teams,2)</f>
        <v>#N/A</v>
      </c>
      <c r="F604" s="25" t="e">
        <f t="shared" si="133"/>
        <v>#N/A</v>
      </c>
      <c r="G604" s="298"/>
      <c r="H604" s="302" t="e">
        <f>VLOOKUP(E604,START_TIMES,2)</f>
        <v>#N/A</v>
      </c>
      <c r="I604" s="25" t="e">
        <f>VLOOKUP(E604,FallFields1,2)</f>
        <v>#N/A</v>
      </c>
      <c r="J604" s="75" t="s">
        <v>0</v>
      </c>
      <c r="K604" s="16"/>
      <c r="M604" s="5"/>
      <c r="N604" s="5"/>
      <c r="P604" s="326"/>
      <c r="Q604" s="326"/>
    </row>
    <row r="605" spans="1:32" ht="12.75" customHeight="1" x14ac:dyDescent="0.35">
      <c r="A605" s="23">
        <v>602</v>
      </c>
      <c r="B605" s="274">
        <v>16</v>
      </c>
      <c r="C605" s="98">
        <v>44486</v>
      </c>
      <c r="D605" s="70" t="s">
        <v>103</v>
      </c>
      <c r="E605" s="25" t="e">
        <f t="shared" si="133"/>
        <v>#N/A</v>
      </c>
      <c r="F605" s="25" t="e">
        <f t="shared" si="133"/>
        <v>#N/A</v>
      </c>
      <c r="G605" s="298"/>
      <c r="H605" s="302" t="e">
        <f>VLOOKUP(E605,START_TIMES,2)</f>
        <v>#N/A</v>
      </c>
      <c r="I605" s="25" t="e">
        <f>VLOOKUP(E605,FallFields1,2)</f>
        <v>#N/A</v>
      </c>
      <c r="J605" s="75" t="s">
        <v>0</v>
      </c>
      <c r="K605" s="16"/>
      <c r="M605" s="5"/>
      <c r="N605" s="5"/>
      <c r="P605" s="326"/>
      <c r="Q605" s="326"/>
      <c r="R605" s="322"/>
      <c r="T605" s="322"/>
      <c r="U605" s="322"/>
      <c r="W605" s="322"/>
      <c r="X605" s="322"/>
      <c r="Z605" s="322"/>
      <c r="AA605" s="322"/>
      <c r="AB605" s="322"/>
      <c r="AC605" s="322"/>
      <c r="AE605" s="281"/>
      <c r="AF605" s="322"/>
    </row>
    <row r="606" spans="1:32" ht="12.75" customHeight="1" thickBot="1" x14ac:dyDescent="0.4">
      <c r="A606" s="23">
        <v>603</v>
      </c>
      <c r="B606" s="274">
        <v>16</v>
      </c>
      <c r="C606" s="98">
        <v>44486</v>
      </c>
      <c r="D606" s="70" t="s">
        <v>103</v>
      </c>
      <c r="E606" s="25" t="e">
        <f t="shared" si="133"/>
        <v>#N/A</v>
      </c>
      <c r="F606" s="25" t="e">
        <f t="shared" si="133"/>
        <v>#N/A</v>
      </c>
      <c r="G606" s="298"/>
      <c r="H606" s="302" t="e">
        <f>VLOOKUP(E606,START_TIMES,2)</f>
        <v>#N/A</v>
      </c>
      <c r="I606" s="25" t="e">
        <f>VLOOKUP(E606,FallFields1,2)</f>
        <v>#N/A</v>
      </c>
      <c r="J606" s="75" t="s">
        <v>0</v>
      </c>
      <c r="K606" s="16"/>
      <c r="M606" s="5"/>
      <c r="N606" s="5"/>
      <c r="P606" s="326"/>
      <c r="Q606" s="326"/>
    </row>
    <row r="607" spans="1:32" ht="12.75" customHeight="1" thickTop="1" thickBot="1" x14ac:dyDescent="0.4">
      <c r="A607" s="23">
        <v>604</v>
      </c>
      <c r="B607" s="274">
        <v>16</v>
      </c>
      <c r="C607" s="98">
        <v>44486</v>
      </c>
      <c r="D607" s="70" t="s">
        <v>103</v>
      </c>
      <c r="E607" s="25" t="e">
        <f t="shared" si="133"/>
        <v>#N/A</v>
      </c>
      <c r="F607" s="25" t="e">
        <f t="shared" si="133"/>
        <v>#N/A</v>
      </c>
      <c r="G607" s="298"/>
      <c r="H607" s="302" t="e">
        <f>VLOOKUP(E607,START_TIMES,2)</f>
        <v>#N/A</v>
      </c>
      <c r="I607" s="25" t="e">
        <f>VLOOKUP(E607,FallFields1,2)</f>
        <v>#N/A</v>
      </c>
      <c r="J607" s="75" t="s">
        <v>0</v>
      </c>
      <c r="K607" s="16"/>
      <c r="M607" s="5"/>
      <c r="N607" s="5"/>
      <c r="P607" s="326"/>
      <c r="Q607" s="326"/>
      <c r="R607" s="322"/>
      <c r="S607" s="16"/>
      <c r="T607" s="207"/>
      <c r="U607" s="207"/>
      <c r="V607" s="16">
        <v>73</v>
      </c>
      <c r="W607" s="218"/>
      <c r="X607" s="224"/>
      <c r="Y607" s="16"/>
      <c r="Z607" s="275"/>
      <c r="AA607" s="322"/>
      <c r="AB607" s="322"/>
      <c r="AC607" s="16"/>
      <c r="AF607" s="322"/>
    </row>
    <row r="608" spans="1:32" ht="12.75" customHeight="1" thickTop="1" thickBot="1" x14ac:dyDescent="0.4">
      <c r="A608" s="23">
        <v>605</v>
      </c>
      <c r="B608" s="23" t="s">
        <v>0</v>
      </c>
      <c r="C608" s="98" t="s">
        <v>0</v>
      </c>
      <c r="D608" s="319" t="s">
        <v>0</v>
      </c>
      <c r="E608" s="25" t="s">
        <v>0</v>
      </c>
      <c r="F608" s="25" t="s">
        <v>0</v>
      </c>
      <c r="G608" s="298" t="s">
        <v>0</v>
      </c>
      <c r="H608" s="302" t="e">
        <f>VLOOKUP(E608,START_TIMES,2)</f>
        <v>#N/A</v>
      </c>
      <c r="I608" s="25" t="s">
        <v>0</v>
      </c>
      <c r="J608" s="75" t="s">
        <v>0</v>
      </c>
      <c r="K608" s="16"/>
      <c r="M608" s="5"/>
      <c r="N608" s="5"/>
      <c r="P608" s="326"/>
      <c r="Q608" s="326"/>
      <c r="S608" s="16"/>
      <c r="T608" s="207"/>
      <c r="U608" s="207"/>
      <c r="V608" s="16">
        <v>74</v>
      </c>
      <c r="W608" s="218"/>
      <c r="X608" s="224"/>
      <c r="Y608" s="16"/>
      <c r="Z608" s="275"/>
      <c r="AA608" s="322"/>
      <c r="AB608" s="322"/>
      <c r="AC608" s="91"/>
      <c r="AE608" s="281"/>
      <c r="AF608" s="322"/>
    </row>
    <row r="609" spans="1:32" ht="12.75" customHeight="1" thickTop="1" x14ac:dyDescent="0.35">
      <c r="A609" s="23">
        <v>606</v>
      </c>
      <c r="B609" s="274">
        <v>17</v>
      </c>
      <c r="C609" s="98">
        <v>44493</v>
      </c>
      <c r="D609" s="71" t="s">
        <v>10</v>
      </c>
      <c r="E609" s="25" t="str">
        <f t="shared" ref="E609:F613" si="134">VLOOKUP(M609,Teams,2)</f>
        <v>CLUB NAPOLI 30</v>
      </c>
      <c r="F609" s="25" t="str">
        <f t="shared" si="134"/>
        <v>VASCO DA GAMA 30</v>
      </c>
      <c r="G609" s="298"/>
      <c r="H609" s="302">
        <v>0.375</v>
      </c>
      <c r="I609" s="25" t="str">
        <f>VLOOKUP(E609,FallFields1,2)</f>
        <v>Quinnipiac Park (G), Cheshire</v>
      </c>
      <c r="J609" s="75" t="s">
        <v>0</v>
      </c>
      <c r="K609" s="16"/>
      <c r="M609" s="5" t="s">
        <v>95</v>
      </c>
      <c r="N609" s="5" t="s">
        <v>97</v>
      </c>
      <c r="P609" s="326"/>
      <c r="Q609" s="326"/>
      <c r="R609" s="322"/>
      <c r="T609" s="324"/>
      <c r="U609" s="324"/>
      <c r="V609" s="325"/>
      <c r="W609" s="324"/>
      <c r="X609" s="324"/>
      <c r="Z609" s="322"/>
      <c r="AA609" s="322"/>
      <c r="AB609" s="322"/>
      <c r="AF609" s="322"/>
    </row>
    <row r="610" spans="1:32" ht="12.75" customHeight="1" x14ac:dyDescent="0.35">
      <c r="A610" s="23">
        <v>607</v>
      </c>
      <c r="B610" s="274">
        <v>17</v>
      </c>
      <c r="C610" s="98">
        <v>44493</v>
      </c>
      <c r="D610" s="71" t="s">
        <v>10</v>
      </c>
      <c r="E610" s="25" t="str">
        <f t="shared" si="134"/>
        <v>STAMFORD FC</v>
      </c>
      <c r="F610" s="25" t="str">
        <f t="shared" si="134"/>
        <v>DANBURY UNITED 30</v>
      </c>
      <c r="G610" s="298"/>
      <c r="H610" s="302">
        <f>VLOOKUP(E610,START_TIMES,2)</f>
        <v>0.41666666666666702</v>
      </c>
      <c r="I610" s="25" t="str">
        <f>VLOOKUP(E610,FallFields1,2)</f>
        <v>West Beach Fields (T), Stamford</v>
      </c>
      <c r="J610" s="75" t="s">
        <v>0</v>
      </c>
      <c r="K610" s="16"/>
      <c r="M610" s="5" t="s">
        <v>96</v>
      </c>
      <c r="N610" s="5" t="s">
        <v>100</v>
      </c>
      <c r="P610" s="326"/>
      <c r="Q610" s="326"/>
      <c r="R610" s="322"/>
      <c r="T610" s="322"/>
      <c r="U610" s="322"/>
      <c r="W610" s="322"/>
      <c r="X610" s="322"/>
      <c r="Z610" s="322"/>
      <c r="AA610" s="322"/>
      <c r="AB610" s="322"/>
      <c r="AF610" s="322"/>
    </row>
    <row r="611" spans="1:32" ht="12.75" customHeight="1" x14ac:dyDescent="0.35">
      <c r="A611" s="23">
        <v>608</v>
      </c>
      <c r="B611" s="274">
        <v>17</v>
      </c>
      <c r="C611" s="98">
        <v>44493</v>
      </c>
      <c r="D611" s="71" t="s">
        <v>10</v>
      </c>
      <c r="E611" s="25" t="str">
        <f t="shared" si="134"/>
        <v>NORTH BRANFORD 30</v>
      </c>
      <c r="F611" s="25" t="str">
        <f t="shared" si="134"/>
        <v>CLINTON 30</v>
      </c>
      <c r="G611" s="298"/>
      <c r="H611" s="302">
        <f>VLOOKUP(E611,START_TIMES,2)</f>
        <v>0.41666666666666669</v>
      </c>
      <c r="I611" s="25" t="str">
        <f>VLOOKUP(E611,FallFields1,2)</f>
        <v>Northford Park (G), North Branford</v>
      </c>
      <c r="J611" s="75" t="s">
        <v>0</v>
      </c>
      <c r="K611" s="16"/>
      <c r="M611" s="5" t="s">
        <v>99</v>
      </c>
      <c r="N611" s="5" t="s">
        <v>101</v>
      </c>
      <c r="P611" s="326"/>
      <c r="Q611" s="326"/>
      <c r="R611" s="322"/>
      <c r="T611" s="322"/>
      <c r="U611" s="322"/>
      <c r="W611" s="322"/>
      <c r="X611" s="322"/>
      <c r="Z611" s="322"/>
      <c r="AA611" s="322"/>
      <c r="AB611" s="322"/>
      <c r="AF611" s="322"/>
    </row>
    <row r="612" spans="1:32" ht="12.75" customHeight="1" x14ac:dyDescent="0.35">
      <c r="A612" s="23">
        <v>609</v>
      </c>
      <c r="B612" s="274">
        <v>17</v>
      </c>
      <c r="C612" s="98">
        <v>44493</v>
      </c>
      <c r="D612" s="71" t="s">
        <v>10</v>
      </c>
      <c r="E612" s="25" t="str">
        <f t="shared" si="134"/>
        <v>GREENWICH ARSENAL 30</v>
      </c>
      <c r="F612" s="25" t="str">
        <f t="shared" si="134"/>
        <v>SHELTON FC</v>
      </c>
      <c r="G612" s="298"/>
      <c r="H612" s="302">
        <f>VLOOKUP(E612,START_TIMES,2)</f>
        <v>0.41666666666666702</v>
      </c>
      <c r="I612" s="25" t="str">
        <f>VLOOKUP(E612,FallFields1,2)</f>
        <v>tbd</v>
      </c>
      <c r="J612" s="75" t="s">
        <v>0</v>
      </c>
      <c r="K612" s="16"/>
      <c r="M612" s="5" t="s">
        <v>98</v>
      </c>
      <c r="N612" s="5" t="s">
        <v>93</v>
      </c>
      <c r="P612" s="326"/>
      <c r="Q612" s="326"/>
      <c r="R612" s="322"/>
      <c r="T612" s="322"/>
      <c r="U612" s="322"/>
      <c r="W612" s="322"/>
      <c r="X612" s="322"/>
      <c r="Z612" s="322"/>
      <c r="AA612" s="322"/>
      <c r="AB612" s="322"/>
      <c r="AE612" s="281"/>
      <c r="AF612" s="322"/>
    </row>
    <row r="613" spans="1:32" ht="12.75" customHeight="1" x14ac:dyDescent="0.35">
      <c r="A613" s="23">
        <v>610</v>
      </c>
      <c r="B613" s="274">
        <v>17</v>
      </c>
      <c r="C613" s="98">
        <v>44493</v>
      </c>
      <c r="D613" s="71" t="s">
        <v>10</v>
      </c>
      <c r="E613" s="25" t="str">
        <f t="shared" si="134"/>
        <v>NAUGATUCK FUSION</v>
      </c>
      <c r="F613" s="25" t="str">
        <f t="shared" si="134"/>
        <v>NEWTOWN SALTY DOGS</v>
      </c>
      <c r="G613" s="298"/>
      <c r="H613" s="302">
        <f>VLOOKUP(E613,START_TIMES,2)</f>
        <v>0.41666666666666702</v>
      </c>
      <c r="I613" s="25" t="str">
        <f>VLOOKUP(E613,FallFields1,2)</f>
        <v>City Hill MS (G), Naugatuck</v>
      </c>
      <c r="J613" s="75" t="s">
        <v>0</v>
      </c>
      <c r="K613" s="16"/>
      <c r="M613" s="5" t="s">
        <v>92</v>
      </c>
      <c r="N613" s="5" t="s">
        <v>94</v>
      </c>
      <c r="P613" s="326"/>
      <c r="Q613" s="326"/>
      <c r="R613" s="322"/>
      <c r="T613" s="322"/>
      <c r="U613" s="322"/>
      <c r="W613" s="322"/>
      <c r="X613" s="322"/>
      <c r="Z613" s="322"/>
      <c r="AA613" s="322"/>
      <c r="AB613" s="322"/>
      <c r="AF613" s="322"/>
    </row>
    <row r="614" spans="1:32" ht="12.75" customHeight="1" x14ac:dyDescent="0.35">
      <c r="A614" s="23">
        <v>611</v>
      </c>
      <c r="B614" s="274" t="s">
        <v>0</v>
      </c>
      <c r="C614" s="98" t="s">
        <v>0</v>
      </c>
      <c r="D614" s="29" t="s">
        <v>0</v>
      </c>
      <c r="E614" s="25" t="s">
        <v>0</v>
      </c>
      <c r="F614" s="25" t="s">
        <v>0</v>
      </c>
      <c r="G614" s="298" t="s">
        <v>0</v>
      </c>
      <c r="H614" s="302"/>
      <c r="I614" s="25" t="s">
        <v>0</v>
      </c>
      <c r="J614" s="75" t="s">
        <v>0</v>
      </c>
      <c r="K614" s="16"/>
      <c r="M614" s="5"/>
      <c r="N614" s="5"/>
      <c r="P614" s="326"/>
      <c r="Q614" s="326"/>
      <c r="R614" s="322"/>
      <c r="T614" s="322"/>
      <c r="U614" s="322"/>
      <c r="W614" s="322"/>
      <c r="X614" s="322"/>
      <c r="Z614" s="322"/>
      <c r="AA614" s="322"/>
      <c r="AB614" s="322"/>
      <c r="AC614" s="322"/>
      <c r="AE614" s="281"/>
      <c r="AF614" s="322"/>
    </row>
    <row r="615" spans="1:32" ht="12.75" customHeight="1" x14ac:dyDescent="0.35">
      <c r="A615" s="23">
        <v>612</v>
      </c>
      <c r="B615" s="274">
        <v>17</v>
      </c>
      <c r="C615" s="98">
        <v>44493</v>
      </c>
      <c r="D615" s="68" t="s">
        <v>175</v>
      </c>
      <c r="E615" s="25" t="str">
        <f t="shared" ref="E615:F619" si="135">VLOOKUP(M615,Teams,2)</f>
        <v>QPR</v>
      </c>
      <c r="F615" s="332" t="str">
        <f t="shared" si="135"/>
        <v>INTERNATIONAL FC</v>
      </c>
      <c r="G615" s="298"/>
      <c r="H615" s="302">
        <v>0.375</v>
      </c>
      <c r="I615" s="25" t="str">
        <f>VLOOKUP(E615,FallFields1,2)</f>
        <v>Quinnipiac Park (G), Cheshire</v>
      </c>
      <c r="J615" s="75" t="s">
        <v>0</v>
      </c>
      <c r="K615" s="91"/>
      <c r="L615" s="91"/>
      <c r="M615" s="5" t="s">
        <v>158</v>
      </c>
      <c r="N615" s="5" t="s">
        <v>150</v>
      </c>
      <c r="P615" s="326"/>
      <c r="Q615" s="326"/>
      <c r="T615" s="322"/>
      <c r="U615" s="322"/>
      <c r="W615" s="322"/>
      <c r="X615" s="322"/>
    </row>
    <row r="616" spans="1:32" ht="12.75" customHeight="1" x14ac:dyDescent="0.35">
      <c r="A616" s="23">
        <v>613</v>
      </c>
      <c r="B616" s="274">
        <v>17</v>
      </c>
      <c r="C616" s="98">
        <v>44493</v>
      </c>
      <c r="D616" s="68" t="s">
        <v>175</v>
      </c>
      <c r="E616" s="25" t="str">
        <f t="shared" si="135"/>
        <v>CLUB INDEPENDIENTE</v>
      </c>
      <c r="F616" s="25" t="str">
        <f t="shared" si="135"/>
        <v>POLONIA FALCON FC 30</v>
      </c>
      <c r="G616" s="298"/>
      <c r="H616" s="302">
        <f>VLOOKUP(E616,START_TIMES,2)</f>
        <v>0.33333333333333331</v>
      </c>
      <c r="I616" s="25" t="str">
        <f>VLOOKUP(E616,FallFields1,2)</f>
        <v>Woodruff Field (T), Milford</v>
      </c>
      <c r="J616" s="75" t="s">
        <v>0</v>
      </c>
      <c r="K616" s="16"/>
      <c r="M616" s="5" t="s">
        <v>151</v>
      </c>
      <c r="N616" s="5" t="s">
        <v>157</v>
      </c>
      <c r="P616" s="326"/>
      <c r="Q616" s="326"/>
      <c r="T616" s="322"/>
      <c r="U616" s="322"/>
      <c r="W616" s="322"/>
      <c r="X616" s="322"/>
    </row>
    <row r="617" spans="1:32" ht="12.75" customHeight="1" x14ac:dyDescent="0.35">
      <c r="A617" s="23">
        <v>614</v>
      </c>
      <c r="B617" s="274">
        <v>17</v>
      </c>
      <c r="C617" s="98">
        <v>44493</v>
      </c>
      <c r="D617" s="68" t="s">
        <v>175</v>
      </c>
      <c r="E617" s="25" t="str">
        <f t="shared" si="135"/>
        <v>HAMDEN ALL STARS</v>
      </c>
      <c r="F617" s="25" t="str">
        <f t="shared" si="135"/>
        <v>TRINITY FC</v>
      </c>
      <c r="G617" s="298"/>
      <c r="H617" s="302">
        <f>VLOOKUP(E617,START_TIMES,2)</f>
        <v>0.41666666666666702</v>
      </c>
      <c r="I617" s="25" t="str">
        <f>VLOOKUP(E617,FallFields1,2)</f>
        <v>West Woods School (G), Hamden</v>
      </c>
      <c r="J617" s="75" t="s">
        <v>0</v>
      </c>
      <c r="K617" s="16"/>
      <c r="M617" s="5" t="s">
        <v>153</v>
      </c>
      <c r="N617" s="5" t="s">
        <v>159</v>
      </c>
      <c r="P617" s="326"/>
      <c r="Q617" s="326"/>
      <c r="T617" s="322"/>
      <c r="U617" s="322"/>
      <c r="W617" s="322"/>
      <c r="X617" s="322"/>
    </row>
    <row r="618" spans="1:32" ht="12.75" customHeight="1" x14ac:dyDescent="0.35">
      <c r="A618" s="23">
        <v>615</v>
      </c>
      <c r="B618" s="274">
        <v>17</v>
      </c>
      <c r="C618" s="98">
        <v>44493</v>
      </c>
      <c r="D618" s="68" t="s">
        <v>175</v>
      </c>
      <c r="E618" s="25" t="str">
        <f t="shared" si="135"/>
        <v>MILFORD TUESDAY</v>
      </c>
      <c r="F618" s="25" t="str">
        <f t="shared" si="135"/>
        <v>COYOTES FC</v>
      </c>
      <c r="G618" s="298"/>
      <c r="H618" s="302">
        <f>VLOOKUP(E618,START_TIMES,2)</f>
        <v>0.33333333333333331</v>
      </c>
      <c r="I618" s="25" t="str">
        <f>VLOOKUP(E618,FallFields1,2)</f>
        <v>Peck Place School (G), Orange</v>
      </c>
      <c r="J618" s="75" t="s">
        <v>0</v>
      </c>
      <c r="K618" s="16"/>
      <c r="M618" s="5" t="s">
        <v>156</v>
      </c>
      <c r="N618" s="5" t="s">
        <v>152</v>
      </c>
      <c r="P618" s="326"/>
      <c r="Q618" s="326"/>
      <c r="R618" s="322"/>
      <c r="T618" s="322"/>
      <c r="U618" s="322"/>
      <c r="W618" s="322"/>
      <c r="X618" s="322"/>
      <c r="AA618" s="322"/>
      <c r="AB618" s="322"/>
    </row>
    <row r="619" spans="1:32" ht="12.75" customHeight="1" x14ac:dyDescent="0.35">
      <c r="A619" s="23">
        <v>616</v>
      </c>
      <c r="B619" s="274">
        <v>17</v>
      </c>
      <c r="C619" s="98">
        <v>44493</v>
      </c>
      <c r="D619" s="68" t="s">
        <v>175</v>
      </c>
      <c r="E619" s="25" t="str">
        <f t="shared" si="135"/>
        <v>LITCHFIELD COUNTY BLUES</v>
      </c>
      <c r="F619" s="25" t="str">
        <f t="shared" si="135"/>
        <v>MILFORD AMIGOS</v>
      </c>
      <c r="G619" s="298"/>
      <c r="H619" s="302">
        <f>VLOOKUP(E619,START_TIMES,2)</f>
        <v>0.375</v>
      </c>
      <c r="I619" s="25" t="str">
        <f>VLOOKUP(E619,FallFields1,2)</f>
        <v>New Milford HS, New Milford</v>
      </c>
      <c r="J619" s="75" t="s">
        <v>0</v>
      </c>
      <c r="K619" s="16"/>
      <c r="M619" s="5" t="s">
        <v>154</v>
      </c>
      <c r="N619" s="5" t="s">
        <v>155</v>
      </c>
      <c r="P619" s="326"/>
      <c r="Q619" s="326"/>
      <c r="R619" s="322"/>
      <c r="T619" s="322"/>
      <c r="U619" s="322"/>
      <c r="W619" s="322"/>
      <c r="X619" s="322"/>
      <c r="Z619" s="322"/>
      <c r="AA619" s="322"/>
      <c r="AB619" s="322"/>
      <c r="AC619" s="322"/>
      <c r="AF619" s="322"/>
    </row>
    <row r="620" spans="1:32" ht="12.75" customHeight="1" x14ac:dyDescent="0.35">
      <c r="A620" s="23">
        <v>617</v>
      </c>
      <c r="B620" s="274" t="s">
        <v>0</v>
      </c>
      <c r="C620" s="98" t="s">
        <v>0</v>
      </c>
      <c r="D620" s="29" t="s">
        <v>0</v>
      </c>
      <c r="E620" s="25" t="s">
        <v>0</v>
      </c>
      <c r="F620" s="25" t="s">
        <v>0</v>
      </c>
      <c r="G620" s="298" t="s">
        <v>0</v>
      </c>
      <c r="H620" s="302"/>
      <c r="I620" s="25" t="s">
        <v>0</v>
      </c>
      <c r="J620" s="75" t="s">
        <v>0</v>
      </c>
      <c r="K620" s="91"/>
      <c r="L620" s="91"/>
      <c r="M620" s="5"/>
      <c r="N620" s="5"/>
      <c r="P620" s="326"/>
      <c r="Q620" s="326"/>
      <c r="R620" s="322"/>
      <c r="T620" s="322"/>
      <c r="U620" s="322"/>
      <c r="W620" s="322"/>
      <c r="X620" s="322"/>
      <c r="Z620" s="322"/>
      <c r="AA620" s="322"/>
      <c r="AB620" s="322"/>
      <c r="AC620" s="322"/>
      <c r="AE620" s="281"/>
      <c r="AF620" s="322"/>
    </row>
    <row r="621" spans="1:32" ht="12.75" customHeight="1" thickBot="1" x14ac:dyDescent="0.4">
      <c r="A621" s="23">
        <v>618</v>
      </c>
      <c r="B621" s="274">
        <v>17</v>
      </c>
      <c r="C621" s="98">
        <v>44493</v>
      </c>
      <c r="D621" s="67" t="s">
        <v>11</v>
      </c>
      <c r="E621" s="25" t="str">
        <f t="shared" ref="E621:F625" si="136">VLOOKUP(M621,Teams,2)</f>
        <v>VASCO DA GAMA 40</v>
      </c>
      <c r="F621" s="25" t="str">
        <f t="shared" si="136"/>
        <v>FAIRFIELD GAC 40</v>
      </c>
      <c r="G621" s="298"/>
      <c r="H621" s="302">
        <v>0.33333333333333331</v>
      </c>
      <c r="I621" s="25" t="str">
        <f>VLOOKUP(E621,FallFields1,2)</f>
        <v>Veterans Memorial Park (T), Bridgeport</v>
      </c>
      <c r="J621" s="75" t="s">
        <v>0</v>
      </c>
      <c r="K621" s="16"/>
      <c r="M621" s="5" t="s">
        <v>108</v>
      </c>
      <c r="N621" s="5" t="s">
        <v>160</v>
      </c>
      <c r="P621" s="326"/>
      <c r="Q621" s="326"/>
      <c r="T621" s="322"/>
      <c r="U621" s="322"/>
      <c r="W621" s="322"/>
    </row>
    <row r="622" spans="1:32" ht="12.75" customHeight="1" thickTop="1" thickBot="1" x14ac:dyDescent="0.4">
      <c r="A622" s="23">
        <v>619</v>
      </c>
      <c r="B622" s="274">
        <v>17</v>
      </c>
      <c r="C622" s="98">
        <v>44493</v>
      </c>
      <c r="D622" s="67" t="s">
        <v>11</v>
      </c>
      <c r="E622" s="343" t="str">
        <f t="shared" si="136"/>
        <v>STORM FC</v>
      </c>
      <c r="F622" s="343" t="str">
        <f t="shared" si="136"/>
        <v>GREENWICH ARSENAL 40</v>
      </c>
      <c r="G622" s="78"/>
      <c r="H622" s="302">
        <f>VLOOKUP(E622,START_TIMES,2)</f>
        <v>0.41666666666666702</v>
      </c>
      <c r="I622" s="25" t="str">
        <f>VLOOKUP(E622,FallFields1,2)</f>
        <v>Wakeman Park (T), Westport</v>
      </c>
      <c r="J622" s="75" t="s">
        <v>0</v>
      </c>
      <c r="K622" s="16"/>
      <c r="M622" s="5" t="s">
        <v>107</v>
      </c>
      <c r="N622" s="5" t="s">
        <v>161</v>
      </c>
      <c r="P622" s="326"/>
      <c r="Q622" s="326"/>
      <c r="R622" s="322"/>
      <c r="T622" s="322"/>
      <c r="U622" s="322"/>
      <c r="W622" s="322"/>
      <c r="X622" s="322"/>
      <c r="Z622" s="322"/>
      <c r="AA622" s="322"/>
      <c r="AB622" s="322"/>
      <c r="AC622" s="322"/>
      <c r="AE622" s="281"/>
      <c r="AF622" s="322"/>
    </row>
    <row r="623" spans="1:32" ht="12.75" customHeight="1" thickTop="1" thickBot="1" x14ac:dyDescent="0.4">
      <c r="A623" s="23">
        <v>620</v>
      </c>
      <c r="B623" s="274">
        <v>17</v>
      </c>
      <c r="C623" s="98">
        <v>44493</v>
      </c>
      <c r="D623" s="67" t="s">
        <v>11</v>
      </c>
      <c r="E623" s="25" t="str">
        <f t="shared" si="136"/>
        <v>GREENWICH PUMAS 40</v>
      </c>
      <c r="F623" s="25" t="str">
        <f t="shared" si="136"/>
        <v>WATERBURY ALBANIANS</v>
      </c>
      <c r="G623" s="298"/>
      <c r="H623" s="302">
        <f>VLOOKUP(E623,START_TIMES,2)</f>
        <v>0.41666666666666702</v>
      </c>
      <c r="I623" s="25" t="str">
        <f>VLOOKUP(E623,FallFields1,2)</f>
        <v>tbd</v>
      </c>
      <c r="J623" s="75" t="s">
        <v>0</v>
      </c>
      <c r="K623" s="16"/>
      <c r="M623" s="5" t="s">
        <v>163</v>
      </c>
      <c r="N623" s="5" t="s">
        <v>109</v>
      </c>
      <c r="P623" s="326"/>
      <c r="Q623" s="326"/>
      <c r="R623" s="322"/>
      <c r="T623" s="322"/>
      <c r="U623" s="322"/>
      <c r="W623" s="322"/>
      <c r="X623" s="322"/>
      <c r="Z623" s="322"/>
      <c r="AA623" s="322"/>
      <c r="AB623" s="322"/>
      <c r="AE623" s="281"/>
    </row>
    <row r="624" spans="1:32" ht="12.75" customHeight="1" thickTop="1" thickBot="1" x14ac:dyDescent="0.4">
      <c r="A624" s="23">
        <v>621</v>
      </c>
      <c r="B624" s="274">
        <v>17</v>
      </c>
      <c r="C624" s="98">
        <v>44493</v>
      </c>
      <c r="D624" s="67" t="s">
        <v>11</v>
      </c>
      <c r="E624" s="25" t="str">
        <f t="shared" si="136"/>
        <v>RIDGEFIELD KICKS</v>
      </c>
      <c r="F624" s="25" t="str">
        <f t="shared" si="136"/>
        <v>GREENWICH GUNNERS 40</v>
      </c>
      <c r="G624" s="78"/>
      <c r="H624" s="302">
        <f>VLOOKUP(E624,START_TIMES,2)</f>
        <v>0.375</v>
      </c>
      <c r="I624" s="25" t="str">
        <f>VLOOKUP(E624,FallFields1,2)</f>
        <v>Scotland School (G), Ridgefield</v>
      </c>
      <c r="J624" s="75" t="s">
        <v>0</v>
      </c>
      <c r="K624" s="16"/>
      <c r="M624" s="5" t="s">
        <v>106</v>
      </c>
      <c r="N624" s="5" t="s">
        <v>162</v>
      </c>
      <c r="P624" s="326"/>
      <c r="Q624" s="326"/>
      <c r="R624" s="322"/>
      <c r="T624" s="322"/>
      <c r="U624" s="322"/>
      <c r="W624" s="322"/>
      <c r="X624" s="322"/>
      <c r="Z624" s="322"/>
      <c r="AA624" s="322"/>
      <c r="AB624" s="322"/>
      <c r="AE624" s="281"/>
    </row>
    <row r="625" spans="1:32" ht="12.75" customHeight="1" thickTop="1" x14ac:dyDescent="0.35">
      <c r="A625" s="23">
        <v>622</v>
      </c>
      <c r="B625" s="274">
        <v>17</v>
      </c>
      <c r="C625" s="98">
        <v>44493</v>
      </c>
      <c r="D625" s="67" t="s">
        <v>11</v>
      </c>
      <c r="E625" s="25" t="str">
        <f t="shared" si="136"/>
        <v>PAN ZONES</v>
      </c>
      <c r="F625" s="25" t="str">
        <f t="shared" si="136"/>
        <v>HENRY  REID FC 40</v>
      </c>
      <c r="G625" s="298"/>
      <c r="H625" s="302">
        <f>VLOOKUP(E625,START_TIMES,2)</f>
        <v>0.41666666666666702</v>
      </c>
      <c r="I625" s="25" t="str">
        <f>VLOOKUP(E625,FallFields1,2)</f>
        <v>Stanley Quarter Park (G), New Britain</v>
      </c>
      <c r="J625" s="75" t="s">
        <v>0</v>
      </c>
      <c r="K625" s="16"/>
      <c r="M625" s="5" t="s">
        <v>105</v>
      </c>
      <c r="N625" s="5" t="s">
        <v>104</v>
      </c>
      <c r="P625" s="326"/>
      <c r="Q625" s="326"/>
      <c r="R625" s="322"/>
      <c r="T625" s="322"/>
      <c r="U625" s="322"/>
      <c r="W625" s="322"/>
      <c r="X625" s="322"/>
      <c r="AA625" s="322"/>
      <c r="AB625" s="322"/>
    </row>
    <row r="626" spans="1:32" ht="12.75" customHeight="1" x14ac:dyDescent="0.35">
      <c r="A626" s="23">
        <v>623</v>
      </c>
      <c r="B626" s="274" t="s">
        <v>0</v>
      </c>
      <c r="C626" s="98" t="s">
        <v>0</v>
      </c>
      <c r="D626" s="29" t="s">
        <v>0</v>
      </c>
      <c r="E626" s="25" t="s">
        <v>0</v>
      </c>
      <c r="F626" s="25" t="s">
        <v>0</v>
      </c>
      <c r="G626" s="298" t="s">
        <v>0</v>
      </c>
      <c r="H626" s="302"/>
      <c r="I626" s="25" t="s">
        <v>0</v>
      </c>
      <c r="J626" s="75" t="s">
        <v>0</v>
      </c>
      <c r="K626" s="16"/>
      <c r="M626" s="5"/>
      <c r="N626" s="5"/>
      <c r="P626" s="326"/>
      <c r="Q626" s="326"/>
      <c r="R626" s="322"/>
      <c r="T626" s="322"/>
      <c r="U626" s="322"/>
      <c r="W626" s="322"/>
      <c r="X626" s="322"/>
      <c r="Z626" s="322"/>
      <c r="AA626" s="322"/>
      <c r="AB626" s="322"/>
      <c r="AC626" s="322"/>
      <c r="AE626" s="281"/>
      <c r="AF626" s="322"/>
    </row>
    <row r="627" spans="1:32" ht="12.75" customHeight="1" x14ac:dyDescent="0.35">
      <c r="A627" s="23">
        <v>624</v>
      </c>
      <c r="B627" s="274">
        <v>17</v>
      </c>
      <c r="C627" s="98">
        <v>44493</v>
      </c>
      <c r="D627" s="66" t="s">
        <v>12</v>
      </c>
      <c r="E627" s="25" t="e">
        <f t="shared" ref="E627:F633" si="137">VLOOKUP(M627,Teams,2)</f>
        <v>#N/A</v>
      </c>
      <c r="F627" s="25" t="e">
        <f t="shared" si="137"/>
        <v>#N/A</v>
      </c>
      <c r="G627" s="298"/>
      <c r="H627" s="302" t="e">
        <f t="shared" ref="H627:H633" si="138">VLOOKUP(E627,START_TIMES,2)</f>
        <v>#N/A</v>
      </c>
      <c r="I627" s="25" t="e">
        <f t="shared" ref="I627:I633" si="139">VLOOKUP(E627,FallFields1,2)</f>
        <v>#N/A</v>
      </c>
      <c r="J627" s="75" t="s">
        <v>0</v>
      </c>
      <c r="K627" s="16"/>
      <c r="M627" s="5"/>
      <c r="N627" s="5"/>
      <c r="P627" s="326"/>
      <c r="Q627" s="326"/>
    </row>
    <row r="628" spans="1:32" ht="12.75" customHeight="1" x14ac:dyDescent="0.35">
      <c r="A628" s="23">
        <v>625</v>
      </c>
      <c r="B628" s="274">
        <v>17</v>
      </c>
      <c r="C628" s="98">
        <v>44493</v>
      </c>
      <c r="D628" s="66" t="s">
        <v>12</v>
      </c>
      <c r="E628" s="25" t="e">
        <f t="shared" si="137"/>
        <v>#N/A</v>
      </c>
      <c r="F628" s="25" t="e">
        <f t="shared" si="137"/>
        <v>#N/A</v>
      </c>
      <c r="G628" s="298"/>
      <c r="H628" s="302" t="e">
        <f t="shared" si="138"/>
        <v>#N/A</v>
      </c>
      <c r="I628" s="25" t="e">
        <f t="shared" si="139"/>
        <v>#N/A</v>
      </c>
      <c r="J628" s="75" t="s">
        <v>0</v>
      </c>
      <c r="K628" s="16"/>
      <c r="M628" s="5"/>
      <c r="N628" s="5"/>
      <c r="P628" s="326"/>
      <c r="Q628" s="326"/>
      <c r="R628" s="322"/>
      <c r="T628" s="322"/>
      <c r="U628" s="322"/>
      <c r="W628" s="322"/>
      <c r="X628" s="322"/>
      <c r="AA628" s="322"/>
      <c r="AB628" s="322"/>
    </row>
    <row r="629" spans="1:32" ht="12.75" customHeight="1" x14ac:dyDescent="0.35">
      <c r="A629" s="23">
        <v>626</v>
      </c>
      <c r="B629" s="274">
        <v>17</v>
      </c>
      <c r="C629" s="98">
        <v>44493</v>
      </c>
      <c r="D629" s="66" t="s">
        <v>12</v>
      </c>
      <c r="E629" s="25" t="e">
        <f t="shared" si="137"/>
        <v>#N/A</v>
      </c>
      <c r="F629" s="25" t="e">
        <f t="shared" si="137"/>
        <v>#N/A</v>
      </c>
      <c r="G629" s="298"/>
      <c r="H629" s="302" t="e">
        <f t="shared" si="138"/>
        <v>#N/A</v>
      </c>
      <c r="I629" s="25" t="e">
        <f t="shared" si="139"/>
        <v>#N/A</v>
      </c>
      <c r="J629" s="75" t="s">
        <v>0</v>
      </c>
      <c r="K629" s="16"/>
      <c r="M629" s="5"/>
      <c r="N629" s="5"/>
      <c r="P629" s="326"/>
      <c r="Q629" s="326"/>
      <c r="R629" s="322"/>
      <c r="T629" s="322"/>
      <c r="U629" s="322"/>
      <c r="W629" s="322"/>
      <c r="X629" s="322"/>
      <c r="AA629" s="322"/>
      <c r="AB629" s="322"/>
    </row>
    <row r="630" spans="1:32" ht="12.75" customHeight="1" x14ac:dyDescent="0.35">
      <c r="A630" s="23">
        <v>627</v>
      </c>
      <c r="B630" s="274">
        <v>17</v>
      </c>
      <c r="C630" s="98">
        <v>44493</v>
      </c>
      <c r="D630" s="66" t="s">
        <v>12</v>
      </c>
      <c r="E630" s="25" t="e">
        <f t="shared" si="137"/>
        <v>#N/A</v>
      </c>
      <c r="F630" s="25" t="e">
        <f t="shared" si="137"/>
        <v>#N/A</v>
      </c>
      <c r="G630" s="312"/>
      <c r="H630" s="302" t="e">
        <f t="shared" si="138"/>
        <v>#N/A</v>
      </c>
      <c r="I630" s="25" t="e">
        <f t="shared" si="139"/>
        <v>#N/A</v>
      </c>
      <c r="J630" s="75" t="s">
        <v>0</v>
      </c>
      <c r="K630" s="16"/>
      <c r="M630" s="5"/>
      <c r="N630" s="5"/>
      <c r="P630" s="326"/>
      <c r="Q630" s="326"/>
      <c r="R630" s="322"/>
      <c r="T630" s="322"/>
      <c r="U630" s="322"/>
      <c r="W630" s="322"/>
      <c r="X630" s="322"/>
      <c r="AA630" s="322"/>
      <c r="AB630" s="322"/>
    </row>
    <row r="631" spans="1:32" ht="12.75" customHeight="1" x14ac:dyDescent="0.35">
      <c r="A631" s="23">
        <v>628</v>
      </c>
      <c r="B631" s="274">
        <v>17</v>
      </c>
      <c r="C631" s="98">
        <v>44493</v>
      </c>
      <c r="D631" s="66" t="s">
        <v>12</v>
      </c>
      <c r="E631" s="25" t="e">
        <f t="shared" si="137"/>
        <v>#N/A</v>
      </c>
      <c r="F631" s="25" t="e">
        <f t="shared" si="137"/>
        <v>#N/A</v>
      </c>
      <c r="G631" s="298"/>
      <c r="H631" s="302" t="e">
        <f t="shared" si="138"/>
        <v>#N/A</v>
      </c>
      <c r="I631" s="25" t="e">
        <f t="shared" si="139"/>
        <v>#N/A</v>
      </c>
      <c r="J631" s="75" t="s">
        <v>0</v>
      </c>
      <c r="K631" s="16"/>
      <c r="M631" s="5"/>
      <c r="N631" s="5"/>
      <c r="P631" s="326"/>
      <c r="Q631" s="326"/>
      <c r="R631" s="322"/>
      <c r="T631" s="322"/>
      <c r="U631" s="322"/>
      <c r="W631" s="322"/>
      <c r="X631" s="322"/>
      <c r="Z631" s="322"/>
      <c r="AA631" s="322"/>
      <c r="AB631" s="322"/>
      <c r="AC631" s="322"/>
      <c r="AF631" s="322"/>
    </row>
    <row r="632" spans="1:32" ht="12.75" customHeight="1" x14ac:dyDescent="0.35">
      <c r="A632" s="23">
        <v>629</v>
      </c>
      <c r="B632" s="274">
        <v>17</v>
      </c>
      <c r="C632" s="98">
        <v>44493</v>
      </c>
      <c r="D632" s="66" t="s">
        <v>12</v>
      </c>
      <c r="E632" s="25" t="e">
        <f t="shared" si="137"/>
        <v>#N/A</v>
      </c>
      <c r="F632" s="25" t="e">
        <f t="shared" si="137"/>
        <v>#N/A</v>
      </c>
      <c r="G632" s="298"/>
      <c r="H632" s="302" t="e">
        <f t="shared" si="138"/>
        <v>#N/A</v>
      </c>
      <c r="I632" s="25" t="e">
        <f t="shared" si="139"/>
        <v>#N/A</v>
      </c>
      <c r="J632" s="75" t="s">
        <v>0</v>
      </c>
      <c r="K632" s="16"/>
      <c r="M632" s="5"/>
      <c r="N632" s="5"/>
      <c r="P632" s="326"/>
      <c r="Q632" s="326"/>
      <c r="R632" s="322"/>
      <c r="T632" s="322"/>
      <c r="U632" s="322"/>
      <c r="W632" s="322"/>
      <c r="X632" s="322"/>
      <c r="Z632" s="322"/>
      <c r="AA632" s="322"/>
      <c r="AB632" s="322"/>
      <c r="AE632" s="281"/>
    </row>
    <row r="633" spans="1:32" ht="12.75" customHeight="1" x14ac:dyDescent="0.35">
      <c r="A633" s="23">
        <v>630</v>
      </c>
      <c r="B633" s="274">
        <v>17</v>
      </c>
      <c r="C633" s="98">
        <v>44493</v>
      </c>
      <c r="D633" s="66" t="s">
        <v>12</v>
      </c>
      <c r="E633" s="25" t="e">
        <f t="shared" si="137"/>
        <v>#N/A</v>
      </c>
      <c r="F633" s="25" t="e">
        <f t="shared" si="137"/>
        <v>#N/A</v>
      </c>
      <c r="G633" s="298"/>
      <c r="H633" s="302" t="e">
        <f t="shared" si="138"/>
        <v>#N/A</v>
      </c>
      <c r="I633" s="25" t="e">
        <f t="shared" si="139"/>
        <v>#N/A</v>
      </c>
      <c r="J633" s="75" t="s">
        <v>0</v>
      </c>
      <c r="K633" s="16"/>
      <c r="M633" s="5"/>
      <c r="N633" s="5"/>
      <c r="P633" s="326"/>
      <c r="Q633" s="326"/>
    </row>
    <row r="634" spans="1:32" ht="12.75" customHeight="1" x14ac:dyDescent="0.35">
      <c r="A634" s="23">
        <v>631</v>
      </c>
      <c r="B634" s="274" t="s">
        <v>0</v>
      </c>
      <c r="C634" s="98" t="s">
        <v>0</v>
      </c>
      <c r="D634" s="29" t="s">
        <v>0</v>
      </c>
      <c r="E634" s="25" t="s">
        <v>0</v>
      </c>
      <c r="F634" s="25" t="s">
        <v>0</v>
      </c>
      <c r="G634" s="298" t="s">
        <v>0</v>
      </c>
      <c r="H634" s="302"/>
      <c r="I634" s="25" t="s">
        <v>0</v>
      </c>
      <c r="J634" s="75" t="s">
        <v>0</v>
      </c>
      <c r="K634" s="91"/>
      <c r="L634" s="91"/>
      <c r="M634" s="5"/>
      <c r="N634" s="5"/>
      <c r="P634" s="326"/>
      <c r="Q634" s="326"/>
      <c r="R634" s="322"/>
      <c r="T634" s="322"/>
      <c r="U634" s="322"/>
      <c r="W634" s="322"/>
      <c r="X634" s="322"/>
      <c r="Z634" s="322"/>
      <c r="AA634" s="322"/>
      <c r="AB634" s="322"/>
      <c r="AC634" s="322"/>
      <c r="AE634" s="281"/>
      <c r="AF634" s="322"/>
    </row>
    <row r="635" spans="1:32" ht="12.75" customHeight="1" x14ac:dyDescent="0.35">
      <c r="A635" s="23">
        <v>632</v>
      </c>
      <c r="B635" s="274">
        <v>17</v>
      </c>
      <c r="C635" s="98">
        <v>44493</v>
      </c>
      <c r="D635" s="65" t="s">
        <v>102</v>
      </c>
      <c r="E635" s="25" t="str">
        <f t="shared" ref="E635:F639" si="140">VLOOKUP(M635,Teams,2)</f>
        <v>GREENWICH PUMAS LEGENDS</v>
      </c>
      <c r="F635" s="25" t="str">
        <f t="shared" si="140"/>
        <v>GREENWICH ARSENAL 50</v>
      </c>
      <c r="G635" s="298"/>
      <c r="H635" s="302">
        <f>VLOOKUP(E635,START_TIMES,2)</f>
        <v>0.41666666666666702</v>
      </c>
      <c r="I635" s="25" t="str">
        <f>VLOOKUP(E635,FallFields1,2)</f>
        <v>tbd</v>
      </c>
      <c r="J635" s="75" t="s">
        <v>0</v>
      </c>
      <c r="K635" s="16"/>
      <c r="M635" s="87" t="s">
        <v>130</v>
      </c>
      <c r="N635" s="87" t="s">
        <v>128</v>
      </c>
      <c r="P635" s="326"/>
      <c r="Q635" s="326"/>
      <c r="R635" s="322"/>
      <c r="T635" s="322"/>
      <c r="U635" s="322"/>
      <c r="W635" s="322"/>
      <c r="X635" s="322"/>
      <c r="Z635" s="322"/>
      <c r="AA635" s="322"/>
      <c r="AB635" s="322"/>
      <c r="AC635" s="322"/>
      <c r="AE635" s="281"/>
      <c r="AF635" s="322"/>
    </row>
    <row r="636" spans="1:32" ht="12.75" customHeight="1" x14ac:dyDescent="0.35">
      <c r="A636" s="23">
        <v>633</v>
      </c>
      <c r="B636" s="274">
        <v>17</v>
      </c>
      <c r="C636" s="98">
        <v>44493</v>
      </c>
      <c r="D636" s="65" t="s">
        <v>102</v>
      </c>
      <c r="E636" s="25" t="str">
        <f t="shared" si="140"/>
        <v>GREENWICH GUNNERS 50</v>
      </c>
      <c r="F636" s="25" t="str">
        <f t="shared" si="140"/>
        <v>VASCO DA GAMA 50</v>
      </c>
      <c r="G636" s="298"/>
      <c r="H636" s="302">
        <f>VLOOKUP(E636,START_TIMES,2)</f>
        <v>0.41666666666666702</v>
      </c>
      <c r="I636" s="25" t="str">
        <f>VLOOKUP(E636,FallFields1,2)</f>
        <v>tbd</v>
      </c>
      <c r="J636" s="75" t="s">
        <v>909</v>
      </c>
      <c r="K636" s="16"/>
      <c r="M636" s="87" t="s">
        <v>129</v>
      </c>
      <c r="N636" s="87" t="s">
        <v>133</v>
      </c>
      <c r="P636" s="326"/>
      <c r="Q636" s="326"/>
      <c r="R636" s="322"/>
      <c r="T636" s="322"/>
      <c r="U636" s="322"/>
      <c r="W636" s="322"/>
      <c r="X636" s="322"/>
      <c r="Z636" s="322"/>
      <c r="AA636" s="322"/>
      <c r="AB636" s="322"/>
      <c r="AC636" s="322"/>
      <c r="AE636" s="281"/>
      <c r="AF636" s="322"/>
    </row>
    <row r="637" spans="1:32" ht="12.75" customHeight="1" x14ac:dyDescent="0.35">
      <c r="A637" s="23">
        <v>634</v>
      </c>
      <c r="B637" s="274">
        <v>17</v>
      </c>
      <c r="C637" s="98">
        <v>44493</v>
      </c>
      <c r="D637" s="65" t="s">
        <v>102</v>
      </c>
      <c r="E637" s="25" t="str">
        <f t="shared" si="140"/>
        <v>DYNAMO SC</v>
      </c>
      <c r="F637" s="25" t="str">
        <f t="shared" si="140"/>
        <v xml:space="preserve">CHESHIRE UNITED </v>
      </c>
      <c r="G637" s="298"/>
      <c r="H637" s="302">
        <f>VLOOKUP(E637,START_TIMES,2)</f>
        <v>0.41666666666666702</v>
      </c>
      <c r="I637" s="25" t="str">
        <f>VLOOKUP(E637,FallFields1,2)</f>
        <v>Wakeman Park (T), Westport</v>
      </c>
      <c r="J637" s="75" t="s">
        <v>909</v>
      </c>
      <c r="K637" s="16"/>
      <c r="M637" s="87" t="s">
        <v>126</v>
      </c>
      <c r="N637" s="87" t="s">
        <v>125</v>
      </c>
      <c r="P637" s="326"/>
      <c r="Q637" s="326"/>
      <c r="R637" s="322"/>
      <c r="T637" s="322"/>
      <c r="U637" s="322"/>
      <c r="W637" s="322"/>
      <c r="X637" s="322"/>
      <c r="Z637" s="322"/>
      <c r="AA637" s="322"/>
      <c r="AB637" s="322"/>
      <c r="AC637" s="322"/>
      <c r="AE637" s="281"/>
      <c r="AF637" s="322"/>
    </row>
    <row r="638" spans="1:32" ht="12.75" customHeight="1" x14ac:dyDescent="0.35">
      <c r="A638" s="23">
        <v>635</v>
      </c>
      <c r="B638" s="274">
        <v>17</v>
      </c>
      <c r="C638" s="98">
        <v>44493</v>
      </c>
      <c r="D638" s="65" t="s">
        <v>102</v>
      </c>
      <c r="E638" s="343" t="str">
        <f t="shared" si="140"/>
        <v>FAIRFIELD GAC 50</v>
      </c>
      <c r="F638" s="343" t="str">
        <f t="shared" si="140"/>
        <v>POLONIA FALCON STARS FC</v>
      </c>
      <c r="G638" s="298"/>
      <c r="H638" s="302">
        <f>VLOOKUP(E638,START_TIMES,2)</f>
        <v>0.41666666666666702</v>
      </c>
      <c r="I638" s="25" t="str">
        <f>VLOOKUP(E638,FallFields1,2)</f>
        <v>Ludlowe HS (T), Fairfield</v>
      </c>
      <c r="J638" s="75" t="s">
        <v>0</v>
      </c>
      <c r="K638" s="16"/>
      <c r="M638" s="87" t="s">
        <v>127</v>
      </c>
      <c r="N638" s="87" t="s">
        <v>132</v>
      </c>
      <c r="P638" s="326"/>
      <c r="Q638" s="326"/>
      <c r="R638" s="322"/>
      <c r="T638" s="322"/>
      <c r="U638" s="322"/>
      <c r="W638" s="322"/>
      <c r="X638" s="322"/>
      <c r="Z638" s="322"/>
      <c r="AA638" s="322"/>
      <c r="AB638" s="322"/>
      <c r="AC638" s="322"/>
      <c r="AE638" s="281"/>
      <c r="AF638" s="322"/>
    </row>
    <row r="639" spans="1:32" ht="12.75" customHeight="1" x14ac:dyDescent="0.35">
      <c r="A639" s="23">
        <v>636</v>
      </c>
      <c r="B639" s="274">
        <v>17</v>
      </c>
      <c r="C639" s="98">
        <v>44493</v>
      </c>
      <c r="D639" s="65" t="s">
        <v>102</v>
      </c>
      <c r="E639" s="25" t="str">
        <f t="shared" si="140"/>
        <v>GUILFORD BLACK EAGLES</v>
      </c>
      <c r="F639" s="25" t="str">
        <f t="shared" si="140"/>
        <v>CHESHIRE AZZURRI 50</v>
      </c>
      <c r="G639" s="298"/>
      <c r="H639" s="302">
        <f>VLOOKUP(E639,START_TIMES,2)</f>
        <v>0.41666666666666702</v>
      </c>
      <c r="I639" s="354" t="str">
        <f>VLOOKUP(E639,FallFields1,2)</f>
        <v>Calvin Leete School (G), Guilford</v>
      </c>
      <c r="J639" s="75" t="s">
        <v>0</v>
      </c>
      <c r="K639" s="16"/>
      <c r="M639" s="87" t="s">
        <v>131</v>
      </c>
      <c r="N639" s="87" t="s">
        <v>124</v>
      </c>
      <c r="P639" s="326"/>
      <c r="Q639" s="326"/>
      <c r="R639" s="322"/>
      <c r="T639" s="322"/>
      <c r="U639" s="322"/>
      <c r="W639" s="322"/>
      <c r="X639" s="322"/>
      <c r="Z639" s="322"/>
      <c r="AA639" s="322"/>
      <c r="AB639" s="322"/>
      <c r="AC639" s="322"/>
      <c r="AE639" s="281"/>
      <c r="AF639" s="322"/>
    </row>
    <row r="640" spans="1:32" ht="12.5" customHeight="1" x14ac:dyDescent="0.35">
      <c r="A640" s="23">
        <v>637</v>
      </c>
      <c r="B640" s="274" t="s">
        <v>0</v>
      </c>
      <c r="C640" s="98" t="s">
        <v>0</v>
      </c>
      <c r="D640" s="29" t="s">
        <v>0</v>
      </c>
      <c r="E640" s="25" t="s">
        <v>0</v>
      </c>
      <c r="F640" s="25" t="s">
        <v>0</v>
      </c>
      <c r="G640" s="298" t="s">
        <v>0</v>
      </c>
      <c r="H640" s="302"/>
      <c r="I640" s="25" t="s">
        <v>0</v>
      </c>
      <c r="J640" s="75" t="s">
        <v>0</v>
      </c>
      <c r="K640" s="16"/>
      <c r="M640" s="5"/>
      <c r="N640" s="5"/>
      <c r="P640" s="326"/>
      <c r="Q640" s="326"/>
    </row>
    <row r="641" spans="1:32" ht="12.5" customHeight="1" x14ac:dyDescent="0.35">
      <c r="A641" s="23">
        <v>638</v>
      </c>
      <c r="B641" s="274">
        <v>17</v>
      </c>
      <c r="C641" s="98">
        <v>44493</v>
      </c>
      <c r="D641" s="70" t="s">
        <v>103</v>
      </c>
      <c r="E641" s="25" t="e">
        <f t="shared" ref="E641:F644" si="141">VLOOKUP(M641,Teams,2)</f>
        <v>#N/A</v>
      </c>
      <c r="F641" s="25" t="e">
        <f t="shared" si="141"/>
        <v>#N/A</v>
      </c>
      <c r="G641" s="298"/>
      <c r="H641" s="302" t="e">
        <f t="shared" ref="H641:H650" si="142">VLOOKUP(E641,START_TIMES,2)</f>
        <v>#N/A</v>
      </c>
      <c r="I641" s="25" t="e">
        <f>VLOOKUP(E641,FallFields1,2)</f>
        <v>#N/A</v>
      </c>
      <c r="J641" s="75" t="s">
        <v>0</v>
      </c>
      <c r="K641" s="16"/>
      <c r="M641" s="5"/>
      <c r="N641" s="5"/>
      <c r="P641" s="326"/>
      <c r="Q641" s="326"/>
    </row>
    <row r="642" spans="1:32" ht="12.75" customHeight="1" x14ac:dyDescent="0.35">
      <c r="A642" s="23">
        <v>639</v>
      </c>
      <c r="B642" s="274">
        <v>17</v>
      </c>
      <c r="C642" s="98">
        <v>44493</v>
      </c>
      <c r="D642" s="70" t="s">
        <v>103</v>
      </c>
      <c r="E642" s="25" t="e">
        <f t="shared" si="141"/>
        <v>#N/A</v>
      </c>
      <c r="F642" s="25" t="e">
        <f t="shared" si="141"/>
        <v>#N/A</v>
      </c>
      <c r="G642" s="298"/>
      <c r="H642" s="302" t="e">
        <f t="shared" si="142"/>
        <v>#N/A</v>
      </c>
      <c r="I642" s="25" t="e">
        <f>VLOOKUP(E642,FallFields1,2)</f>
        <v>#N/A</v>
      </c>
      <c r="J642" s="75" t="s">
        <v>0</v>
      </c>
      <c r="K642" s="16"/>
      <c r="M642" s="5"/>
      <c r="N642" s="5"/>
      <c r="P642" s="326"/>
      <c r="Q642" s="326"/>
      <c r="R642" s="322"/>
      <c r="T642" s="322"/>
      <c r="U642" s="322"/>
      <c r="W642" s="322"/>
      <c r="X642" s="322"/>
      <c r="Z642" s="322"/>
      <c r="AA642" s="322"/>
      <c r="AB642" s="322"/>
      <c r="AC642" s="322"/>
      <c r="AE642" s="281"/>
      <c r="AF642" s="322"/>
    </row>
    <row r="643" spans="1:32" ht="12.75" customHeight="1" thickBot="1" x14ac:dyDescent="0.4">
      <c r="A643" s="23">
        <v>640</v>
      </c>
      <c r="B643" s="274">
        <v>17</v>
      </c>
      <c r="C643" s="98">
        <v>44493</v>
      </c>
      <c r="D643" s="70" t="s">
        <v>103</v>
      </c>
      <c r="E643" s="25" t="e">
        <f t="shared" si="141"/>
        <v>#N/A</v>
      </c>
      <c r="F643" s="25" t="e">
        <f t="shared" si="141"/>
        <v>#N/A</v>
      </c>
      <c r="G643" s="298"/>
      <c r="H643" s="302" t="e">
        <f t="shared" si="142"/>
        <v>#N/A</v>
      </c>
      <c r="I643" s="25" t="e">
        <f>VLOOKUP(E643,FallFields1,2)</f>
        <v>#N/A</v>
      </c>
      <c r="J643" s="75" t="s">
        <v>0</v>
      </c>
      <c r="K643" s="16"/>
      <c r="M643" s="5"/>
      <c r="N643" s="5"/>
      <c r="P643" s="326"/>
      <c r="Q643" s="326"/>
    </row>
    <row r="644" spans="1:32" ht="12.75" customHeight="1" thickTop="1" thickBot="1" x14ac:dyDescent="0.4">
      <c r="A644" s="23">
        <v>641</v>
      </c>
      <c r="B644" s="274">
        <v>17</v>
      </c>
      <c r="C644" s="98">
        <v>44493</v>
      </c>
      <c r="D644" s="70" t="s">
        <v>103</v>
      </c>
      <c r="E644" s="25" t="e">
        <f t="shared" si="141"/>
        <v>#N/A</v>
      </c>
      <c r="F644" s="25" t="e">
        <f t="shared" si="141"/>
        <v>#N/A</v>
      </c>
      <c r="G644" s="298"/>
      <c r="H644" s="302" t="e">
        <f t="shared" si="142"/>
        <v>#N/A</v>
      </c>
      <c r="I644" s="25" t="e">
        <f>VLOOKUP(E644,FallFields1,2)</f>
        <v>#N/A</v>
      </c>
      <c r="J644" s="75" t="s">
        <v>0</v>
      </c>
      <c r="K644" s="16"/>
      <c r="M644" s="5"/>
      <c r="N644" s="5"/>
      <c r="P644" s="326"/>
      <c r="Q644" s="326"/>
      <c r="R644" s="322"/>
      <c r="S644" s="16"/>
      <c r="T644" s="207"/>
      <c r="U644" s="207"/>
      <c r="V644" s="16">
        <v>73</v>
      </c>
      <c r="W644" s="218"/>
      <c r="X644" s="224"/>
      <c r="Y644" s="16"/>
      <c r="Z644" s="275"/>
      <c r="AA644" s="322"/>
      <c r="AB644" s="322"/>
      <c r="AC644" s="16"/>
      <c r="AF644" s="322"/>
    </row>
    <row r="645" spans="1:32" ht="12.75" customHeight="1" thickTop="1" thickBot="1" x14ac:dyDescent="0.4">
      <c r="A645" s="23">
        <v>642</v>
      </c>
      <c r="B645" s="23" t="s">
        <v>0</v>
      </c>
      <c r="C645" s="98" t="s">
        <v>0</v>
      </c>
      <c r="D645" s="301" t="s">
        <v>0</v>
      </c>
      <c r="E645" s="25" t="s">
        <v>0</v>
      </c>
      <c r="F645" s="25" t="s">
        <v>0</v>
      </c>
      <c r="G645" s="298" t="s">
        <v>0</v>
      </c>
      <c r="H645" s="302" t="e">
        <f t="shared" si="142"/>
        <v>#N/A</v>
      </c>
      <c r="I645" s="25" t="s">
        <v>0</v>
      </c>
      <c r="J645" s="75" t="s">
        <v>0</v>
      </c>
      <c r="K645" s="16"/>
      <c r="M645" s="5"/>
      <c r="N645" s="5"/>
      <c r="P645" s="326"/>
      <c r="Q645" s="326"/>
      <c r="S645" s="16"/>
      <c r="T645" s="207"/>
      <c r="U645" s="207"/>
      <c r="V645" s="16">
        <v>74</v>
      </c>
      <c r="W645" s="218"/>
      <c r="X645" s="224"/>
      <c r="Y645" s="16"/>
      <c r="Z645" s="275"/>
      <c r="AA645" s="322"/>
      <c r="AB645" s="322"/>
      <c r="AC645" s="91"/>
      <c r="AE645" s="281"/>
      <c r="AF645" s="322"/>
    </row>
    <row r="646" spans="1:32" ht="12.75" customHeight="1" thickTop="1" x14ac:dyDescent="0.35">
      <c r="A646" s="23">
        <v>643</v>
      </c>
      <c r="B646" s="274">
        <v>18</v>
      </c>
      <c r="C646" s="98">
        <v>44500</v>
      </c>
      <c r="D646" s="71" t="s">
        <v>10</v>
      </c>
      <c r="E646" s="25" t="str">
        <f t="shared" ref="E646:F650" si="143">VLOOKUP(M646,Teams,2)</f>
        <v>VASCO DA GAMA 30</v>
      </c>
      <c r="F646" s="25" t="str">
        <f t="shared" si="143"/>
        <v>NORTH BRANFORD 30</v>
      </c>
      <c r="G646" s="298"/>
      <c r="H646" s="302">
        <f t="shared" si="142"/>
        <v>0.41666666666666702</v>
      </c>
      <c r="I646" s="25" t="str">
        <f>VLOOKUP(E646,FallFields1,2)</f>
        <v>Veterans Memorial Park (T), Bridgeport</v>
      </c>
      <c r="J646" s="75" t="s">
        <v>0</v>
      </c>
      <c r="K646" s="16"/>
      <c r="M646" s="5" t="s">
        <v>97</v>
      </c>
      <c r="N646" s="5" t="s">
        <v>99</v>
      </c>
      <c r="P646" s="326"/>
      <c r="Q646" s="326"/>
      <c r="R646" s="322"/>
      <c r="T646" s="324"/>
      <c r="U646" s="324"/>
      <c r="V646" s="325"/>
      <c r="W646" s="324"/>
      <c r="X646" s="324"/>
      <c r="Z646" s="322"/>
      <c r="AA646" s="322"/>
      <c r="AB646" s="322"/>
      <c r="AF646" s="322"/>
    </row>
    <row r="647" spans="1:32" ht="12.75" customHeight="1" x14ac:dyDescent="0.35">
      <c r="A647" s="23">
        <v>644</v>
      </c>
      <c r="B647" s="274">
        <v>18</v>
      </c>
      <c r="C647" s="98">
        <v>44500</v>
      </c>
      <c r="D647" s="71" t="s">
        <v>10</v>
      </c>
      <c r="E647" s="25" t="str">
        <f t="shared" si="143"/>
        <v>DANBURY UNITED 30</v>
      </c>
      <c r="F647" s="25" t="str">
        <f t="shared" si="143"/>
        <v>NEWTOWN SALTY DOGS</v>
      </c>
      <c r="G647" s="298"/>
      <c r="H647" s="302">
        <f t="shared" si="142"/>
        <v>0.375</v>
      </c>
      <c r="I647" s="25" t="str">
        <f>VLOOKUP(E647,FallFields1,2)</f>
        <v>Portuguese Cultural Center (G), Danbury</v>
      </c>
      <c r="J647" s="75" t="s">
        <v>0</v>
      </c>
      <c r="K647" s="16"/>
      <c r="M647" s="5" t="s">
        <v>100</v>
      </c>
      <c r="N647" s="5" t="s">
        <v>94</v>
      </c>
      <c r="P647" s="326"/>
      <c r="Q647" s="326"/>
      <c r="R647" s="322"/>
      <c r="T647" s="322"/>
      <c r="U647" s="322"/>
      <c r="W647" s="322"/>
      <c r="X647" s="322"/>
      <c r="Z647" s="322"/>
      <c r="AA647" s="322"/>
      <c r="AB647" s="322"/>
      <c r="AF647" s="322"/>
    </row>
    <row r="648" spans="1:32" ht="12.75" customHeight="1" x14ac:dyDescent="0.35">
      <c r="A648" s="23">
        <v>645</v>
      </c>
      <c r="B648" s="274">
        <v>18</v>
      </c>
      <c r="C648" s="98">
        <v>44500</v>
      </c>
      <c r="D648" s="71" t="s">
        <v>10</v>
      </c>
      <c r="E648" s="25" t="str">
        <f t="shared" si="143"/>
        <v>SHELTON FC</v>
      </c>
      <c r="F648" s="25" t="str">
        <f t="shared" si="143"/>
        <v>CLUB NAPOLI 30</v>
      </c>
      <c r="G648" s="298"/>
      <c r="H648" s="302">
        <f t="shared" si="142"/>
        <v>0.33333333333333331</v>
      </c>
      <c r="I648" s="25" t="str">
        <f>VLOOKUP(E648,FallFields1,2)</f>
        <v>Nike Site (G), Shelton</v>
      </c>
      <c r="J648" s="75" t="s">
        <v>0</v>
      </c>
      <c r="K648" s="16"/>
      <c r="M648" s="5" t="s">
        <v>93</v>
      </c>
      <c r="N648" s="5" t="s">
        <v>95</v>
      </c>
      <c r="P648" s="326"/>
      <c r="Q648" s="326"/>
      <c r="R648" s="322"/>
      <c r="T648" s="322"/>
      <c r="U648" s="322"/>
      <c r="W648" s="322"/>
      <c r="X648" s="322"/>
      <c r="Z648" s="322"/>
      <c r="AA648" s="322"/>
      <c r="AB648" s="322"/>
      <c r="AF648" s="322"/>
    </row>
    <row r="649" spans="1:32" ht="12.75" customHeight="1" x14ac:dyDescent="0.35">
      <c r="A649" s="23">
        <v>646</v>
      </c>
      <c r="B649" s="274">
        <v>18</v>
      </c>
      <c r="C649" s="98">
        <v>44500</v>
      </c>
      <c r="D649" s="71" t="s">
        <v>10</v>
      </c>
      <c r="E649" s="25" t="str">
        <f t="shared" si="143"/>
        <v>GREENWICH ARSENAL 30</v>
      </c>
      <c r="F649" s="25" t="str">
        <f t="shared" si="143"/>
        <v>CLINTON 30</v>
      </c>
      <c r="G649" s="298"/>
      <c r="H649" s="302">
        <f t="shared" si="142"/>
        <v>0.41666666666666702</v>
      </c>
      <c r="I649" s="25" t="str">
        <f>VLOOKUP(E649,FallFields1,2)</f>
        <v>tbd</v>
      </c>
      <c r="J649" s="75" t="s">
        <v>0</v>
      </c>
      <c r="K649" s="16"/>
      <c r="M649" s="5" t="s">
        <v>98</v>
      </c>
      <c r="N649" s="5" t="s">
        <v>101</v>
      </c>
      <c r="P649" s="326"/>
      <c r="Q649" s="326"/>
      <c r="R649" s="322"/>
      <c r="T649" s="322"/>
      <c r="U649" s="322"/>
      <c r="W649" s="322"/>
      <c r="X649" s="322"/>
      <c r="Z649" s="322"/>
      <c r="AA649" s="322"/>
      <c r="AB649" s="322"/>
      <c r="AE649" s="281"/>
      <c r="AF649" s="322"/>
    </row>
    <row r="650" spans="1:32" ht="12.75" customHeight="1" x14ac:dyDescent="0.35">
      <c r="A650" s="23">
        <v>647</v>
      </c>
      <c r="B650" s="274">
        <v>18</v>
      </c>
      <c r="C650" s="98">
        <v>44500</v>
      </c>
      <c r="D650" s="71" t="s">
        <v>10</v>
      </c>
      <c r="E650" s="25" t="str">
        <f t="shared" si="143"/>
        <v>NAUGATUCK FUSION</v>
      </c>
      <c r="F650" s="25" t="str">
        <f t="shared" si="143"/>
        <v>STAMFORD FC</v>
      </c>
      <c r="G650" s="298"/>
      <c r="H650" s="302">
        <f t="shared" si="142"/>
        <v>0.41666666666666702</v>
      </c>
      <c r="I650" s="25" t="str">
        <f>VLOOKUP(E650,FallFields1,2)</f>
        <v>City Hill MS (G), Naugatuck</v>
      </c>
      <c r="J650" s="75" t="s">
        <v>0</v>
      </c>
      <c r="K650" s="16"/>
      <c r="M650" s="5" t="s">
        <v>92</v>
      </c>
      <c r="N650" s="5" t="s">
        <v>96</v>
      </c>
      <c r="P650" s="326"/>
      <c r="Q650" s="326"/>
      <c r="R650" s="322"/>
      <c r="T650" s="322"/>
      <c r="U650" s="322"/>
      <c r="W650" s="322"/>
      <c r="X650" s="322"/>
      <c r="Z650" s="322"/>
      <c r="AA650" s="322"/>
      <c r="AB650" s="322"/>
      <c r="AF650" s="322"/>
    </row>
    <row r="651" spans="1:32" ht="12.75" customHeight="1" x14ac:dyDescent="0.35">
      <c r="A651" s="23">
        <v>648</v>
      </c>
      <c r="B651" s="274" t="s">
        <v>0</v>
      </c>
      <c r="C651" s="98" t="s">
        <v>0</v>
      </c>
      <c r="D651" s="29" t="s">
        <v>0</v>
      </c>
      <c r="E651" s="25" t="s">
        <v>0</v>
      </c>
      <c r="F651" s="25" t="s">
        <v>0</v>
      </c>
      <c r="G651" s="298" t="s">
        <v>0</v>
      </c>
      <c r="H651" s="302"/>
      <c r="I651" s="25" t="s">
        <v>0</v>
      </c>
      <c r="J651" s="75" t="s">
        <v>0</v>
      </c>
      <c r="K651" s="16"/>
      <c r="M651" s="5"/>
      <c r="N651" s="5"/>
      <c r="P651" s="326"/>
      <c r="Q651" s="326"/>
      <c r="R651" s="322"/>
      <c r="T651" s="322"/>
      <c r="U651" s="322"/>
      <c r="W651" s="322"/>
      <c r="X651" s="322"/>
      <c r="Z651" s="322"/>
      <c r="AA651" s="322"/>
      <c r="AB651" s="322"/>
      <c r="AC651" s="322"/>
      <c r="AE651" s="281"/>
      <c r="AF651" s="322"/>
    </row>
    <row r="652" spans="1:32" ht="12.75" customHeight="1" x14ac:dyDescent="0.35">
      <c r="A652" s="23">
        <v>649</v>
      </c>
      <c r="B652" s="274">
        <v>18</v>
      </c>
      <c r="C652" s="98">
        <v>44500</v>
      </c>
      <c r="D652" s="68" t="s">
        <v>175</v>
      </c>
      <c r="E652" s="332" t="str">
        <f t="shared" ref="E652:F656" si="144">VLOOKUP(M652,Teams,2)</f>
        <v>INTERNATIONAL FC</v>
      </c>
      <c r="F652" s="25" t="str">
        <f t="shared" si="144"/>
        <v>HAMDEN ALL STARS</v>
      </c>
      <c r="G652" s="298"/>
      <c r="H652" s="302">
        <f>VLOOKUP(E652,START_TIMES,2)</f>
        <v>0.41666666666666702</v>
      </c>
      <c r="I652" s="25" t="str">
        <f>VLOOKUP(E652,FallFields1,2)</f>
        <v>tbd</v>
      </c>
      <c r="J652" s="75" t="s">
        <v>0</v>
      </c>
      <c r="K652" s="91"/>
      <c r="L652" s="91"/>
      <c r="M652" s="5" t="s">
        <v>150</v>
      </c>
      <c r="N652" s="5" t="s">
        <v>153</v>
      </c>
      <c r="P652" s="16"/>
      <c r="Q652" s="16"/>
      <c r="T652" s="322"/>
      <c r="U652" s="322"/>
      <c r="W652" s="322"/>
      <c r="X652" s="322"/>
    </row>
    <row r="653" spans="1:32" ht="12.75" customHeight="1" x14ac:dyDescent="0.35">
      <c r="A653" s="23">
        <v>650</v>
      </c>
      <c r="B653" s="274">
        <v>18</v>
      </c>
      <c r="C653" s="98">
        <v>44500</v>
      </c>
      <c r="D653" s="68" t="s">
        <v>175</v>
      </c>
      <c r="E653" s="25" t="str">
        <f t="shared" si="144"/>
        <v>POLONIA FALCON FC 30</v>
      </c>
      <c r="F653" s="25" t="str">
        <f t="shared" si="144"/>
        <v>LITCHFIELD COUNTY BLUES</v>
      </c>
      <c r="G653" s="298"/>
      <c r="H653" s="302">
        <f>VLOOKUP(E653,START_TIMES,2)</f>
        <v>0.375</v>
      </c>
      <c r="I653" s="25" t="str">
        <f>VLOOKUP(E653,FallFields1,2)</f>
        <v>Falcon Field (G), New Britain</v>
      </c>
      <c r="J653" s="75" t="s">
        <v>0</v>
      </c>
      <c r="K653" s="16"/>
      <c r="M653" s="5" t="s">
        <v>157</v>
      </c>
      <c r="N653" s="5" t="s">
        <v>154</v>
      </c>
      <c r="P653" s="16"/>
      <c r="Q653" s="16"/>
      <c r="T653" s="322"/>
      <c r="U653" s="322"/>
      <c r="W653" s="322"/>
      <c r="X653" s="322"/>
    </row>
    <row r="654" spans="1:32" ht="12.75" customHeight="1" x14ac:dyDescent="0.35">
      <c r="A654" s="23">
        <v>651</v>
      </c>
      <c r="B654" s="274">
        <v>18</v>
      </c>
      <c r="C654" s="98">
        <v>44500</v>
      </c>
      <c r="D654" s="68" t="s">
        <v>175</v>
      </c>
      <c r="E654" s="25" t="str">
        <f t="shared" si="144"/>
        <v>COYOTES FC</v>
      </c>
      <c r="F654" s="25" t="str">
        <f t="shared" si="144"/>
        <v>QPR</v>
      </c>
      <c r="G654" s="298"/>
      <c r="H654" s="302">
        <f>VLOOKUP(E654,START_TIMES,2)</f>
        <v>0.33333333333333331</v>
      </c>
      <c r="I654" s="25" t="str">
        <f>VLOOKUP(E654,FallFields1,2)</f>
        <v>Falcon Field, Meriden</v>
      </c>
      <c r="J654" s="75" t="s">
        <v>0</v>
      </c>
      <c r="K654" s="16"/>
      <c r="M654" s="5" t="s">
        <v>152</v>
      </c>
      <c r="N654" s="5" t="s">
        <v>158</v>
      </c>
      <c r="P654" s="16"/>
      <c r="Q654" s="16"/>
      <c r="T654" s="322"/>
      <c r="U654" s="322"/>
      <c r="W654" s="322"/>
      <c r="X654" s="322"/>
    </row>
    <row r="655" spans="1:32" ht="12.75" customHeight="1" x14ac:dyDescent="0.35">
      <c r="A655" s="23">
        <v>652</v>
      </c>
      <c r="B655" s="274">
        <v>18</v>
      </c>
      <c r="C655" s="98">
        <v>44500</v>
      </c>
      <c r="D655" s="68" t="s">
        <v>175</v>
      </c>
      <c r="E655" s="25" t="str">
        <f t="shared" si="144"/>
        <v>TRINITY FC</v>
      </c>
      <c r="F655" s="25" t="str">
        <f t="shared" si="144"/>
        <v>MILFORD TUESDAY</v>
      </c>
      <c r="G655" s="298"/>
      <c r="H655" s="302">
        <f>VLOOKUP(E655,START_TIMES,2)</f>
        <v>0.41666666666666702</v>
      </c>
      <c r="I655" s="25" t="str">
        <f>VLOOKUP(E655,FallFields1,2)</f>
        <v>Celentano Field, New Haven</v>
      </c>
      <c r="J655" s="75" t="s">
        <v>0</v>
      </c>
      <c r="K655" s="16"/>
      <c r="M655" s="5" t="s">
        <v>159</v>
      </c>
      <c r="N655" s="5" t="s">
        <v>156</v>
      </c>
      <c r="P655" s="16"/>
      <c r="Q655" s="16"/>
      <c r="R655" s="322"/>
      <c r="T655" s="322"/>
      <c r="U655" s="322"/>
      <c r="W655" s="322"/>
      <c r="X655" s="322"/>
      <c r="AA655" s="322"/>
      <c r="AB655" s="322"/>
    </row>
    <row r="656" spans="1:32" ht="12.75" customHeight="1" thickBot="1" x14ac:dyDescent="0.4">
      <c r="A656" s="23">
        <v>653</v>
      </c>
      <c r="B656" s="274">
        <v>18</v>
      </c>
      <c r="C656" s="98">
        <v>44500</v>
      </c>
      <c r="D656" s="68" t="s">
        <v>175</v>
      </c>
      <c r="E656" s="25" t="str">
        <f t="shared" si="144"/>
        <v>MILFORD AMIGOS</v>
      </c>
      <c r="F656" s="25" t="str">
        <f t="shared" si="144"/>
        <v>CLUB INDEPENDIENTE</v>
      </c>
      <c r="G656" s="298"/>
      <c r="H656" s="302">
        <f>VLOOKUP(E656,START_TIMES,2)</f>
        <v>0.33333333333333331</v>
      </c>
      <c r="I656" s="25" t="str">
        <f>VLOOKUP(E656,FallFields1,2)</f>
        <v>Pease Road (G), Woodbridge</v>
      </c>
      <c r="J656" s="75" t="s">
        <v>0</v>
      </c>
      <c r="K656" s="16"/>
      <c r="M656" s="5" t="s">
        <v>155</v>
      </c>
      <c r="N656" s="5" t="s">
        <v>151</v>
      </c>
      <c r="P656" s="16"/>
      <c r="Q656" s="16"/>
      <c r="R656" s="322"/>
      <c r="T656" s="322"/>
      <c r="U656" s="322"/>
      <c r="W656" s="322"/>
      <c r="X656" s="322"/>
      <c r="Z656" s="322"/>
      <c r="AA656" s="322"/>
      <c r="AB656" s="322"/>
      <c r="AC656" s="322"/>
      <c r="AF656" s="322"/>
    </row>
    <row r="657" spans="1:32" ht="12.75" customHeight="1" thickTop="1" thickBot="1" x14ac:dyDescent="0.4">
      <c r="A657" s="23">
        <v>654</v>
      </c>
      <c r="B657" s="274" t="s">
        <v>0</v>
      </c>
      <c r="C657" s="98" t="s">
        <v>0</v>
      </c>
      <c r="D657" s="29" t="s">
        <v>0</v>
      </c>
      <c r="E657" s="25" t="s">
        <v>0</v>
      </c>
      <c r="F657" s="25" t="s">
        <v>0</v>
      </c>
      <c r="G657" s="78" t="s">
        <v>0</v>
      </c>
      <c r="H657" s="302"/>
      <c r="I657" s="25" t="s">
        <v>0</v>
      </c>
      <c r="J657" s="75" t="s">
        <v>0</v>
      </c>
      <c r="K657" s="91"/>
      <c r="L657" s="91"/>
      <c r="M657" s="5"/>
      <c r="N657" s="5"/>
      <c r="P657" s="16"/>
      <c r="Q657" s="16"/>
      <c r="R657" s="322"/>
      <c r="T657" s="322"/>
      <c r="U657" s="322"/>
      <c r="W657" s="322"/>
      <c r="X657" s="322"/>
      <c r="Z657" s="322"/>
      <c r="AA657" s="322"/>
      <c r="AB657" s="322"/>
      <c r="AC657" s="322"/>
      <c r="AE657" s="281"/>
      <c r="AF657" s="322"/>
    </row>
    <row r="658" spans="1:32" ht="12.75" customHeight="1" thickTop="1" x14ac:dyDescent="0.35">
      <c r="A658" s="23">
        <v>655</v>
      </c>
      <c r="B658" s="274">
        <v>18</v>
      </c>
      <c r="C658" s="98">
        <v>44500</v>
      </c>
      <c r="D658" s="67" t="s">
        <v>11</v>
      </c>
      <c r="E658" s="25" t="str">
        <f t="shared" ref="E658:F662" si="145">VLOOKUP(M658,Teams,2)</f>
        <v>FAIRFIELD GAC 40</v>
      </c>
      <c r="F658" s="25" t="str">
        <f t="shared" si="145"/>
        <v>GREENWICH PUMAS 40</v>
      </c>
      <c r="G658" s="298"/>
      <c r="H658" s="302">
        <v>0.375</v>
      </c>
      <c r="I658" s="25" t="str">
        <f>VLOOKUP(E658,FallFields1,2)</f>
        <v>Ludlowe HS (T), Fairfield</v>
      </c>
      <c r="J658" s="75" t="s">
        <v>0</v>
      </c>
      <c r="K658" s="16"/>
      <c r="M658" s="5" t="s">
        <v>160</v>
      </c>
      <c r="N658" s="5" t="s">
        <v>163</v>
      </c>
      <c r="P658" s="16"/>
      <c r="Q658" s="16"/>
      <c r="T658" s="322"/>
      <c r="U658" s="322"/>
      <c r="W658" s="322"/>
    </row>
    <row r="659" spans="1:32" ht="12.75" customHeight="1" x14ac:dyDescent="0.35">
      <c r="A659" s="23">
        <v>656</v>
      </c>
      <c r="B659" s="274">
        <v>18</v>
      </c>
      <c r="C659" s="98">
        <v>44500</v>
      </c>
      <c r="D659" s="67" t="s">
        <v>11</v>
      </c>
      <c r="E659" s="25" t="str">
        <f t="shared" si="145"/>
        <v>STORM FC</v>
      </c>
      <c r="F659" s="25" t="str">
        <f t="shared" si="145"/>
        <v>HENRY  REID FC 40</v>
      </c>
      <c r="G659" s="298"/>
      <c r="H659" s="302">
        <v>0.33333333333333331</v>
      </c>
      <c r="I659" s="25" t="str">
        <f>VLOOKUP(E659,FallFields1,2)</f>
        <v>Wakeman Park (T), Westport</v>
      </c>
      <c r="J659" s="75" t="s">
        <v>0</v>
      </c>
      <c r="K659" s="16"/>
      <c r="M659" s="5" t="s">
        <v>107</v>
      </c>
      <c r="N659" s="5" t="s">
        <v>104</v>
      </c>
      <c r="P659" s="16"/>
      <c r="Q659" s="16"/>
      <c r="R659" s="322"/>
      <c r="T659" s="322"/>
      <c r="U659" s="322"/>
      <c r="W659" s="322"/>
      <c r="X659" s="322"/>
      <c r="Z659" s="322"/>
      <c r="AA659" s="322"/>
      <c r="AB659" s="322"/>
      <c r="AC659" s="322"/>
      <c r="AE659" s="281"/>
      <c r="AF659" s="322"/>
    </row>
    <row r="660" spans="1:32" ht="12.75" customHeight="1" x14ac:dyDescent="0.35">
      <c r="A660" s="23">
        <v>657</v>
      </c>
      <c r="B660" s="274">
        <v>18</v>
      </c>
      <c r="C660" s="98">
        <v>44500</v>
      </c>
      <c r="D660" s="67" t="s">
        <v>11</v>
      </c>
      <c r="E660" s="25" t="str">
        <f t="shared" si="145"/>
        <v>GREENWICH GUNNERS 40</v>
      </c>
      <c r="F660" s="25" t="str">
        <f t="shared" si="145"/>
        <v>VASCO DA GAMA 40</v>
      </c>
      <c r="G660" s="298"/>
      <c r="H660" s="302">
        <f>VLOOKUP(E660,START_TIMES,2)</f>
        <v>0.41666666666666702</v>
      </c>
      <c r="I660" s="25" t="str">
        <f>VLOOKUP(E660,FallFields1,2)</f>
        <v>tbd</v>
      </c>
      <c r="J660" s="75" t="s">
        <v>0</v>
      </c>
      <c r="K660" s="16"/>
      <c r="M660" s="5" t="s">
        <v>162</v>
      </c>
      <c r="N660" s="5" t="s">
        <v>108</v>
      </c>
      <c r="P660" s="16"/>
      <c r="Q660" s="16"/>
      <c r="R660" s="322"/>
      <c r="T660" s="322"/>
      <c r="U660" s="322"/>
      <c r="W660" s="322"/>
      <c r="X660" s="322"/>
      <c r="Z660" s="322"/>
      <c r="AA660" s="322"/>
      <c r="AB660" s="322"/>
      <c r="AE660" s="281"/>
    </row>
    <row r="661" spans="1:32" ht="12.75" customHeight="1" x14ac:dyDescent="0.35">
      <c r="A661" s="23">
        <v>658</v>
      </c>
      <c r="B661" s="274">
        <v>18</v>
      </c>
      <c r="C661" s="98">
        <v>44500</v>
      </c>
      <c r="D661" s="67" t="s">
        <v>11</v>
      </c>
      <c r="E661" s="25" t="str">
        <f t="shared" si="145"/>
        <v>WATERBURY ALBANIANS</v>
      </c>
      <c r="F661" s="25" t="str">
        <f t="shared" si="145"/>
        <v>RIDGEFIELD KICKS</v>
      </c>
      <c r="G661" s="298"/>
      <c r="H661" s="302">
        <f>VLOOKUP(E661,START_TIMES,2)</f>
        <v>0.33333333333333331</v>
      </c>
      <c r="I661" s="25" t="str">
        <f>VLOOKUP(E661,FallFields1,2)</f>
        <v>Brookfield HS, Brookfield</v>
      </c>
      <c r="J661" s="75" t="s">
        <v>0</v>
      </c>
      <c r="K661" s="16"/>
      <c r="M661" s="5" t="s">
        <v>109</v>
      </c>
      <c r="N661" s="5" t="s">
        <v>106</v>
      </c>
      <c r="P661" s="16"/>
      <c r="Q661" s="16"/>
      <c r="R661" s="322"/>
      <c r="T661" s="322"/>
      <c r="U661" s="322"/>
      <c r="W661" s="322"/>
      <c r="X661" s="322"/>
      <c r="Z661" s="322"/>
      <c r="AA661" s="322"/>
      <c r="AB661" s="322"/>
      <c r="AE661" s="281"/>
    </row>
    <row r="662" spans="1:32" ht="12.75" customHeight="1" x14ac:dyDescent="0.35">
      <c r="A662" s="23">
        <v>659</v>
      </c>
      <c r="B662" s="274">
        <v>18</v>
      </c>
      <c r="C662" s="98">
        <v>44500</v>
      </c>
      <c r="D662" s="67" t="s">
        <v>11</v>
      </c>
      <c r="E662" s="25" t="str">
        <f t="shared" si="145"/>
        <v>PAN ZONES</v>
      </c>
      <c r="F662" s="25" t="str">
        <f t="shared" si="145"/>
        <v>GREENWICH ARSENAL 40</v>
      </c>
      <c r="G662" s="298"/>
      <c r="H662" s="302">
        <f>VLOOKUP(E662,START_TIMES,2)</f>
        <v>0.41666666666666702</v>
      </c>
      <c r="I662" s="25" t="str">
        <f>VLOOKUP(E662,FallFields1,2)</f>
        <v>Stanley Quarter Park (G), New Britain</v>
      </c>
      <c r="J662" s="75" t="s">
        <v>0</v>
      </c>
      <c r="K662" s="16"/>
      <c r="M662" s="5" t="s">
        <v>105</v>
      </c>
      <c r="N662" s="5" t="s">
        <v>161</v>
      </c>
      <c r="P662" s="16"/>
      <c r="Q662" s="16"/>
      <c r="R662" s="322"/>
      <c r="T662" s="322"/>
      <c r="U662" s="322"/>
      <c r="W662" s="322"/>
      <c r="X662" s="322"/>
      <c r="AA662" s="322"/>
      <c r="AB662" s="322"/>
    </row>
    <row r="663" spans="1:32" ht="12.75" customHeight="1" x14ac:dyDescent="0.35">
      <c r="A663" s="23">
        <v>660</v>
      </c>
      <c r="B663" s="274" t="s">
        <v>0</v>
      </c>
      <c r="C663" s="98" t="s">
        <v>0</v>
      </c>
      <c r="D663" s="29" t="s">
        <v>0</v>
      </c>
      <c r="E663" s="25" t="s">
        <v>0</v>
      </c>
      <c r="F663" s="25" t="s">
        <v>0</v>
      </c>
      <c r="G663" s="298" t="s">
        <v>0</v>
      </c>
      <c r="H663" s="302"/>
      <c r="I663" s="25" t="s">
        <v>0</v>
      </c>
      <c r="J663" s="75" t="s">
        <v>0</v>
      </c>
      <c r="K663" s="16"/>
      <c r="M663" s="5"/>
      <c r="N663" s="5"/>
      <c r="P663" s="16"/>
      <c r="Q663" s="16"/>
      <c r="R663" s="322"/>
      <c r="T663" s="322"/>
      <c r="U663" s="322"/>
      <c r="W663" s="322"/>
      <c r="X663" s="322"/>
      <c r="Z663" s="322"/>
      <c r="AA663" s="322"/>
      <c r="AB663" s="322"/>
      <c r="AC663" s="322"/>
      <c r="AE663" s="281"/>
      <c r="AF663" s="322"/>
    </row>
    <row r="664" spans="1:32" ht="12.75" customHeight="1" x14ac:dyDescent="0.35">
      <c r="A664" s="23">
        <v>661</v>
      </c>
      <c r="B664" s="274">
        <v>18</v>
      </c>
      <c r="C664" s="98">
        <v>44500</v>
      </c>
      <c r="D664" s="66" t="s">
        <v>12</v>
      </c>
      <c r="E664" s="25" t="e">
        <f t="shared" ref="E664:F670" si="146">VLOOKUP(M664,Teams,2)</f>
        <v>#N/A</v>
      </c>
      <c r="F664" s="25" t="e">
        <f t="shared" si="146"/>
        <v>#N/A</v>
      </c>
      <c r="G664" s="298"/>
      <c r="H664" s="302" t="e">
        <f t="shared" ref="H664:H670" si="147">VLOOKUP(E664,START_TIMES,2)</f>
        <v>#N/A</v>
      </c>
      <c r="I664" s="25" t="e">
        <f t="shared" ref="I664:I670" si="148">VLOOKUP(E664,FallFields1,2)</f>
        <v>#N/A</v>
      </c>
      <c r="J664" s="75" t="s">
        <v>0</v>
      </c>
      <c r="K664" s="16"/>
      <c r="M664" s="5"/>
      <c r="N664" s="5"/>
      <c r="P664" s="16"/>
      <c r="Q664" s="16"/>
    </row>
    <row r="665" spans="1:32" ht="12.75" customHeight="1" x14ac:dyDescent="0.35">
      <c r="A665" s="23">
        <v>662</v>
      </c>
      <c r="B665" s="274">
        <v>18</v>
      </c>
      <c r="C665" s="98">
        <v>44500</v>
      </c>
      <c r="D665" s="66" t="s">
        <v>12</v>
      </c>
      <c r="E665" s="25" t="e">
        <f t="shared" si="146"/>
        <v>#N/A</v>
      </c>
      <c r="F665" s="25" t="e">
        <f t="shared" si="146"/>
        <v>#N/A</v>
      </c>
      <c r="G665" s="298"/>
      <c r="H665" s="302" t="e">
        <f t="shared" si="147"/>
        <v>#N/A</v>
      </c>
      <c r="I665" s="25" t="e">
        <f t="shared" si="148"/>
        <v>#N/A</v>
      </c>
      <c r="J665" s="75" t="s">
        <v>0</v>
      </c>
      <c r="K665" s="16"/>
      <c r="M665" s="5"/>
      <c r="N665" s="5"/>
      <c r="P665" s="16"/>
      <c r="Q665" s="16"/>
      <c r="R665" s="322"/>
      <c r="T665" s="322"/>
      <c r="U665" s="322"/>
      <c r="W665" s="322"/>
      <c r="X665" s="322"/>
      <c r="AA665" s="322"/>
      <c r="AB665" s="322"/>
    </row>
    <row r="666" spans="1:32" ht="12.75" customHeight="1" x14ac:dyDescent="0.35">
      <c r="A666" s="23">
        <v>663</v>
      </c>
      <c r="B666" s="274">
        <v>18</v>
      </c>
      <c r="C666" s="98">
        <v>44500</v>
      </c>
      <c r="D666" s="66" t="s">
        <v>12</v>
      </c>
      <c r="E666" s="25" t="e">
        <f t="shared" si="146"/>
        <v>#N/A</v>
      </c>
      <c r="F666" s="25" t="e">
        <f t="shared" si="146"/>
        <v>#N/A</v>
      </c>
      <c r="G666" s="298"/>
      <c r="H666" s="302" t="e">
        <f t="shared" si="147"/>
        <v>#N/A</v>
      </c>
      <c r="I666" s="25" t="e">
        <f t="shared" si="148"/>
        <v>#N/A</v>
      </c>
      <c r="J666" s="75" t="s">
        <v>0</v>
      </c>
      <c r="K666" s="16"/>
      <c r="M666" s="5"/>
      <c r="N666" s="5"/>
      <c r="P666" s="16"/>
      <c r="Q666" s="16"/>
      <c r="R666" s="322"/>
      <c r="T666" s="322"/>
      <c r="U666" s="322"/>
      <c r="W666" s="322"/>
      <c r="X666" s="322"/>
      <c r="AA666" s="322"/>
      <c r="AB666" s="322"/>
    </row>
    <row r="667" spans="1:32" ht="12.75" customHeight="1" x14ac:dyDescent="0.35">
      <c r="A667" s="23">
        <v>664</v>
      </c>
      <c r="B667" s="274">
        <v>18</v>
      </c>
      <c r="C667" s="98">
        <v>44500</v>
      </c>
      <c r="D667" s="66" t="s">
        <v>12</v>
      </c>
      <c r="E667" s="25" t="e">
        <f t="shared" si="146"/>
        <v>#N/A</v>
      </c>
      <c r="F667" s="25" t="e">
        <f t="shared" si="146"/>
        <v>#N/A</v>
      </c>
      <c r="G667" s="312"/>
      <c r="H667" s="302" t="e">
        <f t="shared" si="147"/>
        <v>#N/A</v>
      </c>
      <c r="I667" s="25" t="e">
        <f t="shared" si="148"/>
        <v>#N/A</v>
      </c>
      <c r="J667" s="75" t="s">
        <v>0</v>
      </c>
      <c r="K667" s="16"/>
      <c r="M667" s="5"/>
      <c r="N667" s="5"/>
      <c r="P667" s="16"/>
      <c r="Q667" s="16"/>
      <c r="R667" s="322"/>
      <c r="T667" s="322"/>
      <c r="U667" s="322"/>
      <c r="W667" s="322"/>
      <c r="X667" s="322"/>
      <c r="AA667" s="322"/>
      <c r="AB667" s="322"/>
    </row>
    <row r="668" spans="1:32" ht="12.75" customHeight="1" x14ac:dyDescent="0.35">
      <c r="A668" s="23">
        <v>665</v>
      </c>
      <c r="B668" s="274">
        <v>18</v>
      </c>
      <c r="C668" s="98">
        <v>44500</v>
      </c>
      <c r="D668" s="66" t="s">
        <v>12</v>
      </c>
      <c r="E668" s="25" t="e">
        <f t="shared" si="146"/>
        <v>#N/A</v>
      </c>
      <c r="F668" s="25" t="e">
        <f t="shared" si="146"/>
        <v>#N/A</v>
      </c>
      <c r="G668" s="298"/>
      <c r="H668" s="302" t="e">
        <f t="shared" si="147"/>
        <v>#N/A</v>
      </c>
      <c r="I668" s="25" t="e">
        <f t="shared" si="148"/>
        <v>#N/A</v>
      </c>
      <c r="J668" s="75" t="s">
        <v>0</v>
      </c>
      <c r="K668" s="16"/>
      <c r="M668" s="5"/>
      <c r="N668" s="5"/>
      <c r="P668" s="16"/>
      <c r="Q668" s="16"/>
      <c r="R668" s="322"/>
      <c r="T668" s="322"/>
      <c r="U668" s="322"/>
      <c r="W668" s="322"/>
      <c r="X668" s="322"/>
      <c r="Z668" s="322"/>
      <c r="AA668" s="322"/>
      <c r="AB668" s="322"/>
      <c r="AC668" s="322"/>
      <c r="AF668" s="322"/>
    </row>
    <row r="669" spans="1:32" ht="12.75" customHeight="1" x14ac:dyDescent="0.35">
      <c r="A669" s="23">
        <v>666</v>
      </c>
      <c r="B669" s="274">
        <v>18</v>
      </c>
      <c r="C669" s="98">
        <v>44500</v>
      </c>
      <c r="D669" s="66" t="s">
        <v>12</v>
      </c>
      <c r="E669" s="25" t="e">
        <f t="shared" si="146"/>
        <v>#N/A</v>
      </c>
      <c r="F669" s="25" t="e">
        <f t="shared" si="146"/>
        <v>#N/A</v>
      </c>
      <c r="G669" s="298"/>
      <c r="H669" s="302" t="e">
        <f t="shared" si="147"/>
        <v>#N/A</v>
      </c>
      <c r="I669" s="25" t="e">
        <f t="shared" si="148"/>
        <v>#N/A</v>
      </c>
      <c r="J669" s="75" t="s">
        <v>0</v>
      </c>
      <c r="K669" s="16"/>
      <c r="M669" s="5"/>
      <c r="N669" s="5"/>
      <c r="P669" s="16"/>
      <c r="Q669" s="16"/>
      <c r="R669" s="322"/>
      <c r="T669" s="322"/>
      <c r="U669" s="322"/>
      <c r="W669" s="322"/>
      <c r="X669" s="322"/>
      <c r="Z669" s="322"/>
      <c r="AA669" s="322"/>
      <c r="AB669" s="322"/>
      <c r="AE669" s="281"/>
    </row>
    <row r="670" spans="1:32" ht="12.75" customHeight="1" x14ac:dyDescent="0.35">
      <c r="A670" s="23">
        <v>667</v>
      </c>
      <c r="B670" s="274">
        <v>18</v>
      </c>
      <c r="C670" s="98">
        <v>44500</v>
      </c>
      <c r="D670" s="66" t="s">
        <v>12</v>
      </c>
      <c r="E670" s="25" t="e">
        <f t="shared" si="146"/>
        <v>#N/A</v>
      </c>
      <c r="F670" s="25" t="e">
        <f t="shared" si="146"/>
        <v>#N/A</v>
      </c>
      <c r="G670" s="298"/>
      <c r="H670" s="302" t="e">
        <f t="shared" si="147"/>
        <v>#N/A</v>
      </c>
      <c r="I670" s="25" t="e">
        <f t="shared" si="148"/>
        <v>#N/A</v>
      </c>
      <c r="J670" s="75" t="s">
        <v>0</v>
      </c>
      <c r="K670" s="16"/>
      <c r="M670" s="5"/>
      <c r="N670" s="5"/>
      <c r="P670" s="16"/>
      <c r="Q670" s="16"/>
    </row>
    <row r="671" spans="1:32" ht="12.75" customHeight="1" x14ac:dyDescent="0.35">
      <c r="A671" s="23">
        <v>668</v>
      </c>
      <c r="B671" s="274" t="s">
        <v>0</v>
      </c>
      <c r="C671" s="98" t="s">
        <v>0</v>
      </c>
      <c r="D671" s="29" t="s">
        <v>0</v>
      </c>
      <c r="E671" s="25" t="s">
        <v>0</v>
      </c>
      <c r="F671" s="25" t="s">
        <v>0</v>
      </c>
      <c r="G671" s="298" t="s">
        <v>0</v>
      </c>
      <c r="H671" s="302"/>
      <c r="I671" s="25" t="s">
        <v>0</v>
      </c>
      <c r="J671" s="75" t="s">
        <v>0</v>
      </c>
      <c r="K671" s="91"/>
      <c r="L671" s="91"/>
      <c r="M671" s="5"/>
      <c r="N671" s="5"/>
      <c r="P671" s="16"/>
      <c r="Q671" s="16"/>
      <c r="R671" s="322"/>
      <c r="T671" s="322"/>
      <c r="U671" s="322"/>
      <c r="W671" s="322"/>
      <c r="X671" s="322"/>
      <c r="Z671" s="322"/>
      <c r="AA671" s="322"/>
      <c r="AB671" s="322"/>
      <c r="AC671" s="322"/>
      <c r="AE671" s="281"/>
      <c r="AF671" s="322"/>
    </row>
    <row r="672" spans="1:32" ht="12.75" customHeight="1" x14ac:dyDescent="0.35">
      <c r="A672" s="23">
        <v>669</v>
      </c>
      <c r="B672" s="274">
        <v>18</v>
      </c>
      <c r="C672" s="98">
        <v>44500</v>
      </c>
      <c r="D672" s="65" t="s">
        <v>102</v>
      </c>
      <c r="E672" s="25" t="str">
        <f t="shared" ref="E672:F676" si="149">VLOOKUP(M672,Teams,2)</f>
        <v>CHESHIRE AZZURRI 50</v>
      </c>
      <c r="F672" s="25" t="str">
        <f t="shared" si="149"/>
        <v>FAIRFIELD GAC 50</v>
      </c>
      <c r="G672" s="298"/>
      <c r="H672" s="302">
        <v>0.375</v>
      </c>
      <c r="I672" s="25" t="str">
        <f>VLOOKUP(E672,FallFields1,2)</f>
        <v>Quinnipiac Park (G), Cheshire</v>
      </c>
      <c r="J672" s="75" t="s">
        <v>0</v>
      </c>
      <c r="K672" s="16"/>
      <c r="M672" s="5" t="s">
        <v>124</v>
      </c>
      <c r="N672" s="5" t="s">
        <v>127</v>
      </c>
      <c r="P672" s="16"/>
      <c r="Q672" s="16"/>
      <c r="R672" s="322"/>
      <c r="T672" s="322"/>
      <c r="U672" s="322"/>
      <c r="W672" s="322"/>
      <c r="X672" s="322"/>
      <c r="Z672" s="322"/>
      <c r="AA672" s="322"/>
      <c r="AB672" s="322"/>
      <c r="AC672" s="322"/>
      <c r="AE672" s="281"/>
      <c r="AF672" s="322"/>
    </row>
    <row r="673" spans="1:32" ht="12.75" customHeight="1" x14ac:dyDescent="0.35">
      <c r="A673" s="23">
        <v>670</v>
      </c>
      <c r="B673" s="274">
        <v>18</v>
      </c>
      <c r="C673" s="98">
        <v>44500</v>
      </c>
      <c r="D673" s="65" t="s">
        <v>102</v>
      </c>
      <c r="E673" s="25" t="str">
        <f t="shared" si="149"/>
        <v>GUILFORD BLACK EAGLES</v>
      </c>
      <c r="F673" s="25" t="str">
        <f t="shared" si="149"/>
        <v>GREENWICH ARSENAL 50</v>
      </c>
      <c r="G673" s="298"/>
      <c r="H673" s="302">
        <f>VLOOKUP(E673,START_TIMES,2)</f>
        <v>0.41666666666666702</v>
      </c>
      <c r="I673" s="354" t="str">
        <f>VLOOKUP(E673,FallFields1,2)</f>
        <v>Calvin Leete School (G), Guilford</v>
      </c>
      <c r="J673" s="75" t="s">
        <v>0</v>
      </c>
      <c r="K673" s="16"/>
      <c r="M673" s="5" t="s">
        <v>131</v>
      </c>
      <c r="N673" s="5" t="s">
        <v>128</v>
      </c>
      <c r="P673" s="16"/>
      <c r="Q673" s="16"/>
      <c r="R673" s="322"/>
      <c r="T673" s="322"/>
      <c r="U673" s="322"/>
      <c r="W673" s="322"/>
      <c r="X673" s="322"/>
      <c r="Z673" s="322"/>
      <c r="AA673" s="322"/>
      <c r="AB673" s="322"/>
      <c r="AC673" s="322"/>
      <c r="AE673" s="281"/>
      <c r="AF673" s="322"/>
    </row>
    <row r="674" spans="1:32" ht="12.75" customHeight="1" x14ac:dyDescent="0.35">
      <c r="A674" s="23">
        <v>671</v>
      </c>
      <c r="B674" s="274">
        <v>18</v>
      </c>
      <c r="C674" s="98">
        <v>44500</v>
      </c>
      <c r="D674" s="65" t="s">
        <v>102</v>
      </c>
      <c r="E674" s="25" t="str">
        <f t="shared" si="149"/>
        <v>DYNAMO SC</v>
      </c>
      <c r="F674" s="25" t="str">
        <f t="shared" si="149"/>
        <v>POLONIA FALCON STARS FC</v>
      </c>
      <c r="G674" s="298"/>
      <c r="H674" s="302">
        <f>VLOOKUP(E674,START_TIMES,2)</f>
        <v>0.41666666666666702</v>
      </c>
      <c r="I674" s="25" t="str">
        <f>VLOOKUP(E674,FallFields1,2)</f>
        <v>Wakeman Park (T), Westport</v>
      </c>
      <c r="J674" s="75" t="s">
        <v>0</v>
      </c>
      <c r="K674" s="16"/>
      <c r="M674" s="5" t="s">
        <v>126</v>
      </c>
      <c r="N674" s="5" t="s">
        <v>132</v>
      </c>
      <c r="P674" s="16"/>
      <c r="Q674" s="16"/>
      <c r="R674" s="322"/>
      <c r="T674" s="322"/>
      <c r="U674" s="322"/>
      <c r="W674" s="322"/>
      <c r="X674" s="322"/>
      <c r="Z674" s="322"/>
      <c r="AA674" s="322"/>
      <c r="AB674" s="322"/>
      <c r="AC674" s="322"/>
      <c r="AE674" s="281"/>
      <c r="AF674" s="322"/>
    </row>
    <row r="675" spans="1:32" ht="12.75" customHeight="1" x14ac:dyDescent="0.35">
      <c r="A675" s="23">
        <v>672</v>
      </c>
      <c r="B675" s="274">
        <v>18</v>
      </c>
      <c r="C675" s="98">
        <v>44500</v>
      </c>
      <c r="D675" s="65" t="s">
        <v>102</v>
      </c>
      <c r="E675" s="25" t="str">
        <f t="shared" si="149"/>
        <v>VASCO DA GAMA 50</v>
      </c>
      <c r="F675" s="25" t="str">
        <f t="shared" si="149"/>
        <v>GREENWICH PUMAS LEGENDS</v>
      </c>
      <c r="G675" s="298"/>
      <c r="H675" s="302">
        <v>0.33333333333333331</v>
      </c>
      <c r="I675" s="25" t="str">
        <f>VLOOKUP(E675,FallFields1,2)</f>
        <v>Veterans Memorial Park (T), Bridgeport</v>
      </c>
      <c r="J675" s="75" t="s">
        <v>0</v>
      </c>
      <c r="K675" s="16"/>
      <c r="M675" s="5" t="s">
        <v>133</v>
      </c>
      <c r="N675" s="5" t="s">
        <v>130</v>
      </c>
      <c r="P675" s="16"/>
      <c r="Q675" s="16"/>
      <c r="R675" s="322"/>
      <c r="T675" s="322"/>
      <c r="U675" s="322"/>
      <c r="W675" s="322"/>
      <c r="X675" s="322"/>
      <c r="Z675" s="322"/>
      <c r="AA675" s="322"/>
      <c r="AB675" s="322"/>
      <c r="AC675" s="322"/>
      <c r="AE675" s="281"/>
      <c r="AF675" s="322"/>
    </row>
    <row r="676" spans="1:32" ht="12.75" customHeight="1" x14ac:dyDescent="0.35">
      <c r="A676" s="23">
        <v>673</v>
      </c>
      <c r="B676" s="274">
        <v>18</v>
      </c>
      <c r="C676" s="98">
        <v>44500</v>
      </c>
      <c r="D676" s="65" t="s">
        <v>102</v>
      </c>
      <c r="E676" s="25" t="str">
        <f t="shared" si="149"/>
        <v>GREENWICH GUNNERS 50</v>
      </c>
      <c r="F676" s="25" t="str">
        <f t="shared" si="149"/>
        <v xml:space="preserve">CHESHIRE UNITED </v>
      </c>
      <c r="G676" s="298"/>
      <c r="H676" s="302">
        <f>VLOOKUP(E676,START_TIMES,2)</f>
        <v>0.41666666666666702</v>
      </c>
      <c r="I676" s="25" t="str">
        <f>VLOOKUP(E676,FallFields1,2)</f>
        <v>tbd</v>
      </c>
      <c r="J676" s="75" t="s">
        <v>0</v>
      </c>
      <c r="K676" s="16"/>
      <c r="M676" s="5" t="s">
        <v>129</v>
      </c>
      <c r="N676" s="5" t="s">
        <v>125</v>
      </c>
      <c r="P676" s="16"/>
      <c r="Q676" s="16"/>
      <c r="R676" s="322"/>
      <c r="T676" s="322"/>
      <c r="U676" s="322"/>
      <c r="W676" s="322"/>
      <c r="X676" s="322"/>
      <c r="Z676" s="322"/>
      <c r="AA676" s="322"/>
      <c r="AB676" s="322"/>
      <c r="AC676" s="322"/>
      <c r="AE676" s="281"/>
      <c r="AF676" s="322"/>
    </row>
    <row r="677" spans="1:32" ht="12.5" customHeight="1" x14ac:dyDescent="0.35">
      <c r="A677" s="23">
        <v>674</v>
      </c>
      <c r="B677" s="274" t="s">
        <v>0</v>
      </c>
      <c r="C677" s="98" t="s">
        <v>0</v>
      </c>
      <c r="D677" s="29" t="s">
        <v>0</v>
      </c>
      <c r="E677" s="25" t="s">
        <v>0</v>
      </c>
      <c r="F677" s="25" t="s">
        <v>0</v>
      </c>
      <c r="G677" s="298" t="s">
        <v>0</v>
      </c>
      <c r="H677" s="302"/>
      <c r="I677" s="25" t="s">
        <v>0</v>
      </c>
      <c r="J677" s="75" t="s">
        <v>0</v>
      </c>
      <c r="K677" s="16"/>
      <c r="M677" s="5"/>
      <c r="N677" s="5"/>
      <c r="P677" s="16"/>
      <c r="Q677" s="16"/>
    </row>
    <row r="678" spans="1:32" ht="12.5" customHeight="1" x14ac:dyDescent="0.35">
      <c r="A678" s="23">
        <v>675</v>
      </c>
      <c r="B678" s="274">
        <v>18</v>
      </c>
      <c r="C678" s="98">
        <v>44500</v>
      </c>
      <c r="D678" s="70" t="s">
        <v>103</v>
      </c>
      <c r="E678" s="25" t="e">
        <f t="shared" ref="E678:F681" si="150">VLOOKUP(M678,Teams,2)</f>
        <v>#N/A</v>
      </c>
      <c r="F678" s="25" t="e">
        <f t="shared" si="150"/>
        <v>#N/A</v>
      </c>
      <c r="G678" s="298"/>
      <c r="H678" s="302" t="e">
        <f>VLOOKUP(E678,START_TIMES,2)</f>
        <v>#N/A</v>
      </c>
      <c r="I678" s="25" t="e">
        <f>VLOOKUP(E678,FallFields1,2)</f>
        <v>#N/A</v>
      </c>
      <c r="J678" s="75" t="s">
        <v>0</v>
      </c>
      <c r="K678" s="16"/>
      <c r="M678" s="5"/>
      <c r="N678" s="5"/>
      <c r="P678" s="16"/>
      <c r="Q678" s="16"/>
    </row>
    <row r="679" spans="1:32" ht="12.75" customHeight="1" x14ac:dyDescent="0.35">
      <c r="A679" s="23">
        <v>676</v>
      </c>
      <c r="B679" s="274">
        <v>18</v>
      </c>
      <c r="C679" s="98">
        <v>44500</v>
      </c>
      <c r="D679" s="70" t="s">
        <v>103</v>
      </c>
      <c r="E679" s="25" t="e">
        <f t="shared" si="150"/>
        <v>#N/A</v>
      </c>
      <c r="F679" s="25" t="e">
        <f t="shared" si="150"/>
        <v>#N/A</v>
      </c>
      <c r="G679" s="298"/>
      <c r="H679" s="302" t="e">
        <f>VLOOKUP(E679,START_TIMES,2)</f>
        <v>#N/A</v>
      </c>
      <c r="I679" s="25" t="e">
        <f>VLOOKUP(E679,FallFields1,2)</f>
        <v>#N/A</v>
      </c>
      <c r="J679" s="75" t="s">
        <v>0</v>
      </c>
      <c r="K679" s="16"/>
      <c r="M679" s="5"/>
      <c r="N679" s="5"/>
      <c r="P679" s="16"/>
      <c r="Q679" s="16"/>
      <c r="R679" s="322"/>
      <c r="T679" s="322"/>
      <c r="U679" s="322"/>
      <c r="W679" s="322"/>
      <c r="X679" s="322"/>
      <c r="Z679" s="322"/>
      <c r="AA679" s="322"/>
      <c r="AB679" s="322"/>
      <c r="AC679" s="322"/>
      <c r="AE679" s="281"/>
      <c r="AF679" s="322"/>
    </row>
    <row r="680" spans="1:32" ht="12.65" customHeight="1" thickBot="1" x14ac:dyDescent="0.4">
      <c r="A680" s="23">
        <v>677</v>
      </c>
      <c r="B680" s="274">
        <v>18</v>
      </c>
      <c r="C680" s="98">
        <v>44500</v>
      </c>
      <c r="D680" s="70" t="s">
        <v>103</v>
      </c>
      <c r="E680" s="25" t="e">
        <f t="shared" si="150"/>
        <v>#N/A</v>
      </c>
      <c r="F680" s="25" t="e">
        <f t="shared" si="150"/>
        <v>#N/A</v>
      </c>
      <c r="G680" s="298"/>
      <c r="H680" s="302" t="e">
        <f>VLOOKUP(E680,START_TIMES,2)</f>
        <v>#N/A</v>
      </c>
      <c r="I680" s="25" t="e">
        <f>VLOOKUP(E680,FallFields1,2)</f>
        <v>#N/A</v>
      </c>
      <c r="J680" s="75" t="s">
        <v>0</v>
      </c>
      <c r="K680" s="16"/>
      <c r="M680" s="5"/>
      <c r="N680" s="5"/>
      <c r="P680" s="16"/>
      <c r="Q680" s="16"/>
    </row>
    <row r="681" spans="1:32" ht="12.75" customHeight="1" thickTop="1" thickBot="1" x14ac:dyDescent="0.4">
      <c r="A681" s="23">
        <v>678</v>
      </c>
      <c r="B681" s="274">
        <v>18</v>
      </c>
      <c r="C681" s="98">
        <v>44500</v>
      </c>
      <c r="D681" s="70" t="s">
        <v>103</v>
      </c>
      <c r="E681" s="25" t="e">
        <f t="shared" si="150"/>
        <v>#N/A</v>
      </c>
      <c r="F681" s="25" t="e">
        <f t="shared" si="150"/>
        <v>#N/A</v>
      </c>
      <c r="G681" s="298"/>
      <c r="H681" s="302" t="e">
        <f>VLOOKUP(E681,START_TIMES,2)</f>
        <v>#N/A</v>
      </c>
      <c r="I681" s="25" t="e">
        <f>VLOOKUP(E681,FallFields1,2)</f>
        <v>#N/A</v>
      </c>
      <c r="J681" s="75" t="s">
        <v>0</v>
      </c>
      <c r="K681" s="16"/>
      <c r="M681" s="5"/>
      <c r="N681" s="5"/>
      <c r="P681" s="16"/>
      <c r="Q681" s="16"/>
      <c r="R681" s="322"/>
      <c r="S681" s="16"/>
      <c r="T681" s="207"/>
      <c r="U681" s="207"/>
      <c r="V681" s="16">
        <v>73</v>
      </c>
      <c r="W681" s="218"/>
      <c r="X681" s="224"/>
      <c r="Y681" s="16"/>
      <c r="Z681" s="275"/>
      <c r="AA681" s="322"/>
      <c r="AB681" s="322"/>
      <c r="AC681" s="16"/>
      <c r="AF681" s="322"/>
    </row>
    <row r="682" spans="1:32" ht="12.75" customHeight="1" thickTop="1" thickBot="1" x14ac:dyDescent="0.4">
      <c r="A682" s="23">
        <v>679</v>
      </c>
      <c r="B682" s="274" t="s">
        <v>0</v>
      </c>
      <c r="C682" s="98"/>
      <c r="D682" s="70" t="s">
        <v>0</v>
      </c>
      <c r="E682" s="25" t="s">
        <v>0</v>
      </c>
      <c r="F682" s="25" t="s">
        <v>0</v>
      </c>
      <c r="G682" s="298"/>
      <c r="H682" s="302" t="s">
        <v>0</v>
      </c>
      <c r="I682" s="25" t="s">
        <v>0</v>
      </c>
      <c r="J682" s="75" t="s">
        <v>0</v>
      </c>
      <c r="K682" s="16"/>
      <c r="M682" s="5"/>
      <c r="N682" s="5"/>
      <c r="P682" s="16"/>
      <c r="Q682" s="16"/>
      <c r="S682" s="16"/>
      <c r="T682" s="207"/>
      <c r="U682" s="207"/>
      <c r="V682" s="16">
        <v>74</v>
      </c>
      <c r="W682" s="218"/>
      <c r="X682" s="224"/>
      <c r="Y682" s="16"/>
      <c r="Z682" s="275"/>
      <c r="AA682" s="322"/>
      <c r="AB682" s="322"/>
      <c r="AC682" s="91"/>
      <c r="AE682" s="281"/>
      <c r="AF682" s="322"/>
    </row>
    <row r="683" spans="1:32" ht="12.75" customHeight="1" thickTop="1" x14ac:dyDescent="0.35">
      <c r="A683" s="23">
        <v>680</v>
      </c>
      <c r="B683" s="274">
        <v>18.5</v>
      </c>
      <c r="C683" s="98">
        <v>44507</v>
      </c>
      <c r="D683" s="70" t="s">
        <v>103</v>
      </c>
      <c r="E683" s="25" t="e">
        <f t="shared" ref="E683:F686" si="151">VLOOKUP(M683,Teams,2)</f>
        <v>#N/A</v>
      </c>
      <c r="F683" s="25" t="e">
        <f t="shared" si="151"/>
        <v>#N/A</v>
      </c>
      <c r="G683" s="298"/>
      <c r="H683" s="302" t="e">
        <f>VLOOKUP(E683,START_TIMES,2)</f>
        <v>#N/A</v>
      </c>
      <c r="I683" s="25" t="e">
        <f>VLOOKUP(E683,FallFields1,2)</f>
        <v>#N/A</v>
      </c>
      <c r="J683" s="75" t="s">
        <v>0</v>
      </c>
      <c r="K683" s="16"/>
      <c r="M683" s="5"/>
      <c r="N683" s="5"/>
      <c r="P683" s="322"/>
      <c r="Q683" s="322"/>
      <c r="R683" s="322"/>
      <c r="T683" s="322"/>
      <c r="U683" s="322"/>
      <c r="W683" s="322"/>
      <c r="X683" s="322"/>
      <c r="Z683" s="322"/>
      <c r="AA683" s="322"/>
      <c r="AB683" s="322"/>
      <c r="AC683" s="322"/>
      <c r="AE683" s="281"/>
      <c r="AF683" s="322"/>
    </row>
    <row r="684" spans="1:32" ht="12.75" customHeight="1" x14ac:dyDescent="0.35">
      <c r="A684" s="23">
        <v>681</v>
      </c>
      <c r="B684" s="274">
        <v>18.5</v>
      </c>
      <c r="C684" s="98">
        <v>44507</v>
      </c>
      <c r="D684" s="70" t="s">
        <v>103</v>
      </c>
      <c r="E684" s="25" t="e">
        <f t="shared" si="151"/>
        <v>#N/A</v>
      </c>
      <c r="F684" s="25" t="e">
        <f t="shared" si="151"/>
        <v>#N/A</v>
      </c>
      <c r="G684" s="298"/>
      <c r="H684" s="302" t="e">
        <f>VLOOKUP(E684,START_TIMES,2)</f>
        <v>#N/A</v>
      </c>
      <c r="I684" s="25" t="e">
        <f>VLOOKUP(E684,FallFields1,2)</f>
        <v>#N/A</v>
      </c>
      <c r="J684" s="75" t="s">
        <v>0</v>
      </c>
      <c r="K684" s="16"/>
      <c r="M684" s="5"/>
      <c r="N684" s="5"/>
      <c r="P684" s="322"/>
      <c r="Q684" s="322"/>
      <c r="R684" s="322"/>
      <c r="T684" s="322"/>
      <c r="U684" s="322"/>
      <c r="W684" s="322"/>
      <c r="X684" s="322"/>
      <c r="Z684" s="322"/>
      <c r="AA684" s="322"/>
      <c r="AB684" s="322"/>
      <c r="AC684" s="322"/>
      <c r="AE684" s="281"/>
      <c r="AF684" s="322"/>
    </row>
    <row r="685" spans="1:32" ht="12.75" customHeight="1" x14ac:dyDescent="0.35">
      <c r="A685" s="23">
        <v>682</v>
      </c>
      <c r="B685" s="274">
        <v>18.5</v>
      </c>
      <c r="C685" s="98">
        <v>44507</v>
      </c>
      <c r="D685" s="70" t="s">
        <v>103</v>
      </c>
      <c r="E685" s="25" t="e">
        <f t="shared" si="151"/>
        <v>#N/A</v>
      </c>
      <c r="F685" s="25" t="e">
        <f t="shared" si="151"/>
        <v>#N/A</v>
      </c>
      <c r="G685" s="298"/>
      <c r="H685" s="302" t="e">
        <f>VLOOKUP(E685,START_TIMES,2)</f>
        <v>#N/A</v>
      </c>
      <c r="I685" s="25" t="e">
        <f>VLOOKUP(E685,FallFields1,2)</f>
        <v>#N/A</v>
      </c>
      <c r="J685" s="75" t="s">
        <v>0</v>
      </c>
      <c r="K685" s="16"/>
      <c r="M685" s="5"/>
      <c r="N685" s="5"/>
      <c r="P685" s="322"/>
      <c r="Q685" s="322"/>
      <c r="R685" s="322"/>
      <c r="T685" s="322"/>
      <c r="U685" s="322"/>
      <c r="W685" s="322"/>
      <c r="X685" s="322"/>
      <c r="Z685" s="322"/>
      <c r="AA685" s="322"/>
      <c r="AB685" s="322"/>
      <c r="AC685" s="322"/>
      <c r="AE685" s="281"/>
      <c r="AF685" s="322"/>
    </row>
    <row r="686" spans="1:32" ht="12.5" customHeight="1" thickBot="1" x14ac:dyDescent="0.4">
      <c r="A686" s="23">
        <v>683</v>
      </c>
      <c r="B686" s="274">
        <v>18.5</v>
      </c>
      <c r="C686" s="98">
        <v>44507</v>
      </c>
      <c r="D686" s="70" t="s">
        <v>103</v>
      </c>
      <c r="E686" s="25" t="e">
        <f t="shared" si="151"/>
        <v>#N/A</v>
      </c>
      <c r="F686" s="25" t="e">
        <f t="shared" si="151"/>
        <v>#N/A</v>
      </c>
      <c r="G686" s="298"/>
      <c r="H686" s="302" t="e">
        <f>VLOOKUP(E686,START_TIMES,2)</f>
        <v>#N/A</v>
      </c>
      <c r="I686" s="25" t="e">
        <f>VLOOKUP(E686,FallFields1,2)</f>
        <v>#N/A</v>
      </c>
      <c r="J686" s="75" t="s">
        <v>0</v>
      </c>
      <c r="K686" s="16"/>
      <c r="M686" s="5"/>
      <c r="N686" s="5"/>
    </row>
    <row r="687" spans="1:32" ht="12.5" customHeight="1" thickTop="1" thickBot="1" x14ac:dyDescent="0.35">
      <c r="A687" s="23">
        <v>684</v>
      </c>
      <c r="G687" s="78" t="s">
        <v>204</v>
      </c>
      <c r="K687" s="16"/>
    </row>
    <row r="688" spans="1:32" ht="12.75" customHeight="1" thickTop="1" thickBot="1" x14ac:dyDescent="0.35">
      <c r="A688" s="23">
        <v>685</v>
      </c>
      <c r="G688" s="77" t="s">
        <v>204</v>
      </c>
      <c r="K688" s="16"/>
      <c r="P688" s="322"/>
      <c r="Q688" s="322"/>
      <c r="R688" s="322"/>
      <c r="T688" s="322"/>
      <c r="U688" s="322"/>
      <c r="W688" s="322"/>
      <c r="X688" s="322"/>
      <c r="Z688" s="322"/>
      <c r="AA688" s="322"/>
      <c r="AB688" s="322"/>
      <c r="AC688" s="322"/>
      <c r="AE688" s="281"/>
      <c r="AF688" s="322"/>
    </row>
    <row r="689" spans="1:32" ht="14" thickTop="1" thickBot="1" x14ac:dyDescent="0.35">
      <c r="A689" s="23">
        <v>686</v>
      </c>
      <c r="G689" s="398" t="s">
        <v>204</v>
      </c>
      <c r="K689" s="16"/>
    </row>
    <row r="690" spans="1:32" ht="12.75" customHeight="1" thickTop="1" thickBot="1" x14ac:dyDescent="0.35">
      <c r="K690" s="16"/>
      <c r="P690" s="322"/>
      <c r="Q690" s="322"/>
      <c r="R690" s="322"/>
      <c r="S690" s="16"/>
      <c r="T690" s="207"/>
      <c r="U690" s="207"/>
      <c r="V690" s="16">
        <v>73</v>
      </c>
      <c r="W690" s="218"/>
      <c r="X690" s="224"/>
      <c r="Y690" s="16"/>
      <c r="Z690" s="275"/>
      <c r="AA690" s="322"/>
      <c r="AB690" s="322"/>
      <c r="AC690" s="16"/>
      <c r="AF690" s="322"/>
    </row>
    <row r="691" spans="1:32" ht="12.75" customHeight="1" thickTop="1" thickBot="1" x14ac:dyDescent="0.35">
      <c r="K691" s="16"/>
      <c r="P691" s="322"/>
      <c r="Q691" s="322"/>
      <c r="S691" s="16"/>
      <c r="T691" s="207"/>
      <c r="U691" s="207"/>
      <c r="V691" s="16">
        <v>74</v>
      </c>
      <c r="W691" s="218"/>
      <c r="X691" s="224"/>
      <c r="Y691" s="16"/>
      <c r="Z691" s="275"/>
      <c r="AA691" s="322"/>
      <c r="AB691" s="322"/>
      <c r="AC691" s="91"/>
      <c r="AE691" s="281"/>
      <c r="AF691" s="322"/>
    </row>
    <row r="692" spans="1:32" ht="12.75" customHeight="1" thickTop="1" x14ac:dyDescent="0.25">
      <c r="K692" s="16"/>
      <c r="P692" s="322"/>
      <c r="Q692" s="322"/>
      <c r="R692" s="322"/>
      <c r="T692" s="324"/>
      <c r="U692" s="324"/>
      <c r="V692" s="325"/>
      <c r="W692" s="324"/>
      <c r="X692" s="324"/>
      <c r="Z692" s="322"/>
      <c r="AA692" s="322"/>
      <c r="AB692" s="322"/>
      <c r="AF692" s="322"/>
    </row>
    <row r="693" spans="1:32" ht="12.75" customHeight="1" x14ac:dyDescent="0.25">
      <c r="K693" s="16"/>
      <c r="P693" s="322"/>
      <c r="Q693" s="322"/>
      <c r="R693" s="322"/>
      <c r="T693" s="322"/>
      <c r="U693" s="322"/>
      <c r="W693" s="322"/>
      <c r="X693" s="322"/>
      <c r="Z693" s="322"/>
      <c r="AA693" s="322"/>
      <c r="AB693" s="322"/>
      <c r="AF693" s="322"/>
    </row>
    <row r="694" spans="1:32" ht="12.75" customHeight="1" x14ac:dyDescent="0.25">
      <c r="K694" s="16"/>
      <c r="P694" s="322"/>
      <c r="Q694" s="322"/>
      <c r="R694" s="322"/>
      <c r="T694" s="322"/>
      <c r="U694" s="322"/>
      <c r="W694" s="322"/>
      <c r="X694" s="322"/>
      <c r="Z694" s="322"/>
      <c r="AA694" s="322"/>
      <c r="AB694" s="322"/>
      <c r="AF694" s="322"/>
    </row>
    <row r="695" spans="1:32" ht="12.75" customHeight="1" x14ac:dyDescent="0.25">
      <c r="K695" s="16"/>
      <c r="P695" s="322"/>
      <c r="Q695" s="322"/>
      <c r="R695" s="322"/>
      <c r="T695" s="322"/>
      <c r="U695" s="322"/>
      <c r="W695" s="322"/>
      <c r="X695" s="322"/>
      <c r="Z695" s="322"/>
      <c r="AA695" s="322"/>
      <c r="AB695" s="322"/>
      <c r="AE695" s="281"/>
      <c r="AF695" s="322"/>
    </row>
    <row r="696" spans="1:32" ht="12.75" customHeight="1" x14ac:dyDescent="0.25">
      <c r="K696" s="16"/>
      <c r="P696" s="322"/>
      <c r="Q696" s="322"/>
      <c r="R696" s="322"/>
      <c r="T696" s="322"/>
      <c r="U696" s="322"/>
      <c r="W696" s="322"/>
      <c r="X696" s="322"/>
      <c r="Z696" s="322"/>
      <c r="AA696" s="322"/>
      <c r="AB696" s="322"/>
      <c r="AF696" s="322"/>
    </row>
    <row r="697" spans="1:32" ht="12.75" customHeight="1" x14ac:dyDescent="0.25">
      <c r="K697" s="16"/>
      <c r="P697" s="322"/>
      <c r="Q697" s="322"/>
      <c r="R697" s="322"/>
      <c r="T697" s="322"/>
      <c r="U697" s="322"/>
      <c r="W697" s="322"/>
      <c r="X697" s="322"/>
      <c r="Z697" s="322"/>
      <c r="AA697" s="322"/>
      <c r="AB697" s="322"/>
      <c r="AC697" s="322"/>
      <c r="AE697" s="281"/>
      <c r="AF697" s="322"/>
    </row>
    <row r="698" spans="1:32" ht="12.75" customHeight="1" x14ac:dyDescent="0.25">
      <c r="K698" s="16"/>
      <c r="T698" s="322"/>
      <c r="U698" s="322"/>
      <c r="W698" s="322"/>
      <c r="X698" s="322"/>
    </row>
    <row r="699" spans="1:32" ht="12.75" customHeight="1" x14ac:dyDescent="0.25">
      <c r="K699" s="16"/>
      <c r="T699" s="322"/>
      <c r="U699" s="322"/>
      <c r="W699" s="322"/>
      <c r="X699" s="322"/>
    </row>
    <row r="700" spans="1:32" ht="12.75" customHeight="1" x14ac:dyDescent="0.25">
      <c r="K700" s="16"/>
      <c r="T700" s="322"/>
      <c r="U700" s="322"/>
      <c r="W700" s="322"/>
      <c r="X700" s="322"/>
    </row>
    <row r="701" spans="1:32" ht="12.75" customHeight="1" x14ac:dyDescent="0.25">
      <c r="K701" s="16"/>
      <c r="P701" s="322"/>
      <c r="Q701" s="322"/>
      <c r="R701" s="322"/>
      <c r="T701" s="322"/>
      <c r="U701" s="322"/>
      <c r="W701" s="322"/>
      <c r="X701" s="322"/>
      <c r="AA701" s="322"/>
      <c r="AB701" s="322"/>
    </row>
    <row r="702" spans="1:32" ht="12.75" customHeight="1" x14ac:dyDescent="0.25">
      <c r="K702" s="16"/>
      <c r="P702" s="322"/>
      <c r="Q702" s="322"/>
      <c r="R702" s="322"/>
      <c r="T702" s="322"/>
      <c r="U702" s="322"/>
      <c r="W702" s="322"/>
      <c r="X702" s="322"/>
      <c r="Z702" s="322"/>
      <c r="AA702" s="322"/>
      <c r="AB702" s="322"/>
      <c r="AC702" s="322"/>
      <c r="AF702" s="322"/>
    </row>
    <row r="703" spans="1:32" ht="12.75" customHeight="1" x14ac:dyDescent="0.25">
      <c r="K703" s="16"/>
      <c r="P703" s="322"/>
      <c r="Q703" s="322"/>
      <c r="R703" s="322"/>
      <c r="T703" s="322"/>
      <c r="U703" s="322"/>
      <c r="W703" s="322"/>
      <c r="X703" s="322"/>
      <c r="Z703" s="322"/>
      <c r="AA703" s="322"/>
      <c r="AB703" s="322"/>
      <c r="AC703" s="322"/>
      <c r="AE703" s="281"/>
      <c r="AF703" s="322"/>
    </row>
    <row r="704" spans="1:32" ht="12.75" customHeight="1" x14ac:dyDescent="0.25">
      <c r="K704" s="16"/>
      <c r="T704" s="322"/>
      <c r="U704" s="322"/>
      <c r="W704" s="322"/>
    </row>
    <row r="705" spans="11:32" ht="12.75" customHeight="1" x14ac:dyDescent="0.25">
      <c r="K705" s="16"/>
      <c r="P705" s="322"/>
      <c r="Q705" s="322"/>
      <c r="R705" s="322"/>
      <c r="T705" s="322"/>
      <c r="U705" s="322"/>
      <c r="W705" s="322"/>
      <c r="X705" s="322"/>
      <c r="Z705" s="322"/>
      <c r="AA705" s="322"/>
      <c r="AB705" s="322"/>
      <c r="AC705" s="322"/>
      <c r="AE705" s="281"/>
      <c r="AF705" s="322"/>
    </row>
    <row r="706" spans="11:32" ht="12.75" customHeight="1" x14ac:dyDescent="0.25">
      <c r="K706" s="16"/>
      <c r="P706" s="322"/>
      <c r="Q706" s="322"/>
      <c r="R706" s="322"/>
      <c r="T706" s="322"/>
      <c r="U706" s="322"/>
      <c r="W706" s="322"/>
      <c r="X706" s="322"/>
      <c r="Z706" s="322"/>
      <c r="AA706" s="322"/>
      <c r="AB706" s="322"/>
      <c r="AE706" s="281"/>
    </row>
    <row r="707" spans="11:32" ht="12.75" customHeight="1" x14ac:dyDescent="0.25">
      <c r="K707" s="16"/>
      <c r="P707" s="322"/>
      <c r="Q707" s="322"/>
      <c r="R707" s="322"/>
      <c r="T707" s="322"/>
      <c r="U707" s="322"/>
      <c r="W707" s="322"/>
      <c r="X707" s="322"/>
      <c r="Z707" s="322"/>
      <c r="AA707" s="322"/>
      <c r="AB707" s="322"/>
      <c r="AE707" s="281"/>
    </row>
    <row r="708" spans="11:32" ht="12.75" customHeight="1" x14ac:dyDescent="0.25">
      <c r="K708" s="16"/>
      <c r="P708" s="322"/>
      <c r="Q708" s="322"/>
      <c r="R708" s="322"/>
      <c r="T708" s="322"/>
      <c r="U708" s="322"/>
      <c r="W708" s="322"/>
      <c r="X708" s="322"/>
      <c r="AA708" s="322"/>
      <c r="AB708" s="322"/>
    </row>
    <row r="709" spans="11:32" ht="12.75" customHeight="1" x14ac:dyDescent="0.25">
      <c r="K709" s="16"/>
      <c r="P709" s="322"/>
      <c r="Q709" s="322"/>
      <c r="R709" s="322"/>
      <c r="T709" s="322"/>
      <c r="U709" s="322"/>
      <c r="W709" s="322"/>
      <c r="X709" s="322"/>
      <c r="Z709" s="322"/>
      <c r="AA709" s="322"/>
      <c r="AB709" s="322"/>
      <c r="AC709" s="322"/>
      <c r="AE709" s="281"/>
      <c r="AF709" s="322"/>
    </row>
    <row r="710" spans="11:32" ht="12.75" customHeight="1" x14ac:dyDescent="0.25">
      <c r="K710" s="16"/>
    </row>
    <row r="711" spans="11:32" ht="12.75" customHeight="1" x14ac:dyDescent="0.25">
      <c r="K711" s="16"/>
      <c r="P711" s="322"/>
      <c r="Q711" s="322"/>
      <c r="R711" s="322"/>
      <c r="T711" s="322"/>
      <c r="U711" s="322"/>
      <c r="W711" s="322"/>
      <c r="X711" s="322"/>
      <c r="AA711" s="322"/>
      <c r="AB711" s="322"/>
    </row>
    <row r="712" spans="11:32" ht="12.75" customHeight="1" x14ac:dyDescent="0.25">
      <c r="K712" s="16"/>
      <c r="P712" s="322"/>
      <c r="Q712" s="322"/>
      <c r="R712" s="322"/>
      <c r="T712" s="322"/>
      <c r="U712" s="322"/>
      <c r="W712" s="322"/>
      <c r="X712" s="322"/>
      <c r="AA712" s="322"/>
      <c r="AB712" s="322"/>
    </row>
    <row r="713" spans="11:32" ht="12.75" customHeight="1" x14ac:dyDescent="0.25">
      <c r="K713" s="16"/>
      <c r="P713" s="322"/>
      <c r="Q713" s="322"/>
      <c r="R713" s="322"/>
      <c r="T713" s="322"/>
      <c r="U713" s="322"/>
      <c r="W713" s="322"/>
      <c r="X713" s="322"/>
      <c r="AA713" s="322"/>
      <c r="AB713" s="322"/>
    </row>
    <row r="714" spans="11:32" ht="12.75" customHeight="1" x14ac:dyDescent="0.25">
      <c r="K714" s="16"/>
      <c r="P714" s="322"/>
      <c r="Q714" s="322"/>
      <c r="R714" s="322"/>
      <c r="T714" s="322"/>
      <c r="U714" s="322"/>
      <c r="W714" s="322"/>
      <c r="X714" s="322"/>
      <c r="Z714" s="322"/>
      <c r="AA714" s="322"/>
      <c r="AB714" s="322"/>
      <c r="AC714" s="322"/>
      <c r="AF714" s="322"/>
    </row>
    <row r="715" spans="11:32" ht="12.75" customHeight="1" x14ac:dyDescent="0.25">
      <c r="K715" s="16"/>
      <c r="P715" s="322"/>
      <c r="Q715" s="322"/>
      <c r="R715" s="322"/>
      <c r="T715" s="322"/>
      <c r="U715" s="322"/>
      <c r="W715" s="322"/>
      <c r="X715" s="322"/>
      <c r="Z715" s="322"/>
      <c r="AA715" s="322"/>
      <c r="AB715" s="322"/>
      <c r="AE715" s="281"/>
    </row>
    <row r="716" spans="11:32" ht="12.75" customHeight="1" x14ac:dyDescent="0.25">
      <c r="K716" s="16"/>
    </row>
    <row r="717" spans="11:32" ht="12.75" customHeight="1" x14ac:dyDescent="0.25">
      <c r="K717" s="16"/>
      <c r="P717" s="322"/>
      <c r="Q717" s="322"/>
      <c r="R717" s="322"/>
      <c r="T717" s="322"/>
      <c r="U717" s="322"/>
      <c r="W717" s="322"/>
      <c r="X717" s="322"/>
      <c r="Z717" s="322"/>
      <c r="AA717" s="322"/>
      <c r="AB717" s="322"/>
      <c r="AC717" s="322"/>
      <c r="AE717" s="281"/>
      <c r="AF717" s="322"/>
    </row>
    <row r="718" spans="11:32" ht="12.75" customHeight="1" x14ac:dyDescent="0.25">
      <c r="K718" s="16"/>
      <c r="P718" s="322"/>
      <c r="Q718" s="322"/>
      <c r="R718" s="322"/>
      <c r="T718" s="322"/>
      <c r="U718" s="322"/>
      <c r="W718" s="322"/>
      <c r="X718" s="322"/>
      <c r="Z718" s="322"/>
      <c r="AA718" s="322"/>
      <c r="AB718" s="322"/>
      <c r="AC718" s="322"/>
      <c r="AE718" s="281"/>
      <c r="AF718" s="322"/>
    </row>
    <row r="719" spans="11:32" ht="12.75" customHeight="1" x14ac:dyDescent="0.25">
      <c r="K719" s="16"/>
      <c r="P719" s="322"/>
      <c r="Q719" s="322"/>
      <c r="R719" s="322"/>
      <c r="T719" s="322"/>
      <c r="U719" s="322"/>
      <c r="W719" s="322"/>
      <c r="X719" s="322"/>
      <c r="Z719" s="322"/>
      <c r="AA719" s="322"/>
      <c r="AB719" s="322"/>
      <c r="AC719" s="322"/>
      <c r="AE719" s="281"/>
      <c r="AF719" s="322"/>
    </row>
    <row r="720" spans="11:32" ht="12.75" customHeight="1" x14ac:dyDescent="0.25">
      <c r="K720" s="16"/>
      <c r="P720" s="322"/>
      <c r="Q720" s="322"/>
      <c r="R720" s="322"/>
      <c r="T720" s="322"/>
      <c r="U720" s="322"/>
      <c r="W720" s="322"/>
      <c r="X720" s="322"/>
      <c r="Z720" s="322"/>
      <c r="AA720" s="322"/>
      <c r="AB720" s="322"/>
      <c r="AC720" s="322"/>
      <c r="AE720" s="281"/>
      <c r="AF720" s="322"/>
    </row>
    <row r="721" spans="11:32" ht="12.75" customHeight="1" x14ac:dyDescent="0.25">
      <c r="K721" s="16"/>
      <c r="P721" s="322"/>
      <c r="Q721" s="322"/>
      <c r="R721" s="322"/>
      <c r="T721" s="322"/>
      <c r="U721" s="322"/>
      <c r="W721" s="322"/>
      <c r="X721" s="322"/>
      <c r="Z721" s="322"/>
      <c r="AA721" s="322"/>
      <c r="AB721" s="322"/>
      <c r="AC721" s="322"/>
      <c r="AE721" s="281"/>
      <c r="AF721" s="322"/>
    </row>
    <row r="722" spans="11:32" ht="12.75" customHeight="1" x14ac:dyDescent="0.25">
      <c r="K722" s="16"/>
      <c r="P722" s="322"/>
      <c r="Q722" s="322"/>
      <c r="R722" s="322"/>
      <c r="T722" s="322"/>
      <c r="U722" s="322"/>
      <c r="W722" s="322"/>
      <c r="X722" s="322"/>
      <c r="Z722" s="322"/>
      <c r="AA722" s="322"/>
      <c r="AB722" s="322"/>
      <c r="AC722" s="322"/>
      <c r="AE722" s="281"/>
      <c r="AF722" s="322"/>
    </row>
    <row r="723" spans="11:32" ht="12.5" customHeight="1" x14ac:dyDescent="0.25">
      <c r="K723" s="16"/>
    </row>
    <row r="724" spans="11:32" ht="12.5" customHeight="1" x14ac:dyDescent="0.25">
      <c r="K724" s="16"/>
    </row>
    <row r="725" spans="11:32" ht="12.75" customHeight="1" x14ac:dyDescent="0.25">
      <c r="K725" s="16"/>
      <c r="P725" s="322"/>
      <c r="Q725" s="322"/>
      <c r="R725" s="322"/>
      <c r="T725" s="322"/>
      <c r="U725" s="322"/>
      <c r="W725" s="322"/>
      <c r="X725" s="322"/>
      <c r="Z725" s="322"/>
      <c r="AA725" s="322"/>
      <c r="AB725" s="322"/>
      <c r="AC725" s="322"/>
      <c r="AE725" s="281"/>
      <c r="AF725" s="322"/>
    </row>
    <row r="726" spans="11:32" x14ac:dyDescent="0.25">
      <c r="K726" s="16"/>
    </row>
    <row r="727" spans="11:32" x14ac:dyDescent="0.25">
      <c r="K727" s="16"/>
    </row>
    <row r="728" spans="11:32" x14ac:dyDescent="0.25">
      <c r="K728" s="16"/>
    </row>
    <row r="729" spans="11:32" x14ac:dyDescent="0.25">
      <c r="K729" s="16"/>
    </row>
    <row r="730" spans="11:32" x14ac:dyDescent="0.25">
      <c r="K730" s="16"/>
    </row>
    <row r="731" spans="11:32" x14ac:dyDescent="0.25">
      <c r="K731" s="16"/>
    </row>
    <row r="732" spans="11:32" x14ac:dyDescent="0.25">
      <c r="K732" s="16"/>
    </row>
    <row r="734" spans="11:32" x14ac:dyDescent="0.25">
      <c r="K734" s="16"/>
    </row>
    <row r="735" spans="11:32" x14ac:dyDescent="0.25">
      <c r="K735" s="16"/>
    </row>
    <row r="736" spans="11:32" x14ac:dyDescent="0.25">
      <c r="K736" s="16"/>
    </row>
  </sheetData>
  <sortState xmlns:xlrd2="http://schemas.microsoft.com/office/spreadsheetml/2017/richdata2" ref="A4:N682">
    <sortCondition ref="A4:A682"/>
  </sortState>
  <customSheetViews>
    <customSheetView guid="{7C5E7431-A90F-4AC4-9A07-BA1041730F4D}" scale="90" showPageBreaks="1" printArea="1" hiddenColumns="1">
      <colBreaks count="1" manualBreakCount="1">
        <brk id="10" max="800" man="1"/>
      </colBreaks>
      <pageMargins left="0.75" right="0.75" top="1" bottom="1" header="0.5" footer="0.5"/>
      <pageSetup scale="53" orientation="landscape" r:id="rId1"/>
      <headerFooter alignWithMargins="0"/>
    </customSheetView>
  </customSheetViews>
  <mergeCells count="4">
    <mergeCell ref="AF1:AG1"/>
    <mergeCell ref="K1:L1"/>
    <mergeCell ref="A1:B1"/>
    <mergeCell ref="E1:H1"/>
  </mergeCells>
  <phoneticPr fontId="86" type="noConversion"/>
  <pageMargins left="0" right="0" top="0" bottom="0.25" header="0" footer="0.3"/>
  <pageSetup scale="53" orientation="landscape" r:id="rId2"/>
  <headerFooter alignWithMargins="0"/>
  <colBreaks count="1" manualBreakCount="1">
    <brk id="10" max="800" man="1"/>
  </colBreaks>
  <webPublishItems count="7">
    <webPublishItem id="15121" divId="saslschedule2021_15121" sourceType="printArea" destinationFile="C:\Users\Schechter\Desktop\Desktop\RESTORE BACKUP 5-30-10\Documents and Settings\Michael\Desktop\EVERYTHING\BACKUP\Soccer\SCHEDULE 2007\saslschedule2021.html"/>
    <webPublishItem id="7301" divId="saslschedule2021_7301" sourceType="printArea" destinationFile="C:\Users\Schechter\Desktop\Desktop\RESTORE BACKUP 5-30-10\Documents and Settings\Michael\Desktop\EVERYTHING\BACKUP\Soccer\SCHEDULE 2007\saslschedule2021.html"/>
    <webPublishItem id="18499" divId="saslschedule2021_18499" sourceType="printArea" destinationFile="C:\Users\Schechter\Desktop\Desktop\RESTORE BACKUP 5-30-10\Documents and Settings\Michael\Desktop\EVERYTHING\BACKUP\Soccer\SCHEDULE 2007\saslschedule2021.html"/>
    <webPublishItem id="10636" divId="saslschedule2021_10636" sourceType="printArea" destinationFile="C:\Users\Schechter\Desktop\Desktop\RESTORE BACKUP 5-30-10\Documents and Settings\Michael\Desktop\EVERYTHING\BACKUP\Soccer\SCHEDULE 2007\saslschedule2021.html"/>
    <webPublishItem id="976" divId="saslschedule2021_976" sourceType="printArea" destinationFile="C:\Users\Schechter\Desktop\Desktop\RESTORE BACKUP 5-30-10\Documents and Settings\Michael\Desktop\EVERYTHING\BACKUP\Soccer\SCHEDULE 2007\saslschedule2021.html"/>
    <webPublishItem id="18262" divId="saslschedule2021_18262" sourceType="printArea" destinationFile="C:\Users\Schechter\Desktop\Desktop\RESTORE BACKUP 5-30-10\Documents and Settings\Michael\Desktop\EVERYTHING\BACKUP\Soccer\SCHEDULE 2007\saslschedule2021.html"/>
    <webPublishItem id="31247" divId="saslschedule2021_31247" sourceType="range" sourceRef="A1:J682" destinationFile="C:\Users\Schechter\Desktop\Desktop\RESTORE BACKUP 5-30-10\Documents and Settings\Michael\Desktop\EVERYTHING\BACKUP\Soccer\SCHEDULE 2007\saslschedule2021.html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64C9-2389-46F4-9633-6E30F9B9F544}">
  <dimension ref="A1:G59"/>
  <sheetViews>
    <sheetView zoomScaleNormal="100" workbookViewId="0">
      <selection activeCell="M304" sqref="M304"/>
    </sheetView>
  </sheetViews>
  <sheetFormatPr defaultRowHeight="13" x14ac:dyDescent="0.3"/>
  <cols>
    <col min="1" max="5" width="9.1796875" style="296"/>
    <col min="6" max="6" width="18.81640625" style="296" customWidth="1"/>
    <col min="7" max="7" width="16.81640625" style="296" customWidth="1"/>
    <col min="8" max="261" width="9.1796875" style="296"/>
    <col min="262" max="262" width="18.81640625" style="296" customWidth="1"/>
    <col min="263" max="263" width="16.81640625" style="296" customWidth="1"/>
    <col min="264" max="517" width="9.1796875" style="296"/>
    <col min="518" max="518" width="18.81640625" style="296" customWidth="1"/>
    <col min="519" max="519" width="16.81640625" style="296" customWidth="1"/>
    <col min="520" max="773" width="9.1796875" style="296"/>
    <col min="774" max="774" width="18.81640625" style="296" customWidth="1"/>
    <col min="775" max="775" width="16.81640625" style="296" customWidth="1"/>
    <col min="776" max="1029" width="9.1796875" style="296"/>
    <col min="1030" max="1030" width="18.81640625" style="296" customWidth="1"/>
    <col min="1031" max="1031" width="16.81640625" style="296" customWidth="1"/>
    <col min="1032" max="1285" width="9.1796875" style="296"/>
    <col min="1286" max="1286" width="18.81640625" style="296" customWidth="1"/>
    <col min="1287" max="1287" width="16.81640625" style="296" customWidth="1"/>
    <col min="1288" max="1541" width="9.1796875" style="296"/>
    <col min="1542" max="1542" width="18.81640625" style="296" customWidth="1"/>
    <col min="1543" max="1543" width="16.81640625" style="296" customWidth="1"/>
    <col min="1544" max="1797" width="9.1796875" style="296"/>
    <col min="1798" max="1798" width="18.81640625" style="296" customWidth="1"/>
    <col min="1799" max="1799" width="16.81640625" style="296" customWidth="1"/>
    <col min="1800" max="2053" width="9.1796875" style="296"/>
    <col min="2054" max="2054" width="18.81640625" style="296" customWidth="1"/>
    <col min="2055" max="2055" width="16.81640625" style="296" customWidth="1"/>
    <col min="2056" max="2309" width="9.1796875" style="296"/>
    <col min="2310" max="2310" width="18.81640625" style="296" customWidth="1"/>
    <col min="2311" max="2311" width="16.81640625" style="296" customWidth="1"/>
    <col min="2312" max="2565" width="9.1796875" style="296"/>
    <col min="2566" max="2566" width="18.81640625" style="296" customWidth="1"/>
    <col min="2567" max="2567" width="16.81640625" style="296" customWidth="1"/>
    <col min="2568" max="2821" width="9.1796875" style="296"/>
    <col min="2822" max="2822" width="18.81640625" style="296" customWidth="1"/>
    <col min="2823" max="2823" width="16.81640625" style="296" customWidth="1"/>
    <col min="2824" max="3077" width="9.1796875" style="296"/>
    <col min="3078" max="3078" width="18.81640625" style="296" customWidth="1"/>
    <col min="3079" max="3079" width="16.81640625" style="296" customWidth="1"/>
    <col min="3080" max="3333" width="9.1796875" style="296"/>
    <col min="3334" max="3334" width="18.81640625" style="296" customWidth="1"/>
    <col min="3335" max="3335" width="16.81640625" style="296" customWidth="1"/>
    <col min="3336" max="3589" width="9.1796875" style="296"/>
    <col min="3590" max="3590" width="18.81640625" style="296" customWidth="1"/>
    <col min="3591" max="3591" width="16.81640625" style="296" customWidth="1"/>
    <col min="3592" max="3845" width="9.1796875" style="296"/>
    <col min="3846" max="3846" width="18.81640625" style="296" customWidth="1"/>
    <col min="3847" max="3847" width="16.81640625" style="296" customWidth="1"/>
    <col min="3848" max="4101" width="9.1796875" style="296"/>
    <col min="4102" max="4102" width="18.81640625" style="296" customWidth="1"/>
    <col min="4103" max="4103" width="16.81640625" style="296" customWidth="1"/>
    <col min="4104" max="4357" width="9.1796875" style="296"/>
    <col min="4358" max="4358" width="18.81640625" style="296" customWidth="1"/>
    <col min="4359" max="4359" width="16.81640625" style="296" customWidth="1"/>
    <col min="4360" max="4613" width="9.1796875" style="296"/>
    <col min="4614" max="4614" width="18.81640625" style="296" customWidth="1"/>
    <col min="4615" max="4615" width="16.81640625" style="296" customWidth="1"/>
    <col min="4616" max="4869" width="9.1796875" style="296"/>
    <col min="4870" max="4870" width="18.81640625" style="296" customWidth="1"/>
    <col min="4871" max="4871" width="16.81640625" style="296" customWidth="1"/>
    <col min="4872" max="5125" width="9.1796875" style="296"/>
    <col min="5126" max="5126" width="18.81640625" style="296" customWidth="1"/>
    <col min="5127" max="5127" width="16.81640625" style="296" customWidth="1"/>
    <col min="5128" max="5381" width="9.1796875" style="296"/>
    <col min="5382" max="5382" width="18.81640625" style="296" customWidth="1"/>
    <col min="5383" max="5383" width="16.81640625" style="296" customWidth="1"/>
    <col min="5384" max="5637" width="9.1796875" style="296"/>
    <col min="5638" max="5638" width="18.81640625" style="296" customWidth="1"/>
    <col min="5639" max="5639" width="16.81640625" style="296" customWidth="1"/>
    <col min="5640" max="5893" width="9.1796875" style="296"/>
    <col min="5894" max="5894" width="18.81640625" style="296" customWidth="1"/>
    <col min="5895" max="5895" width="16.81640625" style="296" customWidth="1"/>
    <col min="5896" max="6149" width="9.1796875" style="296"/>
    <col min="6150" max="6150" width="18.81640625" style="296" customWidth="1"/>
    <col min="6151" max="6151" width="16.81640625" style="296" customWidth="1"/>
    <col min="6152" max="6405" width="9.1796875" style="296"/>
    <col min="6406" max="6406" width="18.81640625" style="296" customWidth="1"/>
    <col min="6407" max="6407" width="16.81640625" style="296" customWidth="1"/>
    <col min="6408" max="6661" width="9.1796875" style="296"/>
    <col min="6662" max="6662" width="18.81640625" style="296" customWidth="1"/>
    <col min="6663" max="6663" width="16.81640625" style="296" customWidth="1"/>
    <col min="6664" max="6917" width="9.1796875" style="296"/>
    <col min="6918" max="6918" width="18.81640625" style="296" customWidth="1"/>
    <col min="6919" max="6919" width="16.81640625" style="296" customWidth="1"/>
    <col min="6920" max="7173" width="9.1796875" style="296"/>
    <col min="7174" max="7174" width="18.81640625" style="296" customWidth="1"/>
    <col min="7175" max="7175" width="16.81640625" style="296" customWidth="1"/>
    <col min="7176" max="7429" width="9.1796875" style="296"/>
    <col min="7430" max="7430" width="18.81640625" style="296" customWidth="1"/>
    <col min="7431" max="7431" width="16.81640625" style="296" customWidth="1"/>
    <col min="7432" max="7685" width="9.1796875" style="296"/>
    <col min="7686" max="7686" width="18.81640625" style="296" customWidth="1"/>
    <col min="7687" max="7687" width="16.81640625" style="296" customWidth="1"/>
    <col min="7688" max="7941" width="9.1796875" style="296"/>
    <col min="7942" max="7942" width="18.81640625" style="296" customWidth="1"/>
    <col min="7943" max="7943" width="16.81640625" style="296" customWidth="1"/>
    <col min="7944" max="8197" width="9.1796875" style="296"/>
    <col min="8198" max="8198" width="18.81640625" style="296" customWidth="1"/>
    <col min="8199" max="8199" width="16.81640625" style="296" customWidth="1"/>
    <col min="8200" max="8453" width="9.1796875" style="296"/>
    <col min="8454" max="8454" width="18.81640625" style="296" customWidth="1"/>
    <col min="8455" max="8455" width="16.81640625" style="296" customWidth="1"/>
    <col min="8456" max="8709" width="9.1796875" style="296"/>
    <col min="8710" max="8710" width="18.81640625" style="296" customWidth="1"/>
    <col min="8711" max="8711" width="16.81640625" style="296" customWidth="1"/>
    <col min="8712" max="8965" width="9.1796875" style="296"/>
    <col min="8966" max="8966" width="18.81640625" style="296" customWidth="1"/>
    <col min="8967" max="8967" width="16.81640625" style="296" customWidth="1"/>
    <col min="8968" max="9221" width="9.1796875" style="296"/>
    <col min="9222" max="9222" width="18.81640625" style="296" customWidth="1"/>
    <col min="9223" max="9223" width="16.81640625" style="296" customWidth="1"/>
    <col min="9224" max="9477" width="9.1796875" style="296"/>
    <col min="9478" max="9478" width="18.81640625" style="296" customWidth="1"/>
    <col min="9479" max="9479" width="16.81640625" style="296" customWidth="1"/>
    <col min="9480" max="9733" width="9.1796875" style="296"/>
    <col min="9734" max="9734" width="18.81640625" style="296" customWidth="1"/>
    <col min="9735" max="9735" width="16.81640625" style="296" customWidth="1"/>
    <col min="9736" max="9989" width="9.1796875" style="296"/>
    <col min="9990" max="9990" width="18.81640625" style="296" customWidth="1"/>
    <col min="9991" max="9991" width="16.81640625" style="296" customWidth="1"/>
    <col min="9992" max="10245" width="9.1796875" style="296"/>
    <col min="10246" max="10246" width="18.81640625" style="296" customWidth="1"/>
    <col min="10247" max="10247" width="16.81640625" style="296" customWidth="1"/>
    <col min="10248" max="10501" width="9.1796875" style="296"/>
    <col min="10502" max="10502" width="18.81640625" style="296" customWidth="1"/>
    <col min="10503" max="10503" width="16.81640625" style="296" customWidth="1"/>
    <col min="10504" max="10757" width="9.1796875" style="296"/>
    <col min="10758" max="10758" width="18.81640625" style="296" customWidth="1"/>
    <col min="10759" max="10759" width="16.81640625" style="296" customWidth="1"/>
    <col min="10760" max="11013" width="9.1796875" style="296"/>
    <col min="11014" max="11014" width="18.81640625" style="296" customWidth="1"/>
    <col min="11015" max="11015" width="16.81640625" style="296" customWidth="1"/>
    <col min="11016" max="11269" width="9.1796875" style="296"/>
    <col min="11270" max="11270" width="18.81640625" style="296" customWidth="1"/>
    <col min="11271" max="11271" width="16.81640625" style="296" customWidth="1"/>
    <col min="11272" max="11525" width="9.1796875" style="296"/>
    <col min="11526" max="11526" width="18.81640625" style="296" customWidth="1"/>
    <col min="11527" max="11527" width="16.81640625" style="296" customWidth="1"/>
    <col min="11528" max="11781" width="9.1796875" style="296"/>
    <col min="11782" max="11782" width="18.81640625" style="296" customWidth="1"/>
    <col min="11783" max="11783" width="16.81640625" style="296" customWidth="1"/>
    <col min="11784" max="12037" width="9.1796875" style="296"/>
    <col min="12038" max="12038" width="18.81640625" style="296" customWidth="1"/>
    <col min="12039" max="12039" width="16.81640625" style="296" customWidth="1"/>
    <col min="12040" max="12293" width="9.1796875" style="296"/>
    <col min="12294" max="12294" width="18.81640625" style="296" customWidth="1"/>
    <col min="12295" max="12295" width="16.81640625" style="296" customWidth="1"/>
    <col min="12296" max="12549" width="9.1796875" style="296"/>
    <col min="12550" max="12550" width="18.81640625" style="296" customWidth="1"/>
    <col min="12551" max="12551" width="16.81640625" style="296" customWidth="1"/>
    <col min="12552" max="12805" width="9.1796875" style="296"/>
    <col min="12806" max="12806" width="18.81640625" style="296" customWidth="1"/>
    <col min="12807" max="12807" width="16.81640625" style="296" customWidth="1"/>
    <col min="12808" max="13061" width="9.1796875" style="296"/>
    <col min="13062" max="13062" width="18.81640625" style="296" customWidth="1"/>
    <col min="13063" max="13063" width="16.81640625" style="296" customWidth="1"/>
    <col min="13064" max="13317" width="9.1796875" style="296"/>
    <col min="13318" max="13318" width="18.81640625" style="296" customWidth="1"/>
    <col min="13319" max="13319" width="16.81640625" style="296" customWidth="1"/>
    <col min="13320" max="13573" width="9.1796875" style="296"/>
    <col min="13574" max="13574" width="18.81640625" style="296" customWidth="1"/>
    <col min="13575" max="13575" width="16.81640625" style="296" customWidth="1"/>
    <col min="13576" max="13829" width="9.1796875" style="296"/>
    <col min="13830" max="13830" width="18.81640625" style="296" customWidth="1"/>
    <col min="13831" max="13831" width="16.81640625" style="296" customWidth="1"/>
    <col min="13832" max="14085" width="9.1796875" style="296"/>
    <col min="14086" max="14086" width="18.81640625" style="296" customWidth="1"/>
    <col min="14087" max="14087" width="16.81640625" style="296" customWidth="1"/>
    <col min="14088" max="14341" width="9.1796875" style="296"/>
    <col min="14342" max="14342" width="18.81640625" style="296" customWidth="1"/>
    <col min="14343" max="14343" width="16.81640625" style="296" customWidth="1"/>
    <col min="14344" max="14597" width="9.1796875" style="296"/>
    <col min="14598" max="14598" width="18.81640625" style="296" customWidth="1"/>
    <col min="14599" max="14599" width="16.81640625" style="296" customWidth="1"/>
    <col min="14600" max="14853" width="9.1796875" style="296"/>
    <col min="14854" max="14854" width="18.81640625" style="296" customWidth="1"/>
    <col min="14855" max="14855" width="16.81640625" style="296" customWidth="1"/>
    <col min="14856" max="15109" width="9.1796875" style="296"/>
    <col min="15110" max="15110" width="18.81640625" style="296" customWidth="1"/>
    <col min="15111" max="15111" width="16.81640625" style="296" customWidth="1"/>
    <col min="15112" max="15365" width="9.1796875" style="296"/>
    <col min="15366" max="15366" width="18.81640625" style="296" customWidth="1"/>
    <col min="15367" max="15367" width="16.81640625" style="296" customWidth="1"/>
    <col min="15368" max="15621" width="9.1796875" style="296"/>
    <col min="15622" max="15622" width="18.81640625" style="296" customWidth="1"/>
    <col min="15623" max="15623" width="16.81640625" style="296" customWidth="1"/>
    <col min="15624" max="15877" width="9.1796875" style="296"/>
    <col min="15878" max="15878" width="18.81640625" style="296" customWidth="1"/>
    <col min="15879" max="15879" width="16.81640625" style="296" customWidth="1"/>
    <col min="15880" max="16133" width="9.1796875" style="296"/>
    <col min="16134" max="16134" width="18.81640625" style="296" customWidth="1"/>
    <col min="16135" max="16135" width="16.81640625" style="296" customWidth="1"/>
    <col min="16136" max="16384" width="9.1796875" style="296"/>
  </cols>
  <sheetData>
    <row r="1" spans="1:7" x14ac:dyDescent="0.3">
      <c r="A1" s="296" t="s">
        <v>705</v>
      </c>
    </row>
    <row r="3" spans="1:7" x14ac:dyDescent="0.3">
      <c r="A3" s="296" t="s">
        <v>1</v>
      </c>
      <c r="B3" s="296" t="s">
        <v>4</v>
      </c>
      <c r="C3" s="296" t="s">
        <v>706</v>
      </c>
      <c r="F3" s="296" t="s">
        <v>707</v>
      </c>
      <c r="G3" s="296" t="s">
        <v>708</v>
      </c>
    </row>
    <row r="4" spans="1:7" x14ac:dyDescent="0.3">
      <c r="A4" s="296">
        <v>1</v>
      </c>
      <c r="B4" s="296" t="s">
        <v>97</v>
      </c>
      <c r="C4" s="296" t="s">
        <v>100</v>
      </c>
      <c r="D4" s="296" t="s">
        <v>134</v>
      </c>
      <c r="E4" s="296" t="s">
        <v>147</v>
      </c>
      <c r="F4" s="296" t="s">
        <v>709</v>
      </c>
      <c r="G4" s="296" t="s">
        <v>710</v>
      </c>
    </row>
    <row r="5" spans="1:7" x14ac:dyDescent="0.3">
      <c r="A5" s="296">
        <v>1</v>
      </c>
      <c r="B5" s="296" t="s">
        <v>92</v>
      </c>
      <c r="C5" s="296" t="s">
        <v>93</v>
      </c>
      <c r="D5" s="296" t="s">
        <v>144</v>
      </c>
      <c r="E5" s="296" t="s">
        <v>138</v>
      </c>
      <c r="F5" s="296" t="s">
        <v>711</v>
      </c>
      <c r="G5" s="296" t="s">
        <v>45</v>
      </c>
    </row>
    <row r="6" spans="1:7" x14ac:dyDescent="0.3">
      <c r="A6" s="296">
        <v>1</v>
      </c>
      <c r="B6" s="296" t="s">
        <v>99</v>
      </c>
      <c r="C6" s="296" t="s">
        <v>94</v>
      </c>
      <c r="D6" s="296" t="s">
        <v>141</v>
      </c>
      <c r="E6" s="296" t="s">
        <v>142</v>
      </c>
      <c r="F6" s="296" t="s">
        <v>46</v>
      </c>
      <c r="G6" s="296" t="s">
        <v>520</v>
      </c>
    </row>
    <row r="7" spans="1:7" x14ac:dyDescent="0.3">
      <c r="A7" s="296">
        <v>1</v>
      </c>
      <c r="B7" s="296" t="s">
        <v>98</v>
      </c>
      <c r="C7" s="296" t="s">
        <v>96</v>
      </c>
      <c r="D7" s="296" t="s">
        <v>146</v>
      </c>
      <c r="E7" s="296" t="s">
        <v>136</v>
      </c>
      <c r="F7" s="296" t="s">
        <v>712</v>
      </c>
      <c r="G7" s="296" t="s">
        <v>41</v>
      </c>
    </row>
    <row r="8" spans="1:7" x14ac:dyDescent="0.3">
      <c r="A8" s="296">
        <v>2</v>
      </c>
      <c r="B8" s="296" t="s">
        <v>97</v>
      </c>
      <c r="C8" s="296" t="s">
        <v>96</v>
      </c>
      <c r="D8" s="296" t="s">
        <v>134</v>
      </c>
      <c r="E8" s="296" t="s">
        <v>136</v>
      </c>
      <c r="F8" s="296" t="s">
        <v>713</v>
      </c>
      <c r="G8" s="296" t="s">
        <v>714</v>
      </c>
    </row>
    <row r="9" spans="1:7" x14ac:dyDescent="0.3">
      <c r="A9" s="296">
        <v>2</v>
      </c>
      <c r="B9" s="296" t="s">
        <v>93</v>
      </c>
      <c r="C9" s="296" t="s">
        <v>98</v>
      </c>
      <c r="D9" s="296" t="s">
        <v>138</v>
      </c>
      <c r="E9" s="296" t="s">
        <v>146</v>
      </c>
      <c r="F9" s="296" t="s">
        <v>43</v>
      </c>
      <c r="G9" s="296" t="s">
        <v>44</v>
      </c>
    </row>
    <row r="10" spans="1:7" x14ac:dyDescent="0.3">
      <c r="A10" s="296">
        <v>2</v>
      </c>
      <c r="B10" s="296" t="s">
        <v>92</v>
      </c>
      <c r="C10" s="296" t="s">
        <v>99</v>
      </c>
      <c r="D10" s="296" t="s">
        <v>144</v>
      </c>
      <c r="E10" s="296" t="s">
        <v>141</v>
      </c>
      <c r="F10" s="296" t="s">
        <v>0</v>
      </c>
    </row>
    <row r="11" spans="1:7" x14ac:dyDescent="0.3">
      <c r="A11" s="296">
        <v>2</v>
      </c>
      <c r="B11" s="296" t="s">
        <v>94</v>
      </c>
      <c r="C11" s="296" t="s">
        <v>100</v>
      </c>
      <c r="D11" s="296" t="s">
        <v>142</v>
      </c>
      <c r="E11" s="296" t="s">
        <v>147</v>
      </c>
      <c r="F11" s="296" t="s">
        <v>709</v>
      </c>
      <c r="G11" s="296" t="s">
        <v>44</v>
      </c>
    </row>
    <row r="12" spans="1:7" x14ac:dyDescent="0.3">
      <c r="A12" s="296">
        <v>3</v>
      </c>
      <c r="B12" s="296" t="s">
        <v>94</v>
      </c>
      <c r="C12" s="296" t="s">
        <v>92</v>
      </c>
      <c r="D12" s="296" t="s">
        <v>142</v>
      </c>
      <c r="E12" s="296" t="s">
        <v>144</v>
      </c>
      <c r="F12" s="296" t="s">
        <v>711</v>
      </c>
      <c r="G12" s="296" t="s">
        <v>710</v>
      </c>
    </row>
    <row r="13" spans="1:7" x14ac:dyDescent="0.3">
      <c r="A13" s="296">
        <v>3</v>
      </c>
      <c r="B13" s="296" t="s">
        <v>93</v>
      </c>
      <c r="C13" s="296" t="s">
        <v>97</v>
      </c>
      <c r="D13" s="296" t="s">
        <v>138</v>
      </c>
      <c r="E13" s="296" t="s">
        <v>134</v>
      </c>
      <c r="F13" s="296" t="s">
        <v>46</v>
      </c>
      <c r="G13" s="296" t="s">
        <v>45</v>
      </c>
    </row>
    <row r="14" spans="1:7" x14ac:dyDescent="0.3">
      <c r="A14" s="296">
        <v>3</v>
      </c>
      <c r="B14" s="296" t="s">
        <v>100</v>
      </c>
      <c r="C14" s="296" t="s">
        <v>96</v>
      </c>
      <c r="D14" s="296" t="s">
        <v>147</v>
      </c>
      <c r="E14" s="296" t="s">
        <v>136</v>
      </c>
      <c r="F14" s="296" t="s">
        <v>712</v>
      </c>
      <c r="G14" s="296" t="s">
        <v>520</v>
      </c>
    </row>
    <row r="15" spans="1:7" x14ac:dyDescent="0.3">
      <c r="A15" s="296">
        <v>3</v>
      </c>
      <c r="B15" s="296" t="s">
        <v>99</v>
      </c>
      <c r="C15" s="296" t="s">
        <v>98</v>
      </c>
      <c r="D15" s="296" t="s">
        <v>141</v>
      </c>
      <c r="E15" s="296" t="s">
        <v>146</v>
      </c>
      <c r="F15" s="296" t="s">
        <v>713</v>
      </c>
      <c r="G15" s="296" t="s">
        <v>41</v>
      </c>
    </row>
    <row r="16" spans="1:7" x14ac:dyDescent="0.3">
      <c r="A16" s="296">
        <v>4</v>
      </c>
      <c r="B16" s="296" t="s">
        <v>93</v>
      </c>
      <c r="C16" s="296" t="s">
        <v>96</v>
      </c>
      <c r="D16" s="296" t="s">
        <v>138</v>
      </c>
      <c r="E16" s="296" t="s">
        <v>136</v>
      </c>
      <c r="F16" s="296" t="s">
        <v>43</v>
      </c>
      <c r="G16" s="296" t="s">
        <v>714</v>
      </c>
    </row>
    <row r="17" spans="1:7" x14ac:dyDescent="0.3">
      <c r="A17" s="296">
        <v>4</v>
      </c>
      <c r="B17" s="296" t="s">
        <v>100</v>
      </c>
      <c r="C17" s="296" t="s">
        <v>92</v>
      </c>
      <c r="D17" s="296" t="s">
        <v>147</v>
      </c>
      <c r="E17" s="296" t="s">
        <v>144</v>
      </c>
      <c r="F17" s="296" t="s">
        <v>0</v>
      </c>
    </row>
    <row r="18" spans="1:7" x14ac:dyDescent="0.3">
      <c r="A18" s="296">
        <v>4</v>
      </c>
      <c r="B18" s="296" t="s">
        <v>97</v>
      </c>
      <c r="C18" s="296" t="s">
        <v>99</v>
      </c>
      <c r="D18" s="296" t="s">
        <v>134</v>
      </c>
      <c r="E18" s="296" t="s">
        <v>141</v>
      </c>
      <c r="F18" s="296" t="s">
        <v>709</v>
      </c>
      <c r="G18" s="296" t="s">
        <v>714</v>
      </c>
    </row>
    <row r="19" spans="1:7" x14ac:dyDescent="0.3">
      <c r="A19" s="296">
        <v>4</v>
      </c>
      <c r="B19" s="296" t="s">
        <v>98</v>
      </c>
      <c r="C19" s="296" t="s">
        <v>94</v>
      </c>
      <c r="D19" s="296" t="s">
        <v>146</v>
      </c>
      <c r="E19" s="296" t="s">
        <v>142</v>
      </c>
      <c r="F19" s="296" t="s">
        <v>711</v>
      </c>
      <c r="G19" s="296" t="s">
        <v>44</v>
      </c>
    </row>
    <row r="20" spans="1:7" x14ac:dyDescent="0.3">
      <c r="A20" s="296">
        <v>5</v>
      </c>
      <c r="B20" s="296" t="s">
        <v>100</v>
      </c>
      <c r="C20" s="296" t="s">
        <v>93</v>
      </c>
      <c r="D20" s="296" t="s">
        <v>147</v>
      </c>
      <c r="E20" s="296" t="s">
        <v>138</v>
      </c>
      <c r="F20" s="296" t="s">
        <v>46</v>
      </c>
      <c r="G20" s="296" t="s">
        <v>710</v>
      </c>
    </row>
    <row r="21" spans="1:7" x14ac:dyDescent="0.3">
      <c r="A21" s="296">
        <v>5</v>
      </c>
      <c r="B21" s="296" t="s">
        <v>98</v>
      </c>
      <c r="C21" s="296" t="s">
        <v>92</v>
      </c>
      <c r="D21" s="296" t="s">
        <v>146</v>
      </c>
      <c r="E21" s="296" t="s">
        <v>144</v>
      </c>
      <c r="F21" s="296" t="s">
        <v>712</v>
      </c>
      <c r="G21" s="296" t="s">
        <v>45</v>
      </c>
    </row>
    <row r="22" spans="1:7" x14ac:dyDescent="0.3">
      <c r="A22" s="296">
        <v>5</v>
      </c>
      <c r="B22" s="296" t="s">
        <v>96</v>
      </c>
      <c r="C22" s="296" t="s">
        <v>99</v>
      </c>
      <c r="D22" s="296" t="s">
        <v>136</v>
      </c>
      <c r="E22" s="296" t="s">
        <v>141</v>
      </c>
      <c r="F22" s="296" t="s">
        <v>713</v>
      </c>
      <c r="G22" s="296" t="s">
        <v>520</v>
      </c>
    </row>
    <row r="23" spans="1:7" x14ac:dyDescent="0.3">
      <c r="A23" s="296">
        <v>5</v>
      </c>
      <c r="B23" s="296" t="s">
        <v>94</v>
      </c>
      <c r="C23" s="296" t="s">
        <v>97</v>
      </c>
      <c r="D23" s="296" t="s">
        <v>142</v>
      </c>
      <c r="E23" s="296" t="s">
        <v>134</v>
      </c>
      <c r="F23" s="296" t="s">
        <v>43</v>
      </c>
      <c r="G23" s="296" t="s">
        <v>41</v>
      </c>
    </row>
    <row r="24" spans="1:7" x14ac:dyDescent="0.3">
      <c r="A24" s="296">
        <v>6</v>
      </c>
      <c r="B24" s="296" t="s">
        <v>100</v>
      </c>
      <c r="C24" s="296" t="s">
        <v>98</v>
      </c>
      <c r="D24" s="296" t="s">
        <v>147</v>
      </c>
      <c r="E24" s="296" t="s">
        <v>146</v>
      </c>
      <c r="F24" s="296" t="s">
        <v>0</v>
      </c>
    </row>
    <row r="25" spans="1:7" x14ac:dyDescent="0.3">
      <c r="A25" s="296">
        <v>6</v>
      </c>
      <c r="B25" s="296" t="s">
        <v>94</v>
      </c>
      <c r="C25" s="296" t="s">
        <v>96</v>
      </c>
      <c r="D25" s="296" t="s">
        <v>142</v>
      </c>
      <c r="E25" s="296" t="s">
        <v>136</v>
      </c>
      <c r="F25" s="296" t="s">
        <v>709</v>
      </c>
      <c r="G25" s="296" t="s">
        <v>41</v>
      </c>
    </row>
    <row r="26" spans="1:7" x14ac:dyDescent="0.3">
      <c r="A26" s="296">
        <v>6</v>
      </c>
      <c r="B26" s="296" t="s">
        <v>97</v>
      </c>
      <c r="C26" s="296" t="s">
        <v>92</v>
      </c>
      <c r="D26" s="296" t="s">
        <v>134</v>
      </c>
      <c r="E26" s="296" t="s">
        <v>144</v>
      </c>
      <c r="F26" s="296" t="s">
        <v>711</v>
      </c>
      <c r="G26" s="296" t="s">
        <v>714</v>
      </c>
    </row>
    <row r="27" spans="1:7" x14ac:dyDescent="0.3">
      <c r="A27" s="296">
        <v>6</v>
      </c>
      <c r="B27" s="296" t="s">
        <v>99</v>
      </c>
      <c r="C27" s="296" t="s">
        <v>93</v>
      </c>
      <c r="D27" s="296" t="s">
        <v>141</v>
      </c>
      <c r="E27" s="296" t="s">
        <v>138</v>
      </c>
      <c r="F27" s="296" t="s">
        <v>46</v>
      </c>
      <c r="G27" s="296" t="s">
        <v>44</v>
      </c>
    </row>
    <row r="28" spans="1:7" x14ac:dyDescent="0.3">
      <c r="A28" s="296">
        <v>7</v>
      </c>
      <c r="B28" s="296" t="s">
        <v>99</v>
      </c>
      <c r="C28" s="296" t="s">
        <v>100</v>
      </c>
      <c r="D28" s="296" t="s">
        <v>141</v>
      </c>
      <c r="E28" s="296" t="s">
        <v>147</v>
      </c>
      <c r="F28" s="296" t="s">
        <v>712</v>
      </c>
      <c r="G28" s="296" t="s">
        <v>710</v>
      </c>
    </row>
    <row r="29" spans="1:7" x14ac:dyDescent="0.3">
      <c r="A29" s="296">
        <v>7</v>
      </c>
      <c r="B29" s="296" t="s">
        <v>96</v>
      </c>
      <c r="C29" s="296" t="s">
        <v>92</v>
      </c>
      <c r="D29" s="296" t="s">
        <v>136</v>
      </c>
      <c r="E29" s="296" t="s">
        <v>144</v>
      </c>
      <c r="F29" s="296" t="s">
        <v>713</v>
      </c>
      <c r="G29" s="296" t="s">
        <v>45</v>
      </c>
    </row>
    <row r="30" spans="1:7" x14ac:dyDescent="0.3">
      <c r="A30" s="296">
        <v>7</v>
      </c>
      <c r="B30" s="296" t="s">
        <v>98</v>
      </c>
      <c r="C30" s="296" t="s">
        <v>97</v>
      </c>
      <c r="D30" s="296" t="s">
        <v>146</v>
      </c>
      <c r="E30" s="296" t="s">
        <v>134</v>
      </c>
      <c r="F30" s="296" t="s">
        <v>43</v>
      </c>
      <c r="G30" s="296" t="s">
        <v>520</v>
      </c>
    </row>
    <row r="31" spans="1:7" x14ac:dyDescent="0.3">
      <c r="A31" s="296">
        <v>7</v>
      </c>
      <c r="B31" s="296" t="s">
        <v>93</v>
      </c>
      <c r="C31" s="296" t="s">
        <v>94</v>
      </c>
      <c r="D31" s="296" t="s">
        <v>138</v>
      </c>
      <c r="E31" s="296" t="s">
        <v>142</v>
      </c>
      <c r="F31" s="296" t="s">
        <v>0</v>
      </c>
    </row>
    <row r="32" spans="1:7" x14ac:dyDescent="0.3">
      <c r="A32" s="296">
        <v>8</v>
      </c>
      <c r="B32" s="296" t="s">
        <v>94</v>
      </c>
      <c r="C32" s="296" t="s">
        <v>99</v>
      </c>
      <c r="D32" s="296" t="s">
        <v>142</v>
      </c>
      <c r="E32" s="296" t="s">
        <v>141</v>
      </c>
      <c r="F32" s="296" t="s">
        <v>709</v>
      </c>
      <c r="G32" s="296" t="s">
        <v>520</v>
      </c>
    </row>
    <row r="33" spans="1:7" x14ac:dyDescent="0.3">
      <c r="A33" s="296">
        <v>8</v>
      </c>
      <c r="B33" s="296" t="s">
        <v>93</v>
      </c>
      <c r="C33" s="296" t="s">
        <v>92</v>
      </c>
      <c r="D33" s="296" t="s">
        <v>138</v>
      </c>
      <c r="E33" s="296" t="s">
        <v>144</v>
      </c>
      <c r="F33" s="296" t="s">
        <v>711</v>
      </c>
      <c r="G33" s="296" t="s">
        <v>41</v>
      </c>
    </row>
    <row r="34" spans="1:7" x14ac:dyDescent="0.3">
      <c r="A34" s="296">
        <v>8</v>
      </c>
      <c r="B34" s="296" t="s">
        <v>100</v>
      </c>
      <c r="C34" s="296" t="s">
        <v>97</v>
      </c>
      <c r="D34" s="296" t="s">
        <v>147</v>
      </c>
      <c r="E34" s="296" t="s">
        <v>134</v>
      </c>
      <c r="F34" s="296" t="s">
        <v>46</v>
      </c>
      <c r="G34" s="296" t="s">
        <v>714</v>
      </c>
    </row>
    <row r="35" spans="1:7" x14ac:dyDescent="0.3">
      <c r="A35" s="296">
        <v>8</v>
      </c>
      <c r="B35" s="296" t="s">
        <v>96</v>
      </c>
      <c r="C35" s="296" t="s">
        <v>98</v>
      </c>
      <c r="D35" s="296" t="s">
        <v>136</v>
      </c>
      <c r="E35" s="296" t="s">
        <v>146</v>
      </c>
      <c r="F35" s="296" t="s">
        <v>712</v>
      </c>
      <c r="G35" s="296" t="s">
        <v>44</v>
      </c>
    </row>
    <row r="36" spans="1:7" x14ac:dyDescent="0.3">
      <c r="A36" s="296">
        <v>9</v>
      </c>
      <c r="B36" s="296" t="s">
        <v>99</v>
      </c>
      <c r="C36" s="296" t="s">
        <v>92</v>
      </c>
      <c r="D36" s="296" t="s">
        <v>141</v>
      </c>
      <c r="E36" s="296" t="s">
        <v>144</v>
      </c>
      <c r="F36" s="296" t="s">
        <v>713</v>
      </c>
      <c r="G36" s="296" t="s">
        <v>710</v>
      </c>
    </row>
    <row r="37" spans="1:7" x14ac:dyDescent="0.3">
      <c r="A37" s="296">
        <v>9</v>
      </c>
      <c r="B37" s="296" t="s">
        <v>96</v>
      </c>
      <c r="C37" s="296" t="s">
        <v>97</v>
      </c>
      <c r="D37" s="296" t="s">
        <v>136</v>
      </c>
      <c r="E37" s="296" t="s">
        <v>134</v>
      </c>
      <c r="F37" s="296" t="s">
        <v>43</v>
      </c>
      <c r="G37" s="296" t="s">
        <v>45</v>
      </c>
    </row>
    <row r="38" spans="1:7" x14ac:dyDescent="0.3">
      <c r="A38" s="296">
        <v>9</v>
      </c>
      <c r="B38" s="296" t="s">
        <v>98</v>
      </c>
      <c r="C38" s="296" t="s">
        <v>93</v>
      </c>
      <c r="D38" s="296" t="s">
        <v>146</v>
      </c>
      <c r="E38" s="296" t="s">
        <v>138</v>
      </c>
      <c r="F38" s="296" t="s">
        <v>0</v>
      </c>
    </row>
    <row r="39" spans="1:7" x14ac:dyDescent="0.3">
      <c r="A39" s="296">
        <v>9</v>
      </c>
      <c r="B39" s="296" t="s">
        <v>100</v>
      </c>
      <c r="C39" s="296" t="s">
        <v>94</v>
      </c>
      <c r="D39" s="296" t="s">
        <v>147</v>
      </c>
      <c r="E39" s="296" t="s">
        <v>142</v>
      </c>
      <c r="F39" s="296" t="s">
        <v>709</v>
      </c>
      <c r="G39" s="296" t="s">
        <v>45</v>
      </c>
    </row>
    <row r="40" spans="1:7" x14ac:dyDescent="0.3">
      <c r="A40" s="296">
        <v>10</v>
      </c>
      <c r="B40" s="296" t="s">
        <v>97</v>
      </c>
      <c r="C40" s="296" t="s">
        <v>93</v>
      </c>
      <c r="D40" s="296" t="s">
        <v>134</v>
      </c>
      <c r="E40" s="296" t="s">
        <v>138</v>
      </c>
      <c r="F40" s="296" t="s">
        <v>711</v>
      </c>
      <c r="G40" s="296" t="s">
        <v>520</v>
      </c>
    </row>
    <row r="41" spans="1:7" x14ac:dyDescent="0.3">
      <c r="A41" s="296">
        <v>10</v>
      </c>
      <c r="B41" s="296" t="s">
        <v>92</v>
      </c>
      <c r="C41" s="296" t="s">
        <v>94</v>
      </c>
      <c r="D41" s="296" t="s">
        <v>144</v>
      </c>
      <c r="E41" s="296" t="s">
        <v>142</v>
      </c>
      <c r="F41" s="296" t="s">
        <v>46</v>
      </c>
      <c r="G41" s="296" t="s">
        <v>41</v>
      </c>
    </row>
    <row r="42" spans="1:7" x14ac:dyDescent="0.3">
      <c r="A42" s="296">
        <v>10</v>
      </c>
      <c r="B42" s="296" t="s">
        <v>96</v>
      </c>
      <c r="C42" s="296" t="s">
        <v>100</v>
      </c>
      <c r="D42" s="296" t="s">
        <v>136</v>
      </c>
      <c r="E42" s="296" t="s">
        <v>147</v>
      </c>
      <c r="F42" s="296" t="s">
        <v>712</v>
      </c>
      <c r="G42" s="296" t="s">
        <v>714</v>
      </c>
    </row>
    <row r="43" spans="1:7" x14ac:dyDescent="0.3">
      <c r="A43" s="296">
        <v>10</v>
      </c>
      <c r="B43" s="296" t="s">
        <v>98</v>
      </c>
      <c r="C43" s="296" t="s">
        <v>99</v>
      </c>
      <c r="D43" s="296" t="s">
        <v>146</v>
      </c>
      <c r="E43" s="296" t="s">
        <v>141</v>
      </c>
      <c r="F43" s="296" t="s">
        <v>713</v>
      </c>
      <c r="G43" s="296" t="s">
        <v>44</v>
      </c>
    </row>
    <row r="44" spans="1:7" x14ac:dyDescent="0.3">
      <c r="A44" s="296">
        <v>11</v>
      </c>
      <c r="B44" s="296" t="s">
        <v>99</v>
      </c>
      <c r="C44" s="296" t="s">
        <v>97</v>
      </c>
      <c r="D44" s="296" t="s">
        <v>141</v>
      </c>
      <c r="E44" s="296" t="s">
        <v>134</v>
      </c>
      <c r="F44" s="296" t="s">
        <v>43</v>
      </c>
      <c r="G44" s="296" t="s">
        <v>710</v>
      </c>
    </row>
    <row r="45" spans="1:7" x14ac:dyDescent="0.3">
      <c r="A45" s="296">
        <v>11</v>
      </c>
      <c r="B45" s="296" t="s">
        <v>92</v>
      </c>
      <c r="C45" s="296" t="s">
        <v>100</v>
      </c>
      <c r="D45" s="296" t="s">
        <v>144</v>
      </c>
      <c r="E45" s="296" t="s">
        <v>147</v>
      </c>
    </row>
    <row r="46" spans="1:7" x14ac:dyDescent="0.3">
      <c r="A46" s="296">
        <v>11</v>
      </c>
      <c r="B46" s="296" t="s">
        <v>96</v>
      </c>
      <c r="C46" s="296" t="s">
        <v>93</v>
      </c>
      <c r="D46" s="296" t="s">
        <v>136</v>
      </c>
      <c r="E46" s="296" t="s">
        <v>138</v>
      </c>
    </row>
    <row r="47" spans="1:7" x14ac:dyDescent="0.3">
      <c r="A47" s="296">
        <v>11</v>
      </c>
      <c r="B47" s="296" t="s">
        <v>94</v>
      </c>
      <c r="C47" s="296" t="s">
        <v>98</v>
      </c>
      <c r="D47" s="296" t="s">
        <v>142</v>
      </c>
      <c r="E47" s="296" t="s">
        <v>146</v>
      </c>
    </row>
    <row r="48" spans="1:7" x14ac:dyDescent="0.3">
      <c r="A48" s="296">
        <v>12</v>
      </c>
      <c r="B48" s="296" t="s">
        <v>92</v>
      </c>
      <c r="C48" s="296" t="s">
        <v>98</v>
      </c>
      <c r="D48" s="296" t="s">
        <v>144</v>
      </c>
      <c r="E48" s="296" t="s">
        <v>146</v>
      </c>
    </row>
    <row r="49" spans="1:5" x14ac:dyDescent="0.3">
      <c r="A49" s="296">
        <v>12</v>
      </c>
      <c r="B49" s="296" t="s">
        <v>93</v>
      </c>
      <c r="C49" s="296" t="s">
        <v>100</v>
      </c>
      <c r="D49" s="296" t="s">
        <v>138</v>
      </c>
      <c r="E49" s="296" t="s">
        <v>147</v>
      </c>
    </row>
    <row r="50" spans="1:5" x14ac:dyDescent="0.3">
      <c r="A50" s="296">
        <v>12</v>
      </c>
      <c r="B50" s="296" t="s">
        <v>99</v>
      </c>
      <c r="C50" s="296" t="s">
        <v>96</v>
      </c>
      <c r="D50" s="296" t="s">
        <v>141</v>
      </c>
      <c r="E50" s="296" t="s">
        <v>136</v>
      </c>
    </row>
    <row r="51" spans="1:5" x14ac:dyDescent="0.3">
      <c r="A51" s="296">
        <v>12</v>
      </c>
      <c r="B51" s="296" t="s">
        <v>97</v>
      </c>
      <c r="C51" s="296" t="s">
        <v>94</v>
      </c>
      <c r="D51" s="296" t="s">
        <v>134</v>
      </c>
      <c r="E51" s="296" t="s">
        <v>142</v>
      </c>
    </row>
    <row r="52" spans="1:5" x14ac:dyDescent="0.3">
      <c r="A52" s="296">
        <v>13</v>
      </c>
      <c r="B52" s="296" t="s">
        <v>93</v>
      </c>
      <c r="C52" s="296" t="s">
        <v>99</v>
      </c>
      <c r="D52" s="296" t="s">
        <v>138</v>
      </c>
      <c r="E52" s="296" t="s">
        <v>141</v>
      </c>
    </row>
    <row r="53" spans="1:5" x14ac:dyDescent="0.3">
      <c r="A53" s="296">
        <v>13</v>
      </c>
      <c r="B53" s="296" t="s">
        <v>96</v>
      </c>
      <c r="C53" s="296" t="s">
        <v>94</v>
      </c>
      <c r="D53" s="296" t="s">
        <v>136</v>
      </c>
      <c r="E53" s="296" t="s">
        <v>142</v>
      </c>
    </row>
    <row r="54" spans="1:5" x14ac:dyDescent="0.3">
      <c r="A54" s="296">
        <v>13</v>
      </c>
      <c r="B54" s="296" t="s">
        <v>92</v>
      </c>
      <c r="C54" s="296" t="s">
        <v>97</v>
      </c>
      <c r="D54" s="296" t="s">
        <v>144</v>
      </c>
      <c r="E54" s="296" t="s">
        <v>134</v>
      </c>
    </row>
    <row r="55" spans="1:5" x14ac:dyDescent="0.3">
      <c r="A55" s="296">
        <v>13</v>
      </c>
      <c r="B55" s="296" t="s">
        <v>98</v>
      </c>
      <c r="C55" s="296" t="s">
        <v>100</v>
      </c>
      <c r="D55" s="296" t="s">
        <v>146</v>
      </c>
      <c r="E55" s="296" t="s">
        <v>147</v>
      </c>
    </row>
    <row r="56" spans="1:5" x14ac:dyDescent="0.3">
      <c r="A56" s="296">
        <v>14</v>
      </c>
      <c r="B56" s="296" t="s">
        <v>100</v>
      </c>
      <c r="C56" s="296" t="s">
        <v>99</v>
      </c>
      <c r="D56" s="296" t="s">
        <v>147</v>
      </c>
      <c r="E56" s="296" t="s">
        <v>141</v>
      </c>
    </row>
    <row r="57" spans="1:5" x14ac:dyDescent="0.3">
      <c r="A57" s="296">
        <v>14</v>
      </c>
      <c r="B57" s="296" t="s">
        <v>92</v>
      </c>
      <c r="C57" s="296" t="s">
        <v>96</v>
      </c>
      <c r="D57" s="296" t="s">
        <v>144</v>
      </c>
      <c r="E57" s="296" t="s">
        <v>136</v>
      </c>
    </row>
    <row r="58" spans="1:5" x14ac:dyDescent="0.3">
      <c r="A58" s="296">
        <v>14</v>
      </c>
      <c r="B58" s="296" t="s">
        <v>97</v>
      </c>
      <c r="C58" s="296" t="s">
        <v>98</v>
      </c>
      <c r="D58" s="296" t="s">
        <v>134</v>
      </c>
      <c r="E58" s="296" t="s">
        <v>146</v>
      </c>
    </row>
    <row r="59" spans="1:5" x14ac:dyDescent="0.3">
      <c r="A59" s="296">
        <v>14</v>
      </c>
      <c r="B59" s="296" t="s">
        <v>94</v>
      </c>
      <c r="C59" s="296" t="s">
        <v>93</v>
      </c>
      <c r="D59" s="296" t="s">
        <v>142</v>
      </c>
      <c r="E59" s="296" t="s">
        <v>138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AD147"/>
  <sheetViews>
    <sheetView workbookViewId="0">
      <selection activeCell="M304" sqref="M304"/>
    </sheetView>
  </sheetViews>
  <sheetFormatPr defaultColWidth="9.1796875" defaultRowHeight="14.5" x14ac:dyDescent="0.35"/>
  <cols>
    <col min="1" max="1" width="34" style="138" bestFit="1" customWidth="1"/>
    <col min="2" max="2" width="16.1796875" style="138" customWidth="1"/>
    <col min="3" max="3" width="5" style="138" customWidth="1"/>
    <col min="4" max="5" width="7.54296875" style="138" bestFit="1" customWidth="1"/>
    <col min="6" max="6" width="5" style="138" customWidth="1"/>
    <col min="7" max="7" width="6.453125" style="138" bestFit="1" customWidth="1"/>
    <col min="8" max="8" width="3.7265625" style="138" customWidth="1"/>
    <col min="9" max="9" width="6.453125" style="138" bestFit="1" customWidth="1"/>
    <col min="10" max="10" width="8.453125" style="138" bestFit="1" customWidth="1"/>
    <col min="11" max="11" width="7.1796875" style="138" hidden="1" customWidth="1"/>
    <col min="12" max="19" width="3.26953125" style="138" hidden="1" customWidth="1"/>
    <col min="20" max="20" width="9.1796875" style="138" hidden="1" customWidth="1"/>
    <col min="21" max="21" width="9.1796875" style="138" customWidth="1"/>
    <col min="22" max="31" width="9.1796875" style="138"/>
    <col min="32" max="32" width="34" style="138" bestFit="1" customWidth="1"/>
    <col min="33" max="16384" width="9.1796875" style="138"/>
  </cols>
  <sheetData>
    <row r="1" spans="1:28" ht="15" thickBot="1" x14ac:dyDescent="0.4">
      <c r="A1" s="138" t="s">
        <v>624</v>
      </c>
      <c r="B1" s="138" t="s">
        <v>625</v>
      </c>
      <c r="D1" s="143" t="s">
        <v>639</v>
      </c>
      <c r="E1" s="143" t="s">
        <v>639</v>
      </c>
      <c r="G1" s="138" t="s">
        <v>640</v>
      </c>
      <c r="I1" s="138" t="s">
        <v>640</v>
      </c>
      <c r="U1" s="138" t="s">
        <v>641</v>
      </c>
      <c r="V1" s="138" t="s">
        <v>641</v>
      </c>
      <c r="W1" s="138" t="s">
        <v>655</v>
      </c>
      <c r="X1" s="138" t="s">
        <v>656</v>
      </c>
      <c r="Y1" s="138" t="s">
        <v>657</v>
      </c>
      <c r="Z1" s="138" t="s">
        <v>658</v>
      </c>
      <c r="AA1" s="138" t="s">
        <v>659</v>
      </c>
      <c r="AB1" s="138" t="s">
        <v>660</v>
      </c>
    </row>
    <row r="2" spans="1:28" ht="15.5" thickTop="1" thickBot="1" x14ac:dyDescent="0.4">
      <c r="A2" s="139" t="s">
        <v>623</v>
      </c>
      <c r="B2" s="139" t="s">
        <v>622</v>
      </c>
      <c r="D2" s="144" t="s">
        <v>626</v>
      </c>
      <c r="E2" s="145" t="s">
        <v>627</v>
      </c>
      <c r="G2" s="138" t="s">
        <v>638</v>
      </c>
      <c r="H2">
        <v>1</v>
      </c>
      <c r="I2" s="138" t="s">
        <v>638</v>
      </c>
      <c r="J2">
        <v>9</v>
      </c>
      <c r="U2" s="138" t="str">
        <f>CONCATENATE(G2, H2)</f>
        <v>TEAM 1</v>
      </c>
      <c r="V2" s="138" t="str">
        <f>CONCATENATE(I2, J2)</f>
        <v>TEAM 9</v>
      </c>
      <c r="W2" s="138" t="s">
        <v>151</v>
      </c>
      <c r="X2" s="138" t="s">
        <v>94</v>
      </c>
      <c r="Y2" s="209" t="s">
        <v>652</v>
      </c>
      <c r="Z2" s="209" t="s">
        <v>154</v>
      </c>
      <c r="AA2" s="218" t="s">
        <v>654</v>
      </c>
      <c r="AB2" s="218" t="s">
        <v>124</v>
      </c>
    </row>
    <row r="3" spans="1:28" ht="15.5" thickTop="1" thickBot="1" x14ac:dyDescent="0.4">
      <c r="A3" s="139" t="s">
        <v>621</v>
      </c>
      <c r="B3" s="139" t="s">
        <v>620</v>
      </c>
      <c r="D3" s="146" t="s">
        <v>628</v>
      </c>
      <c r="E3" s="147" t="s">
        <v>629</v>
      </c>
      <c r="G3" s="138" t="s">
        <v>638</v>
      </c>
      <c r="H3">
        <v>10</v>
      </c>
      <c r="I3" s="138" t="s">
        <v>638</v>
      </c>
      <c r="J3">
        <v>8</v>
      </c>
      <c r="U3" s="138" t="str">
        <f t="shared" ref="U3:U66" si="0">CONCATENATE(G3, H3)</f>
        <v>TEAM 10</v>
      </c>
      <c r="V3" s="138" t="str">
        <f t="shared" ref="V3:V66" si="1">CONCATENATE(I3, J3)</f>
        <v>TEAM 8</v>
      </c>
      <c r="W3" s="138" t="s">
        <v>98</v>
      </c>
      <c r="X3" s="138" t="s">
        <v>95</v>
      </c>
      <c r="Y3" s="209" t="s">
        <v>156</v>
      </c>
      <c r="Z3" s="209" t="s">
        <v>158</v>
      </c>
      <c r="AA3" s="218" t="s">
        <v>126</v>
      </c>
      <c r="AB3" s="218" t="s">
        <v>128</v>
      </c>
    </row>
    <row r="4" spans="1:28" ht="15.5" thickTop="1" thickBot="1" x14ac:dyDescent="0.4">
      <c r="A4" s="139" t="s">
        <v>619</v>
      </c>
      <c r="B4" s="139" t="s">
        <v>618</v>
      </c>
      <c r="D4" s="146" t="s">
        <v>630</v>
      </c>
      <c r="E4" s="147" t="s">
        <v>631</v>
      </c>
      <c r="G4" s="138" t="s">
        <v>638</v>
      </c>
      <c r="H4">
        <v>7</v>
      </c>
      <c r="I4" s="138" t="s">
        <v>638</v>
      </c>
      <c r="J4">
        <v>11</v>
      </c>
      <c r="U4" s="138" t="str">
        <f t="shared" si="0"/>
        <v>TEAM 7</v>
      </c>
      <c r="V4" s="138" t="str">
        <f t="shared" si="1"/>
        <v>TEAM 11</v>
      </c>
      <c r="W4" s="138" t="s">
        <v>101</v>
      </c>
      <c r="X4" s="138" t="s">
        <v>93</v>
      </c>
      <c r="Y4" s="209" t="s">
        <v>159</v>
      </c>
      <c r="Z4" s="209" t="s">
        <v>152</v>
      </c>
      <c r="AA4" s="218" t="s">
        <v>129</v>
      </c>
      <c r="AB4" s="218" t="s">
        <v>122</v>
      </c>
    </row>
    <row r="5" spans="1:28" ht="15.5" thickTop="1" thickBot="1" x14ac:dyDescent="0.4">
      <c r="A5" s="139" t="s">
        <v>617</v>
      </c>
      <c r="B5" s="139" t="s">
        <v>616</v>
      </c>
      <c r="D5" s="146" t="s">
        <v>632</v>
      </c>
      <c r="E5" s="147" t="s">
        <v>633</v>
      </c>
      <c r="G5" s="138" t="s">
        <v>638</v>
      </c>
      <c r="H5">
        <v>12</v>
      </c>
      <c r="I5" s="138" t="s">
        <v>638</v>
      </c>
      <c r="J5">
        <v>6</v>
      </c>
      <c r="U5" s="138" t="str">
        <f t="shared" si="0"/>
        <v>TEAM 12</v>
      </c>
      <c r="V5" s="138" t="str">
        <f t="shared" si="1"/>
        <v>TEAM 6</v>
      </c>
      <c r="W5" s="138" t="s">
        <v>99</v>
      </c>
      <c r="X5" s="138" t="s">
        <v>100</v>
      </c>
      <c r="Y5" s="209" t="s">
        <v>153</v>
      </c>
      <c r="Z5" s="209" t="s">
        <v>157</v>
      </c>
      <c r="AA5" s="218" t="s">
        <v>123</v>
      </c>
      <c r="AB5" s="218" t="s">
        <v>127</v>
      </c>
    </row>
    <row r="6" spans="1:28" ht="15.5" thickTop="1" thickBot="1" x14ac:dyDescent="0.4">
      <c r="A6" s="139" t="s">
        <v>615</v>
      </c>
      <c r="B6" s="139" t="s">
        <v>614</v>
      </c>
      <c r="D6" s="146" t="s">
        <v>634</v>
      </c>
      <c r="E6" s="147" t="s">
        <v>635</v>
      </c>
      <c r="G6" s="138" t="s">
        <v>638</v>
      </c>
      <c r="H6">
        <v>5</v>
      </c>
      <c r="I6" s="138" t="s">
        <v>638</v>
      </c>
      <c r="J6">
        <v>2</v>
      </c>
      <c r="U6" s="138" t="str">
        <f t="shared" si="0"/>
        <v>TEAM 5</v>
      </c>
      <c r="V6" s="138" t="str">
        <f t="shared" si="1"/>
        <v>TEAM 2</v>
      </c>
      <c r="W6" s="138" t="s">
        <v>150</v>
      </c>
      <c r="X6" s="138" t="s">
        <v>92</v>
      </c>
      <c r="Y6" s="209" t="s">
        <v>651</v>
      </c>
      <c r="Z6" s="209" t="s">
        <v>155</v>
      </c>
      <c r="AA6" s="218" t="s">
        <v>653</v>
      </c>
      <c r="AB6" s="218" t="s">
        <v>125</v>
      </c>
    </row>
    <row r="7" spans="1:28" ht="15.5" thickTop="1" thickBot="1" x14ac:dyDescent="0.4">
      <c r="A7" s="139" t="s">
        <v>613</v>
      </c>
      <c r="B7" s="139" t="s">
        <v>612</v>
      </c>
      <c r="D7" s="146" t="s">
        <v>636</v>
      </c>
      <c r="E7" s="147" t="s">
        <v>637</v>
      </c>
      <c r="G7" s="138" t="s">
        <v>638</v>
      </c>
      <c r="H7">
        <v>3</v>
      </c>
      <c r="I7" s="138" t="s">
        <v>638</v>
      </c>
      <c r="J7">
        <v>4</v>
      </c>
      <c r="U7" s="138" t="str">
        <f t="shared" si="0"/>
        <v>TEAM 3</v>
      </c>
      <c r="V7" s="138" t="str">
        <f t="shared" si="1"/>
        <v>TEAM 4</v>
      </c>
      <c r="W7" s="138" t="s">
        <v>96</v>
      </c>
      <c r="X7" s="138" t="s">
        <v>97</v>
      </c>
      <c r="Y7" s="209" t="s">
        <v>151</v>
      </c>
      <c r="Z7" s="209" t="s">
        <v>150</v>
      </c>
      <c r="AA7" s="218" t="s">
        <v>121</v>
      </c>
      <c r="AB7" s="218" t="s">
        <v>120</v>
      </c>
    </row>
    <row r="8" spans="1:28" ht="15.5" thickTop="1" thickBot="1" x14ac:dyDescent="0.4">
      <c r="A8" s="140" t="s">
        <v>614</v>
      </c>
      <c r="B8" s="140" t="s">
        <v>613</v>
      </c>
      <c r="D8" s="148" t="s">
        <v>635</v>
      </c>
      <c r="E8" s="149" t="s">
        <v>636</v>
      </c>
      <c r="G8" s="138" t="s">
        <v>638</v>
      </c>
      <c r="H8">
        <v>4</v>
      </c>
      <c r="I8" s="138" t="s">
        <v>638</v>
      </c>
      <c r="J8">
        <v>5</v>
      </c>
      <c r="U8" s="138" t="str">
        <f t="shared" si="0"/>
        <v>TEAM 4</v>
      </c>
      <c r="V8" s="138" t="str">
        <f t="shared" si="1"/>
        <v>TEAM 5</v>
      </c>
      <c r="W8" s="138" t="s">
        <v>97</v>
      </c>
      <c r="X8" s="138" t="s">
        <v>93</v>
      </c>
      <c r="Y8" s="209" t="s">
        <v>150</v>
      </c>
      <c r="Z8" s="209" t="s">
        <v>152</v>
      </c>
      <c r="AA8" s="218" t="s">
        <v>120</v>
      </c>
      <c r="AB8" s="218" t="s">
        <v>122</v>
      </c>
    </row>
    <row r="9" spans="1:28" ht="15.5" thickTop="1" thickBot="1" x14ac:dyDescent="0.4">
      <c r="A9" s="140" t="s">
        <v>615</v>
      </c>
      <c r="B9" s="140" t="s">
        <v>616</v>
      </c>
      <c r="D9" s="148" t="s">
        <v>634</v>
      </c>
      <c r="E9" s="149" t="s">
        <v>633</v>
      </c>
      <c r="G9" s="138" t="s">
        <v>638</v>
      </c>
      <c r="H9">
        <v>11</v>
      </c>
      <c r="I9" s="138" t="s">
        <v>638</v>
      </c>
      <c r="J9">
        <v>1</v>
      </c>
      <c r="U9" s="138" t="str">
        <f t="shared" si="0"/>
        <v>TEAM 11</v>
      </c>
      <c r="V9" s="138" t="str">
        <f t="shared" si="1"/>
        <v>TEAM 1</v>
      </c>
      <c r="W9" s="138" t="s">
        <v>92</v>
      </c>
      <c r="X9" s="138" t="s">
        <v>101</v>
      </c>
      <c r="Y9" s="209" t="s">
        <v>155</v>
      </c>
      <c r="Z9" s="209" t="s">
        <v>159</v>
      </c>
      <c r="AA9" s="218" t="s">
        <v>125</v>
      </c>
      <c r="AB9" s="218" t="s">
        <v>129</v>
      </c>
    </row>
    <row r="10" spans="1:28" ht="15.5" thickTop="1" thickBot="1" x14ac:dyDescent="0.4">
      <c r="A10" s="140" t="s">
        <v>623</v>
      </c>
      <c r="B10" s="140" t="s">
        <v>612</v>
      </c>
      <c r="D10" s="148" t="s">
        <v>626</v>
      </c>
      <c r="E10" s="149" t="s">
        <v>637</v>
      </c>
      <c r="G10" s="138" t="s">
        <v>638</v>
      </c>
      <c r="H10">
        <v>8</v>
      </c>
      <c r="I10" s="138" t="s">
        <v>638</v>
      </c>
      <c r="J10">
        <v>12</v>
      </c>
      <c r="U10" s="138" t="str">
        <f t="shared" si="0"/>
        <v>TEAM 8</v>
      </c>
      <c r="V10" s="138" t="str">
        <f t="shared" si="1"/>
        <v>TEAM 12</v>
      </c>
      <c r="W10" s="138" t="s">
        <v>151</v>
      </c>
      <c r="X10" s="138" t="s">
        <v>98</v>
      </c>
      <c r="Y10" s="209" t="s">
        <v>652</v>
      </c>
      <c r="Z10" s="209" t="s">
        <v>156</v>
      </c>
      <c r="AA10" s="218" t="s">
        <v>654</v>
      </c>
      <c r="AB10" s="218" t="s">
        <v>126</v>
      </c>
    </row>
    <row r="11" spans="1:28" ht="15.5" thickTop="1" thickBot="1" x14ac:dyDescent="0.4">
      <c r="A11" s="140" t="s">
        <v>620</v>
      </c>
      <c r="B11" s="140" t="s">
        <v>619</v>
      </c>
      <c r="D11" s="148" t="s">
        <v>629</v>
      </c>
      <c r="E11" s="149" t="s">
        <v>630</v>
      </c>
      <c r="G11" s="138" t="s">
        <v>638</v>
      </c>
      <c r="H11">
        <v>2</v>
      </c>
      <c r="I11" s="138" t="s">
        <v>638</v>
      </c>
      <c r="J11">
        <v>7</v>
      </c>
      <c r="U11" s="138" t="str">
        <f t="shared" si="0"/>
        <v>TEAM 2</v>
      </c>
      <c r="V11" s="138" t="str">
        <f t="shared" si="1"/>
        <v>TEAM 7</v>
      </c>
      <c r="W11" s="138" t="s">
        <v>95</v>
      </c>
      <c r="X11" s="138" t="s">
        <v>100</v>
      </c>
      <c r="Y11" s="209" t="s">
        <v>158</v>
      </c>
      <c r="Z11" s="209" t="s">
        <v>157</v>
      </c>
      <c r="AA11" s="218" t="s">
        <v>128</v>
      </c>
      <c r="AB11" s="218" t="s">
        <v>127</v>
      </c>
    </row>
    <row r="12" spans="1:28" ht="15.5" thickTop="1" thickBot="1" x14ac:dyDescent="0.4">
      <c r="A12" s="140" t="s">
        <v>617</v>
      </c>
      <c r="B12" s="140" t="s">
        <v>618</v>
      </c>
      <c r="D12" s="148" t="s">
        <v>632</v>
      </c>
      <c r="E12" s="149" t="s">
        <v>631</v>
      </c>
      <c r="G12" s="138" t="s">
        <v>638</v>
      </c>
      <c r="H12">
        <v>6</v>
      </c>
      <c r="I12" s="138" t="s">
        <v>638</v>
      </c>
      <c r="J12">
        <v>3</v>
      </c>
      <c r="U12" s="138" t="str">
        <f t="shared" si="0"/>
        <v>TEAM 6</v>
      </c>
      <c r="V12" s="138" t="str">
        <f t="shared" si="1"/>
        <v>TEAM 3</v>
      </c>
      <c r="W12" s="138" t="s">
        <v>96</v>
      </c>
      <c r="X12" s="138" t="s">
        <v>99</v>
      </c>
      <c r="Y12" s="209" t="s">
        <v>151</v>
      </c>
      <c r="Z12" s="209" t="s">
        <v>153</v>
      </c>
      <c r="AA12" s="218" t="s">
        <v>121</v>
      </c>
      <c r="AB12" s="218" t="s">
        <v>123</v>
      </c>
    </row>
    <row r="13" spans="1:28" ht="15.5" thickTop="1" thickBot="1" x14ac:dyDescent="0.4">
      <c r="A13" s="140" t="s">
        <v>622</v>
      </c>
      <c r="B13" s="140" t="s">
        <v>621</v>
      </c>
      <c r="D13" s="148" t="s">
        <v>627</v>
      </c>
      <c r="E13" s="149" t="s">
        <v>628</v>
      </c>
      <c r="G13" s="138" t="s">
        <v>638</v>
      </c>
      <c r="H13">
        <v>9</v>
      </c>
      <c r="I13" s="138" t="s">
        <v>638</v>
      </c>
      <c r="J13">
        <v>10</v>
      </c>
      <c r="U13" s="138" t="str">
        <f t="shared" si="0"/>
        <v>TEAM 9</v>
      </c>
      <c r="V13" s="138" t="str">
        <f t="shared" si="1"/>
        <v>TEAM 10</v>
      </c>
      <c r="W13" s="138" t="s">
        <v>94</v>
      </c>
      <c r="X13" s="138" t="s">
        <v>150</v>
      </c>
      <c r="Y13" s="209" t="s">
        <v>154</v>
      </c>
      <c r="Z13" s="209" t="s">
        <v>651</v>
      </c>
      <c r="AA13" s="218" t="s">
        <v>124</v>
      </c>
      <c r="AB13" s="218" t="s">
        <v>653</v>
      </c>
    </row>
    <row r="14" spans="1:28" ht="15.5" thickTop="1" thickBot="1" x14ac:dyDescent="0.4">
      <c r="A14" s="139" t="s">
        <v>621</v>
      </c>
      <c r="B14" s="139" t="s">
        <v>619</v>
      </c>
      <c r="D14" s="146" t="s">
        <v>628</v>
      </c>
      <c r="E14" s="147" t="s">
        <v>630</v>
      </c>
      <c r="G14" s="138" t="s">
        <v>638</v>
      </c>
      <c r="H14">
        <v>5</v>
      </c>
      <c r="I14" s="138" t="s">
        <v>638</v>
      </c>
      <c r="J14">
        <v>6</v>
      </c>
      <c r="U14" s="138" t="str">
        <f t="shared" si="0"/>
        <v>TEAM 5</v>
      </c>
      <c r="V14" s="138" t="str">
        <f t="shared" si="1"/>
        <v>TEAM 6</v>
      </c>
      <c r="W14" s="138" t="s">
        <v>100</v>
      </c>
      <c r="X14" s="138" t="s">
        <v>151</v>
      </c>
      <c r="Y14" s="209" t="s">
        <v>157</v>
      </c>
      <c r="Z14" s="209" t="s">
        <v>652</v>
      </c>
      <c r="AA14" s="218" t="s">
        <v>127</v>
      </c>
      <c r="AB14" s="218" t="s">
        <v>654</v>
      </c>
    </row>
    <row r="15" spans="1:28" ht="15.5" thickTop="1" thickBot="1" x14ac:dyDescent="0.4">
      <c r="A15" s="139" t="s">
        <v>612</v>
      </c>
      <c r="B15" s="139" t="s">
        <v>622</v>
      </c>
      <c r="D15" s="146" t="s">
        <v>637</v>
      </c>
      <c r="E15" s="147" t="s">
        <v>627</v>
      </c>
      <c r="G15" s="138" t="s">
        <v>638</v>
      </c>
      <c r="H15">
        <v>12</v>
      </c>
      <c r="I15" s="138" t="s">
        <v>638</v>
      </c>
      <c r="J15">
        <v>10</v>
      </c>
      <c r="U15" s="138" t="str">
        <f t="shared" si="0"/>
        <v>TEAM 12</v>
      </c>
      <c r="V15" s="138" t="str">
        <f t="shared" si="1"/>
        <v>TEAM 10</v>
      </c>
      <c r="W15" s="138" t="s">
        <v>93</v>
      </c>
      <c r="X15" s="138" t="s">
        <v>96</v>
      </c>
      <c r="Y15" s="209" t="s">
        <v>152</v>
      </c>
      <c r="Z15" s="209" t="s">
        <v>151</v>
      </c>
      <c r="AA15" s="218" t="s">
        <v>122</v>
      </c>
      <c r="AB15" s="218" t="s">
        <v>121</v>
      </c>
    </row>
    <row r="16" spans="1:28" ht="15.5" thickTop="1" thickBot="1" x14ac:dyDescent="0.4">
      <c r="A16" s="139" t="s">
        <v>616</v>
      </c>
      <c r="B16" s="139" t="s">
        <v>614</v>
      </c>
      <c r="D16" s="146" t="s">
        <v>633</v>
      </c>
      <c r="E16" s="147" t="s">
        <v>635</v>
      </c>
      <c r="G16" s="138" t="s">
        <v>638</v>
      </c>
      <c r="H16">
        <v>1</v>
      </c>
      <c r="I16" s="138" t="s">
        <v>638</v>
      </c>
      <c r="J16">
        <v>2</v>
      </c>
      <c r="U16" s="138" t="str">
        <f t="shared" si="0"/>
        <v>TEAM 1</v>
      </c>
      <c r="V16" s="138" t="str">
        <f t="shared" si="1"/>
        <v>TEAM 2</v>
      </c>
      <c r="W16" s="138" t="s">
        <v>95</v>
      </c>
      <c r="X16" s="138" t="s">
        <v>92</v>
      </c>
      <c r="Y16" s="209" t="s">
        <v>158</v>
      </c>
      <c r="Z16" s="209" t="s">
        <v>155</v>
      </c>
      <c r="AA16" s="218" t="s">
        <v>128</v>
      </c>
      <c r="AB16" s="218" t="s">
        <v>125</v>
      </c>
    </row>
    <row r="17" spans="1:28" ht="15.5" thickTop="1" thickBot="1" x14ac:dyDescent="0.4">
      <c r="A17" s="139" t="s">
        <v>615</v>
      </c>
      <c r="B17" s="139" t="s">
        <v>617</v>
      </c>
      <c r="D17" s="146" t="s">
        <v>634</v>
      </c>
      <c r="E17" s="147" t="s">
        <v>632</v>
      </c>
      <c r="G17" s="138" t="s">
        <v>638</v>
      </c>
      <c r="H17">
        <v>3</v>
      </c>
      <c r="I17" s="138" t="s">
        <v>638</v>
      </c>
      <c r="J17">
        <v>8</v>
      </c>
      <c r="U17" s="138" t="str">
        <f t="shared" si="0"/>
        <v>TEAM 3</v>
      </c>
      <c r="V17" s="138" t="str">
        <f t="shared" si="1"/>
        <v>TEAM 8</v>
      </c>
      <c r="W17" s="138" t="s">
        <v>101</v>
      </c>
      <c r="X17" s="138" t="s">
        <v>94</v>
      </c>
      <c r="Y17" s="209" t="s">
        <v>159</v>
      </c>
      <c r="Z17" s="209" t="s">
        <v>154</v>
      </c>
      <c r="AA17" s="218" t="s">
        <v>129</v>
      </c>
      <c r="AB17" s="218" t="s">
        <v>124</v>
      </c>
    </row>
    <row r="18" spans="1:28" ht="15.5" thickTop="1" thickBot="1" x14ac:dyDescent="0.4">
      <c r="A18" s="139" t="s">
        <v>623</v>
      </c>
      <c r="B18" s="139" t="s">
        <v>613</v>
      </c>
      <c r="D18" s="146" t="s">
        <v>626</v>
      </c>
      <c r="E18" s="147" t="s">
        <v>636</v>
      </c>
      <c r="G18" s="138" t="s">
        <v>638</v>
      </c>
      <c r="H18">
        <v>11</v>
      </c>
      <c r="I18" s="138" t="s">
        <v>638</v>
      </c>
      <c r="J18">
        <v>9</v>
      </c>
      <c r="U18" s="138" t="str">
        <f t="shared" si="0"/>
        <v>TEAM 11</v>
      </c>
      <c r="V18" s="138" t="str">
        <f t="shared" si="1"/>
        <v>TEAM 9</v>
      </c>
      <c r="W18" s="138" t="s">
        <v>98</v>
      </c>
      <c r="X18" s="138" t="s">
        <v>150</v>
      </c>
      <c r="Y18" s="209" t="s">
        <v>156</v>
      </c>
      <c r="Z18" s="209" t="s">
        <v>651</v>
      </c>
      <c r="AA18" s="218" t="s">
        <v>126</v>
      </c>
      <c r="AB18" s="218" t="s">
        <v>653</v>
      </c>
    </row>
    <row r="19" spans="1:28" ht="15.5" thickTop="1" thickBot="1" x14ac:dyDescent="0.4">
      <c r="A19" s="139" t="s">
        <v>618</v>
      </c>
      <c r="B19" s="139" t="s">
        <v>620</v>
      </c>
      <c r="D19" s="146" t="s">
        <v>631</v>
      </c>
      <c r="E19" s="147" t="s">
        <v>629</v>
      </c>
      <c r="G19" s="138" t="s">
        <v>638</v>
      </c>
      <c r="H19">
        <v>7</v>
      </c>
      <c r="I19" s="138" t="s">
        <v>638</v>
      </c>
      <c r="J19">
        <v>4</v>
      </c>
      <c r="U19" s="138" t="str">
        <f t="shared" si="0"/>
        <v>TEAM 7</v>
      </c>
      <c r="V19" s="138" t="str">
        <f t="shared" si="1"/>
        <v>TEAM 4</v>
      </c>
      <c r="W19" s="138" t="s">
        <v>99</v>
      </c>
      <c r="X19" s="138" t="s">
        <v>97</v>
      </c>
      <c r="Y19" s="209" t="s">
        <v>153</v>
      </c>
      <c r="Z19" s="209" t="s">
        <v>150</v>
      </c>
      <c r="AA19" s="218" t="s">
        <v>123</v>
      </c>
      <c r="AB19" s="218" t="s">
        <v>120</v>
      </c>
    </row>
    <row r="20" spans="1:28" ht="15.5" thickTop="1" thickBot="1" x14ac:dyDescent="0.4">
      <c r="A20" s="140" t="s">
        <v>620</v>
      </c>
      <c r="B20" s="140" t="s">
        <v>617</v>
      </c>
      <c r="D20" s="148" t="s">
        <v>629</v>
      </c>
      <c r="E20" s="149" t="s">
        <v>632</v>
      </c>
      <c r="G20" s="138" t="s">
        <v>638</v>
      </c>
      <c r="H20">
        <v>4</v>
      </c>
      <c r="I20" s="138" t="s">
        <v>638</v>
      </c>
      <c r="J20">
        <v>1</v>
      </c>
      <c r="U20" s="138" t="str">
        <f t="shared" si="0"/>
        <v>TEAM 4</v>
      </c>
      <c r="V20" s="138" t="str">
        <f t="shared" si="1"/>
        <v>TEAM 1</v>
      </c>
      <c r="W20" s="138" t="s">
        <v>101</v>
      </c>
      <c r="X20" s="138" t="s">
        <v>98</v>
      </c>
      <c r="Y20" s="209" t="s">
        <v>159</v>
      </c>
      <c r="Z20" s="209" t="s">
        <v>156</v>
      </c>
      <c r="AA20" s="218" t="s">
        <v>129</v>
      </c>
      <c r="AB20" s="218" t="s">
        <v>126</v>
      </c>
    </row>
    <row r="21" spans="1:28" ht="15.5" thickTop="1" thickBot="1" x14ac:dyDescent="0.4">
      <c r="A21" s="140" t="s">
        <v>619</v>
      </c>
      <c r="B21" s="140" t="s">
        <v>623</v>
      </c>
      <c r="D21" s="148" t="s">
        <v>630</v>
      </c>
      <c r="E21" s="149" t="s">
        <v>626</v>
      </c>
      <c r="G21" s="138" t="s">
        <v>638</v>
      </c>
      <c r="H21">
        <v>2</v>
      </c>
      <c r="I21" s="138" t="s">
        <v>638</v>
      </c>
      <c r="J21">
        <v>11</v>
      </c>
      <c r="U21" s="138" t="str">
        <f t="shared" si="0"/>
        <v>TEAM 2</v>
      </c>
      <c r="V21" s="138" t="str">
        <f t="shared" si="1"/>
        <v>TEAM 11</v>
      </c>
      <c r="W21" s="138" t="s">
        <v>94</v>
      </c>
      <c r="X21" s="138" t="s">
        <v>95</v>
      </c>
      <c r="Y21" s="209" t="s">
        <v>154</v>
      </c>
      <c r="Z21" s="209" t="s">
        <v>158</v>
      </c>
      <c r="AA21" s="218" t="s">
        <v>124</v>
      </c>
      <c r="AB21" s="218" t="s">
        <v>128</v>
      </c>
    </row>
    <row r="22" spans="1:28" ht="15.5" thickTop="1" thickBot="1" x14ac:dyDescent="0.4">
      <c r="A22" s="140" t="s">
        <v>618</v>
      </c>
      <c r="B22" s="140" t="s">
        <v>621</v>
      </c>
      <c r="D22" s="148" t="s">
        <v>631</v>
      </c>
      <c r="E22" s="149" t="s">
        <v>628</v>
      </c>
      <c r="G22" s="138" t="s">
        <v>638</v>
      </c>
      <c r="H22">
        <v>10</v>
      </c>
      <c r="I22" s="138" t="s">
        <v>638</v>
      </c>
      <c r="J22">
        <v>3</v>
      </c>
      <c r="U22" s="138" t="str">
        <f t="shared" si="0"/>
        <v>TEAM 10</v>
      </c>
      <c r="V22" s="138" t="str">
        <f t="shared" si="1"/>
        <v>TEAM 3</v>
      </c>
      <c r="W22" s="138" t="s">
        <v>99</v>
      </c>
      <c r="X22" s="138" t="s">
        <v>93</v>
      </c>
      <c r="Y22" s="209" t="s">
        <v>153</v>
      </c>
      <c r="Z22" s="209" t="s">
        <v>152</v>
      </c>
      <c r="AA22" s="218" t="s">
        <v>123</v>
      </c>
      <c r="AB22" s="218" t="s">
        <v>122</v>
      </c>
    </row>
    <row r="23" spans="1:28" ht="15.5" thickTop="1" thickBot="1" x14ac:dyDescent="0.4">
      <c r="A23" s="140" t="s">
        <v>622</v>
      </c>
      <c r="B23" s="140" t="s">
        <v>614</v>
      </c>
      <c r="D23" s="148" t="s">
        <v>627</v>
      </c>
      <c r="E23" s="149" t="s">
        <v>635</v>
      </c>
      <c r="G23" s="138" t="s">
        <v>638</v>
      </c>
      <c r="H23">
        <v>9</v>
      </c>
      <c r="I23" s="138" t="s">
        <v>638</v>
      </c>
      <c r="J23">
        <v>12</v>
      </c>
      <c r="U23" s="138" t="str">
        <f t="shared" si="0"/>
        <v>TEAM 9</v>
      </c>
      <c r="V23" s="138" t="str">
        <f t="shared" si="1"/>
        <v>TEAM 12</v>
      </c>
      <c r="W23" s="138" t="s">
        <v>151</v>
      </c>
      <c r="X23" s="138" t="s">
        <v>97</v>
      </c>
      <c r="Y23" s="209" t="s">
        <v>652</v>
      </c>
      <c r="Z23" s="209" t="s">
        <v>150</v>
      </c>
      <c r="AA23" s="218" t="s">
        <v>654</v>
      </c>
      <c r="AB23" s="218" t="s">
        <v>120</v>
      </c>
    </row>
    <row r="24" spans="1:28" ht="15.5" thickTop="1" thickBot="1" x14ac:dyDescent="0.4">
      <c r="A24" s="140" t="s">
        <v>612</v>
      </c>
      <c r="B24" s="140" t="s">
        <v>615</v>
      </c>
      <c r="D24" s="148" t="s">
        <v>637</v>
      </c>
      <c r="E24" s="149" t="s">
        <v>634</v>
      </c>
      <c r="G24" s="138" t="s">
        <v>638</v>
      </c>
      <c r="H24">
        <v>8</v>
      </c>
      <c r="I24" s="138" t="s">
        <v>638</v>
      </c>
      <c r="J24">
        <v>5</v>
      </c>
      <c r="U24" s="138" t="str">
        <f t="shared" si="0"/>
        <v>TEAM 8</v>
      </c>
      <c r="V24" s="138" t="str">
        <f t="shared" si="1"/>
        <v>TEAM 5</v>
      </c>
      <c r="W24" s="138" t="s">
        <v>150</v>
      </c>
      <c r="X24" s="138" t="s">
        <v>100</v>
      </c>
      <c r="Y24" s="209" t="s">
        <v>651</v>
      </c>
      <c r="Z24" s="209" t="s">
        <v>157</v>
      </c>
      <c r="AA24" s="218" t="s">
        <v>653</v>
      </c>
      <c r="AB24" s="218" t="s">
        <v>127</v>
      </c>
    </row>
    <row r="25" spans="1:28" ht="15.5" thickTop="1" thickBot="1" x14ac:dyDescent="0.4">
      <c r="A25" s="140" t="s">
        <v>616</v>
      </c>
      <c r="B25" s="140" t="s">
        <v>613</v>
      </c>
      <c r="D25" s="148" t="s">
        <v>633</v>
      </c>
      <c r="E25" s="149" t="s">
        <v>636</v>
      </c>
      <c r="G25" s="138" t="s">
        <v>638</v>
      </c>
      <c r="H25">
        <v>6</v>
      </c>
      <c r="I25" s="138" t="s">
        <v>638</v>
      </c>
      <c r="J25">
        <v>7</v>
      </c>
      <c r="U25" s="138" t="str">
        <f t="shared" si="0"/>
        <v>TEAM 6</v>
      </c>
      <c r="V25" s="138" t="str">
        <f t="shared" si="1"/>
        <v>TEAM 7</v>
      </c>
      <c r="W25" s="138" t="s">
        <v>96</v>
      </c>
      <c r="X25" s="138" t="s">
        <v>92</v>
      </c>
      <c r="Y25" s="209" t="s">
        <v>151</v>
      </c>
      <c r="Z25" s="209" t="s">
        <v>155</v>
      </c>
      <c r="AA25" s="218" t="s">
        <v>121</v>
      </c>
      <c r="AB25" s="218" t="s">
        <v>125</v>
      </c>
    </row>
    <row r="26" spans="1:28" ht="15.5" thickTop="1" thickBot="1" x14ac:dyDescent="0.4">
      <c r="A26" s="139" t="s">
        <v>614</v>
      </c>
      <c r="B26" s="139" t="s">
        <v>612</v>
      </c>
      <c r="D26" s="146" t="s">
        <v>635</v>
      </c>
      <c r="E26" s="147" t="s">
        <v>637</v>
      </c>
      <c r="G26" s="138" t="s">
        <v>638</v>
      </c>
      <c r="H26">
        <v>3</v>
      </c>
      <c r="I26" s="138" t="s">
        <v>638</v>
      </c>
      <c r="J26">
        <v>12</v>
      </c>
      <c r="U26" s="138" t="str">
        <f t="shared" si="0"/>
        <v>TEAM 3</v>
      </c>
      <c r="V26" s="138" t="str">
        <f t="shared" si="1"/>
        <v>TEAM 12</v>
      </c>
      <c r="W26" s="138" t="s">
        <v>101</v>
      </c>
      <c r="X26" s="138" t="s">
        <v>95</v>
      </c>
      <c r="Y26" s="209" t="s">
        <v>159</v>
      </c>
      <c r="Z26" s="209" t="s">
        <v>158</v>
      </c>
      <c r="AA26" s="218" t="s">
        <v>129</v>
      </c>
      <c r="AB26" s="218" t="s">
        <v>128</v>
      </c>
    </row>
    <row r="27" spans="1:28" ht="15.5" thickTop="1" thickBot="1" x14ac:dyDescent="0.4">
      <c r="A27" s="139" t="s">
        <v>623</v>
      </c>
      <c r="B27" s="139" t="s">
        <v>621</v>
      </c>
      <c r="D27" s="146" t="s">
        <v>626</v>
      </c>
      <c r="E27" s="147" t="s">
        <v>628</v>
      </c>
      <c r="G27" s="138" t="s">
        <v>638</v>
      </c>
      <c r="H27">
        <v>2</v>
      </c>
      <c r="I27" s="138" t="s">
        <v>638</v>
      </c>
      <c r="J27">
        <v>9</v>
      </c>
      <c r="U27" s="138" t="str">
        <f t="shared" si="0"/>
        <v>TEAM 2</v>
      </c>
      <c r="V27" s="138" t="str">
        <f t="shared" si="1"/>
        <v>TEAM 9</v>
      </c>
      <c r="W27" s="138" t="s">
        <v>151</v>
      </c>
      <c r="X27" s="138" t="s">
        <v>150</v>
      </c>
      <c r="Y27" s="209" t="s">
        <v>652</v>
      </c>
      <c r="Z27" s="209" t="s">
        <v>651</v>
      </c>
      <c r="AA27" s="218" t="s">
        <v>654</v>
      </c>
      <c r="AB27" s="218" t="s">
        <v>653</v>
      </c>
    </row>
    <row r="28" spans="1:28" ht="15.5" thickTop="1" thickBot="1" x14ac:dyDescent="0.4">
      <c r="A28" s="139" t="s">
        <v>616</v>
      </c>
      <c r="B28" s="139" t="s">
        <v>618</v>
      </c>
      <c r="D28" s="146" t="s">
        <v>633</v>
      </c>
      <c r="E28" s="147" t="s">
        <v>631</v>
      </c>
      <c r="G28" s="138" t="s">
        <v>638</v>
      </c>
      <c r="H28">
        <v>11</v>
      </c>
      <c r="I28" s="138" t="s">
        <v>638</v>
      </c>
      <c r="J28">
        <v>4</v>
      </c>
      <c r="U28" s="138" t="str">
        <f t="shared" si="0"/>
        <v>TEAM 11</v>
      </c>
      <c r="V28" s="138" t="str">
        <f t="shared" si="1"/>
        <v>TEAM 4</v>
      </c>
      <c r="W28" s="138" t="s">
        <v>94</v>
      </c>
      <c r="X28" s="138" t="s">
        <v>96</v>
      </c>
      <c r="Y28" s="209" t="s">
        <v>154</v>
      </c>
      <c r="Z28" s="209" t="s">
        <v>151</v>
      </c>
      <c r="AA28" s="218" t="s">
        <v>124</v>
      </c>
      <c r="AB28" s="218" t="s">
        <v>121</v>
      </c>
    </row>
    <row r="29" spans="1:28" ht="15.5" thickTop="1" thickBot="1" x14ac:dyDescent="0.4">
      <c r="A29" s="139" t="s">
        <v>615</v>
      </c>
      <c r="B29" s="139" t="s">
        <v>613</v>
      </c>
      <c r="D29" s="146" t="s">
        <v>634</v>
      </c>
      <c r="E29" s="147" t="s">
        <v>636</v>
      </c>
      <c r="G29" s="138" t="s">
        <v>638</v>
      </c>
      <c r="H29">
        <v>5</v>
      </c>
      <c r="I29" s="138" t="s">
        <v>638</v>
      </c>
      <c r="J29">
        <v>10</v>
      </c>
      <c r="U29" s="138" t="str">
        <f t="shared" si="0"/>
        <v>TEAM 5</v>
      </c>
      <c r="V29" s="138" t="str">
        <f t="shared" si="1"/>
        <v>TEAM 10</v>
      </c>
      <c r="W29" s="138" t="s">
        <v>98</v>
      </c>
      <c r="X29" s="138" t="s">
        <v>99</v>
      </c>
      <c r="Y29" s="209" t="s">
        <v>156</v>
      </c>
      <c r="Z29" s="209" t="s">
        <v>153</v>
      </c>
      <c r="AA29" s="218" t="s">
        <v>126</v>
      </c>
      <c r="AB29" s="218" t="s">
        <v>123</v>
      </c>
    </row>
    <row r="30" spans="1:28" ht="15.5" thickTop="1" thickBot="1" x14ac:dyDescent="0.4">
      <c r="A30" s="139" t="s">
        <v>622</v>
      </c>
      <c r="B30" s="139" t="s">
        <v>620</v>
      </c>
      <c r="D30" s="146" t="s">
        <v>627</v>
      </c>
      <c r="E30" s="147" t="s">
        <v>629</v>
      </c>
      <c r="G30" s="138" t="s">
        <v>638</v>
      </c>
      <c r="H30">
        <v>1</v>
      </c>
      <c r="I30" s="138" t="s">
        <v>638</v>
      </c>
      <c r="J30">
        <v>6</v>
      </c>
      <c r="U30" s="138" t="str">
        <f t="shared" si="0"/>
        <v>TEAM 1</v>
      </c>
      <c r="V30" s="138" t="str">
        <f t="shared" si="1"/>
        <v>TEAM 6</v>
      </c>
      <c r="W30" s="138" t="s">
        <v>92</v>
      </c>
      <c r="X30" s="138" t="s">
        <v>97</v>
      </c>
      <c r="Y30" s="209" t="s">
        <v>155</v>
      </c>
      <c r="Z30" s="209" t="s">
        <v>150</v>
      </c>
      <c r="AA30" s="218" t="s">
        <v>125</v>
      </c>
      <c r="AB30" s="218" t="s">
        <v>120</v>
      </c>
    </row>
    <row r="31" spans="1:28" ht="15.5" thickTop="1" thickBot="1" x14ac:dyDescent="0.4">
      <c r="A31" s="139" t="s">
        <v>617</v>
      </c>
      <c r="B31" s="139" t="s">
        <v>619</v>
      </c>
      <c r="D31" s="146" t="s">
        <v>632</v>
      </c>
      <c r="E31" s="147" t="s">
        <v>630</v>
      </c>
      <c r="G31" s="138" t="s">
        <v>638</v>
      </c>
      <c r="H31">
        <v>7</v>
      </c>
      <c r="I31" s="138" t="s">
        <v>638</v>
      </c>
      <c r="J31">
        <v>8</v>
      </c>
      <c r="U31" s="138" t="str">
        <f t="shared" si="0"/>
        <v>TEAM 7</v>
      </c>
      <c r="V31" s="138" t="str">
        <f t="shared" si="1"/>
        <v>TEAM 8</v>
      </c>
      <c r="W31" s="138" t="s">
        <v>100</v>
      </c>
      <c r="X31" s="138" t="s">
        <v>93</v>
      </c>
      <c r="Y31" s="209" t="s">
        <v>157</v>
      </c>
      <c r="Z31" s="209" t="s">
        <v>152</v>
      </c>
      <c r="AA31" s="218" t="s">
        <v>127</v>
      </c>
      <c r="AB31" s="218" t="s">
        <v>122</v>
      </c>
    </row>
    <row r="32" spans="1:28" ht="15.5" thickTop="1" thickBot="1" x14ac:dyDescent="0.4">
      <c r="A32" s="140" t="s">
        <v>612</v>
      </c>
      <c r="B32" s="140" t="s">
        <v>621</v>
      </c>
      <c r="D32" s="148" t="s">
        <v>637</v>
      </c>
      <c r="E32" s="149" t="s">
        <v>628</v>
      </c>
      <c r="G32" s="138" t="s">
        <v>638</v>
      </c>
      <c r="H32">
        <v>4</v>
      </c>
      <c r="I32" s="138" t="s">
        <v>638</v>
      </c>
      <c r="J32">
        <v>2</v>
      </c>
      <c r="U32" s="138" t="str">
        <f t="shared" si="0"/>
        <v>TEAM 4</v>
      </c>
      <c r="V32" s="138" t="str">
        <f t="shared" si="1"/>
        <v>TEAM 2</v>
      </c>
      <c r="W32" s="138" t="s">
        <v>99</v>
      </c>
      <c r="X32" s="138" t="s">
        <v>92</v>
      </c>
      <c r="Y32" s="209" t="s">
        <v>153</v>
      </c>
      <c r="Z32" s="209" t="s">
        <v>155</v>
      </c>
      <c r="AA32" s="218" t="s">
        <v>123</v>
      </c>
      <c r="AB32" s="218" t="s">
        <v>125</v>
      </c>
    </row>
    <row r="33" spans="1:28" ht="15.5" thickTop="1" thickBot="1" x14ac:dyDescent="0.4">
      <c r="A33" s="140" t="s">
        <v>620</v>
      </c>
      <c r="B33" s="140" t="s">
        <v>615</v>
      </c>
      <c r="D33" s="148" t="s">
        <v>629</v>
      </c>
      <c r="E33" s="149" t="s">
        <v>634</v>
      </c>
      <c r="G33" s="138" t="s">
        <v>638</v>
      </c>
      <c r="H33">
        <v>9</v>
      </c>
      <c r="I33" s="138" t="s">
        <v>638</v>
      </c>
      <c r="J33">
        <v>3</v>
      </c>
      <c r="U33" s="138" t="str">
        <f t="shared" si="0"/>
        <v>TEAM 9</v>
      </c>
      <c r="V33" s="138" t="str">
        <f t="shared" si="1"/>
        <v>TEAM 3</v>
      </c>
      <c r="W33" s="138" t="s">
        <v>97</v>
      </c>
      <c r="X33" s="138" t="s">
        <v>98</v>
      </c>
      <c r="Y33" s="209" t="s">
        <v>150</v>
      </c>
      <c r="Z33" s="209" t="s">
        <v>156</v>
      </c>
      <c r="AA33" s="218" t="s">
        <v>120</v>
      </c>
      <c r="AB33" s="218" t="s">
        <v>126</v>
      </c>
    </row>
    <row r="34" spans="1:28" ht="15.5" thickTop="1" thickBot="1" x14ac:dyDescent="0.4">
      <c r="A34" s="140" t="s">
        <v>622</v>
      </c>
      <c r="B34" s="140" t="s">
        <v>617</v>
      </c>
      <c r="D34" s="148" t="s">
        <v>627</v>
      </c>
      <c r="E34" s="149" t="s">
        <v>632</v>
      </c>
      <c r="G34" s="138" t="s">
        <v>638</v>
      </c>
      <c r="H34">
        <v>12</v>
      </c>
      <c r="I34" s="138" t="s">
        <v>638</v>
      </c>
      <c r="J34">
        <v>5</v>
      </c>
      <c r="U34" s="138" t="str">
        <f t="shared" si="0"/>
        <v>TEAM 12</v>
      </c>
      <c r="V34" s="138" t="str">
        <f t="shared" si="1"/>
        <v>TEAM 5</v>
      </c>
      <c r="W34" s="138" t="s">
        <v>96</v>
      </c>
      <c r="X34" s="138" t="s">
        <v>100</v>
      </c>
      <c r="Y34" s="209" t="s">
        <v>151</v>
      </c>
      <c r="Z34" s="209" t="s">
        <v>157</v>
      </c>
      <c r="AA34" s="218" t="s">
        <v>121</v>
      </c>
      <c r="AB34" s="218" t="s">
        <v>127</v>
      </c>
    </row>
    <row r="35" spans="1:28" ht="15.5" thickTop="1" thickBot="1" x14ac:dyDescent="0.4">
      <c r="A35" s="140" t="s">
        <v>613</v>
      </c>
      <c r="B35" s="140" t="s">
        <v>618</v>
      </c>
      <c r="D35" s="148" t="s">
        <v>636</v>
      </c>
      <c r="E35" s="149" t="s">
        <v>631</v>
      </c>
      <c r="G35" s="138" t="s">
        <v>638</v>
      </c>
      <c r="H35">
        <v>6</v>
      </c>
      <c r="I35" s="138" t="s">
        <v>638</v>
      </c>
      <c r="J35">
        <v>11</v>
      </c>
      <c r="U35" s="138" t="str">
        <f t="shared" si="0"/>
        <v>TEAM 6</v>
      </c>
      <c r="V35" s="138" t="str">
        <f t="shared" si="1"/>
        <v>TEAM 11</v>
      </c>
      <c r="W35" s="138" t="s">
        <v>95</v>
      </c>
      <c r="X35" s="138" t="s">
        <v>150</v>
      </c>
      <c r="Y35" s="209" t="s">
        <v>158</v>
      </c>
      <c r="Z35" s="209" t="s">
        <v>651</v>
      </c>
      <c r="AA35" s="218" t="s">
        <v>128</v>
      </c>
      <c r="AB35" s="218" t="s">
        <v>653</v>
      </c>
    </row>
    <row r="36" spans="1:28" ht="15.5" thickTop="1" thickBot="1" x14ac:dyDescent="0.4">
      <c r="A36" s="140" t="s">
        <v>616</v>
      </c>
      <c r="B36" s="140" t="s">
        <v>619</v>
      </c>
      <c r="D36" s="148" t="s">
        <v>633</v>
      </c>
      <c r="E36" s="149" t="s">
        <v>630</v>
      </c>
      <c r="G36" s="138" t="s">
        <v>638</v>
      </c>
      <c r="H36">
        <v>10</v>
      </c>
      <c r="I36" s="138" t="s">
        <v>638</v>
      </c>
      <c r="J36">
        <v>7</v>
      </c>
      <c r="U36" s="138" t="str">
        <f t="shared" si="0"/>
        <v>TEAM 10</v>
      </c>
      <c r="V36" s="138" t="str">
        <f t="shared" si="1"/>
        <v>TEAM 7</v>
      </c>
      <c r="W36" s="138" t="s">
        <v>93</v>
      </c>
      <c r="X36" s="138" t="s">
        <v>94</v>
      </c>
      <c r="Y36" s="209" t="s">
        <v>152</v>
      </c>
      <c r="Z36" s="209" t="s">
        <v>154</v>
      </c>
      <c r="AA36" s="218" t="s">
        <v>122</v>
      </c>
      <c r="AB36" s="218" t="s">
        <v>124</v>
      </c>
    </row>
    <row r="37" spans="1:28" ht="15.5" thickTop="1" thickBot="1" x14ac:dyDescent="0.4">
      <c r="A37" s="140" t="s">
        <v>614</v>
      </c>
      <c r="B37" s="140" t="s">
        <v>623</v>
      </c>
      <c r="D37" s="148" t="s">
        <v>635</v>
      </c>
      <c r="E37" s="149" t="s">
        <v>626</v>
      </c>
      <c r="G37" s="138" t="s">
        <v>638</v>
      </c>
      <c r="H37">
        <v>8</v>
      </c>
      <c r="I37" s="138" t="s">
        <v>638</v>
      </c>
      <c r="J37">
        <v>1</v>
      </c>
      <c r="U37" s="138" t="str">
        <f t="shared" si="0"/>
        <v>TEAM 8</v>
      </c>
      <c r="V37" s="138" t="str">
        <f t="shared" si="1"/>
        <v>TEAM 1</v>
      </c>
      <c r="W37" s="138" t="s">
        <v>101</v>
      </c>
      <c r="X37" s="138" t="s">
        <v>151</v>
      </c>
      <c r="Y37" s="209" t="s">
        <v>159</v>
      </c>
      <c r="Z37" s="209" t="s">
        <v>652</v>
      </c>
      <c r="AA37" s="218" t="s">
        <v>129</v>
      </c>
      <c r="AB37" s="218" t="s">
        <v>654</v>
      </c>
    </row>
    <row r="38" spans="1:28" ht="15.5" thickTop="1" thickBot="1" x14ac:dyDescent="0.4">
      <c r="A38" s="139" t="s">
        <v>622</v>
      </c>
      <c r="B38" s="139" t="s">
        <v>616</v>
      </c>
      <c r="D38" s="146" t="s">
        <v>627</v>
      </c>
      <c r="E38" s="147" t="s">
        <v>633</v>
      </c>
      <c r="G38" s="138" t="s">
        <v>638</v>
      </c>
      <c r="H38">
        <v>7</v>
      </c>
      <c r="I38" s="138" t="s">
        <v>638</v>
      </c>
      <c r="J38">
        <v>12</v>
      </c>
      <c r="U38" s="138" t="str">
        <f t="shared" si="0"/>
        <v>TEAM 7</v>
      </c>
      <c r="V38" s="138" t="str">
        <f t="shared" si="1"/>
        <v>TEAM 12</v>
      </c>
      <c r="W38" s="138" t="s">
        <v>98</v>
      </c>
      <c r="X38" s="138" t="s">
        <v>96</v>
      </c>
      <c r="Y38" s="209" t="s">
        <v>156</v>
      </c>
      <c r="Z38" s="209" t="s">
        <v>151</v>
      </c>
      <c r="AA38" s="218" t="s">
        <v>126</v>
      </c>
      <c r="AB38" s="218" t="s">
        <v>121</v>
      </c>
    </row>
    <row r="39" spans="1:28" ht="15.5" thickTop="1" thickBot="1" x14ac:dyDescent="0.4">
      <c r="A39" s="139" t="s">
        <v>618</v>
      </c>
      <c r="B39" s="139" t="s">
        <v>614</v>
      </c>
      <c r="D39" s="146" t="s">
        <v>631</v>
      </c>
      <c r="E39" s="147" t="s">
        <v>635</v>
      </c>
      <c r="G39" s="138" t="s">
        <v>638</v>
      </c>
      <c r="H39">
        <v>5</v>
      </c>
      <c r="I39" s="138" t="s">
        <v>638</v>
      </c>
      <c r="J39">
        <v>3</v>
      </c>
      <c r="U39" s="138" t="str">
        <f t="shared" si="0"/>
        <v>TEAM 5</v>
      </c>
      <c r="V39" s="138" t="str">
        <f t="shared" si="1"/>
        <v>TEAM 3</v>
      </c>
      <c r="W39" s="138" t="s">
        <v>100</v>
      </c>
      <c r="X39" s="138" t="s">
        <v>97</v>
      </c>
      <c r="Y39" s="209" t="s">
        <v>157</v>
      </c>
      <c r="Z39" s="209" t="s">
        <v>150</v>
      </c>
      <c r="AA39" s="218" t="s">
        <v>127</v>
      </c>
      <c r="AB39" s="218" t="s">
        <v>120</v>
      </c>
    </row>
    <row r="40" spans="1:28" ht="15.5" thickTop="1" thickBot="1" x14ac:dyDescent="0.4">
      <c r="A40" s="139" t="s">
        <v>620</v>
      </c>
      <c r="B40" s="139" t="s">
        <v>623</v>
      </c>
      <c r="D40" s="146" t="s">
        <v>629</v>
      </c>
      <c r="E40" s="147" t="s">
        <v>626</v>
      </c>
      <c r="G40" s="138" t="s">
        <v>638</v>
      </c>
      <c r="H40">
        <v>2</v>
      </c>
      <c r="I40" s="138" t="s">
        <v>638</v>
      </c>
      <c r="J40">
        <v>6</v>
      </c>
      <c r="U40" s="138" t="str">
        <f t="shared" si="0"/>
        <v>TEAM 2</v>
      </c>
      <c r="V40" s="138" t="str">
        <f t="shared" si="1"/>
        <v>TEAM 6</v>
      </c>
      <c r="W40" s="138" t="s">
        <v>150</v>
      </c>
      <c r="X40" s="138" t="s">
        <v>101</v>
      </c>
      <c r="Y40" s="209" t="s">
        <v>651</v>
      </c>
      <c r="Z40" s="209" t="s">
        <v>159</v>
      </c>
      <c r="AA40" s="218" t="s">
        <v>653</v>
      </c>
      <c r="AB40" s="218" t="s">
        <v>129</v>
      </c>
    </row>
    <row r="41" spans="1:28" ht="15.5" thickTop="1" thickBot="1" x14ac:dyDescent="0.4">
      <c r="A41" s="139" t="s">
        <v>619</v>
      </c>
      <c r="B41" s="139" t="s">
        <v>615</v>
      </c>
      <c r="D41" s="146" t="s">
        <v>630</v>
      </c>
      <c r="E41" s="147" t="s">
        <v>634</v>
      </c>
      <c r="G41" s="138" t="s">
        <v>638</v>
      </c>
      <c r="H41">
        <v>4</v>
      </c>
      <c r="I41" s="138" t="s">
        <v>638</v>
      </c>
      <c r="J41">
        <v>9</v>
      </c>
      <c r="U41" s="138" t="str">
        <f t="shared" si="0"/>
        <v>TEAM 4</v>
      </c>
      <c r="V41" s="138" t="str">
        <f t="shared" si="1"/>
        <v>TEAM 9</v>
      </c>
      <c r="W41" s="138" t="s">
        <v>92</v>
      </c>
      <c r="X41" s="138" t="s">
        <v>93</v>
      </c>
      <c r="Y41" s="209" t="s">
        <v>155</v>
      </c>
      <c r="Z41" s="209" t="s">
        <v>152</v>
      </c>
      <c r="AA41" s="218" t="s">
        <v>125</v>
      </c>
      <c r="AB41" s="218" t="s">
        <v>122</v>
      </c>
    </row>
    <row r="42" spans="1:28" ht="15.5" thickTop="1" thickBot="1" x14ac:dyDescent="0.4">
      <c r="A42" s="139" t="s">
        <v>613</v>
      </c>
      <c r="B42" s="139" t="s">
        <v>621</v>
      </c>
      <c r="D42" s="146" t="s">
        <v>636</v>
      </c>
      <c r="E42" s="147" t="s">
        <v>628</v>
      </c>
      <c r="G42" s="138" t="s">
        <v>638</v>
      </c>
      <c r="H42">
        <v>11</v>
      </c>
      <c r="I42" s="138" t="s">
        <v>638</v>
      </c>
      <c r="J42">
        <v>8</v>
      </c>
      <c r="U42" s="138" t="str">
        <f t="shared" si="0"/>
        <v>TEAM 11</v>
      </c>
      <c r="V42" s="138" t="str">
        <f t="shared" si="1"/>
        <v>TEAM 8</v>
      </c>
      <c r="W42" s="138" t="s">
        <v>151</v>
      </c>
      <c r="X42" s="138" t="s">
        <v>95</v>
      </c>
      <c r="Y42" s="209" t="s">
        <v>652</v>
      </c>
      <c r="Z42" s="209" t="s">
        <v>158</v>
      </c>
      <c r="AA42" s="218" t="s">
        <v>654</v>
      </c>
      <c r="AB42" s="218" t="s">
        <v>128</v>
      </c>
    </row>
    <row r="43" spans="1:28" ht="15.5" thickTop="1" thickBot="1" x14ac:dyDescent="0.4">
      <c r="A43" s="139" t="s">
        <v>612</v>
      </c>
      <c r="B43" s="139" t="s">
        <v>617</v>
      </c>
      <c r="D43" s="146" t="s">
        <v>637</v>
      </c>
      <c r="E43" s="147" t="s">
        <v>632</v>
      </c>
      <c r="G43" s="138" t="s">
        <v>638</v>
      </c>
      <c r="H43">
        <v>1</v>
      </c>
      <c r="I43" s="138" t="s">
        <v>638</v>
      </c>
      <c r="J43">
        <v>10</v>
      </c>
      <c r="U43" s="138" t="str">
        <f t="shared" si="0"/>
        <v>TEAM 1</v>
      </c>
      <c r="V43" s="138" t="str">
        <f t="shared" si="1"/>
        <v>TEAM 10</v>
      </c>
      <c r="W43" s="138" t="s">
        <v>94</v>
      </c>
      <c r="X43" s="138" t="s">
        <v>99</v>
      </c>
      <c r="Y43" s="209" t="s">
        <v>154</v>
      </c>
      <c r="Z43" s="209" t="s">
        <v>153</v>
      </c>
      <c r="AA43" s="218" t="s">
        <v>124</v>
      </c>
      <c r="AB43" s="218" t="s">
        <v>123</v>
      </c>
    </row>
    <row r="44" spans="1:28" ht="15.5" thickTop="1" thickBot="1" x14ac:dyDescent="0.4">
      <c r="A44" s="140" t="s">
        <v>615</v>
      </c>
      <c r="B44" s="140" t="s">
        <v>623</v>
      </c>
      <c r="D44" s="148" t="s">
        <v>634</v>
      </c>
      <c r="E44" s="149" t="s">
        <v>626</v>
      </c>
      <c r="G44" s="138" t="s">
        <v>638</v>
      </c>
      <c r="H44">
        <v>10</v>
      </c>
      <c r="I44" s="138" t="s">
        <v>638</v>
      </c>
      <c r="J44">
        <v>11</v>
      </c>
      <c r="U44" s="138" t="str">
        <f t="shared" si="0"/>
        <v>TEAM 10</v>
      </c>
      <c r="V44" s="138" t="str">
        <f t="shared" si="1"/>
        <v>TEAM 11</v>
      </c>
      <c r="W44" s="138" t="s">
        <v>93</v>
      </c>
      <c r="X44" s="138" t="s">
        <v>150</v>
      </c>
      <c r="Y44" s="209" t="s">
        <v>152</v>
      </c>
      <c r="Z44" s="209" t="s">
        <v>651</v>
      </c>
      <c r="AA44" s="218" t="s">
        <v>122</v>
      </c>
      <c r="AB44" s="218" t="s">
        <v>653</v>
      </c>
    </row>
    <row r="45" spans="1:28" ht="15.5" thickTop="1" thickBot="1" x14ac:dyDescent="0.4">
      <c r="A45" s="140" t="s">
        <v>617</v>
      </c>
      <c r="B45" s="140" t="s">
        <v>613</v>
      </c>
      <c r="D45" s="148" t="s">
        <v>632</v>
      </c>
      <c r="E45" s="149" t="s">
        <v>636</v>
      </c>
      <c r="G45" s="138" t="s">
        <v>638</v>
      </c>
      <c r="H45">
        <v>6</v>
      </c>
      <c r="I45" s="138" t="s">
        <v>638</v>
      </c>
      <c r="J45">
        <v>4</v>
      </c>
      <c r="U45" s="138" t="str">
        <f t="shared" si="0"/>
        <v>TEAM 6</v>
      </c>
      <c r="V45" s="138" t="str">
        <f t="shared" si="1"/>
        <v>TEAM 4</v>
      </c>
      <c r="W45" s="138" t="s">
        <v>99</v>
      </c>
      <c r="X45" s="138" t="s">
        <v>151</v>
      </c>
      <c r="Y45" s="209" t="s">
        <v>153</v>
      </c>
      <c r="Z45" s="209" t="s">
        <v>652</v>
      </c>
      <c r="AA45" s="218" t="s">
        <v>123</v>
      </c>
      <c r="AB45" s="218" t="s">
        <v>654</v>
      </c>
    </row>
    <row r="46" spans="1:28" ht="15.5" thickTop="1" thickBot="1" x14ac:dyDescent="0.4">
      <c r="A46" s="140" t="s">
        <v>621</v>
      </c>
      <c r="B46" s="140" t="s">
        <v>614</v>
      </c>
      <c r="D46" s="148" t="s">
        <v>628</v>
      </c>
      <c r="E46" s="149" t="s">
        <v>635</v>
      </c>
      <c r="G46" s="138" t="s">
        <v>638</v>
      </c>
      <c r="H46">
        <v>3</v>
      </c>
      <c r="I46" s="138" t="s">
        <v>638</v>
      </c>
      <c r="J46">
        <v>7</v>
      </c>
      <c r="U46" s="138" t="str">
        <f t="shared" si="0"/>
        <v>TEAM 3</v>
      </c>
      <c r="V46" s="138" t="str">
        <f t="shared" si="1"/>
        <v>TEAM 7</v>
      </c>
      <c r="W46" s="138" t="s">
        <v>97</v>
      </c>
      <c r="X46" s="138" t="s">
        <v>95</v>
      </c>
      <c r="Y46" s="209" t="s">
        <v>150</v>
      </c>
      <c r="Z46" s="209" t="s">
        <v>158</v>
      </c>
      <c r="AA46" s="218" t="s">
        <v>120</v>
      </c>
      <c r="AB46" s="218" t="s">
        <v>128</v>
      </c>
    </row>
    <row r="47" spans="1:28" ht="15.5" thickTop="1" thickBot="1" x14ac:dyDescent="0.4">
      <c r="A47" s="140" t="s">
        <v>618</v>
      </c>
      <c r="B47" s="140" t="s">
        <v>612</v>
      </c>
      <c r="D47" s="148" t="s">
        <v>631</v>
      </c>
      <c r="E47" s="149" t="s">
        <v>637</v>
      </c>
      <c r="G47" s="138" t="s">
        <v>638</v>
      </c>
      <c r="H47">
        <v>8</v>
      </c>
      <c r="I47" s="138" t="s">
        <v>638</v>
      </c>
      <c r="J47">
        <v>2</v>
      </c>
      <c r="U47" s="138" t="str">
        <f t="shared" si="0"/>
        <v>TEAM 8</v>
      </c>
      <c r="V47" s="138" t="str">
        <f t="shared" si="1"/>
        <v>TEAM 2</v>
      </c>
      <c r="W47" s="138" t="s">
        <v>96</v>
      </c>
      <c r="X47" s="138" t="s">
        <v>101</v>
      </c>
      <c r="Y47" s="209" t="s">
        <v>151</v>
      </c>
      <c r="Z47" s="209" t="s">
        <v>159</v>
      </c>
      <c r="AA47" s="218" t="s">
        <v>121</v>
      </c>
      <c r="AB47" s="218" t="s">
        <v>129</v>
      </c>
    </row>
    <row r="48" spans="1:28" ht="15.5" thickTop="1" thickBot="1" x14ac:dyDescent="0.4">
      <c r="A48" s="140" t="s">
        <v>619</v>
      </c>
      <c r="B48" s="140" t="s">
        <v>622</v>
      </c>
      <c r="D48" s="148" t="s">
        <v>630</v>
      </c>
      <c r="E48" s="149" t="s">
        <v>627</v>
      </c>
      <c r="G48" s="138" t="s">
        <v>638</v>
      </c>
      <c r="H48">
        <v>12</v>
      </c>
      <c r="I48" s="138" t="s">
        <v>638</v>
      </c>
      <c r="J48">
        <v>1</v>
      </c>
      <c r="U48" s="138" t="str">
        <f t="shared" si="0"/>
        <v>TEAM 12</v>
      </c>
      <c r="V48" s="138" t="str">
        <f t="shared" si="1"/>
        <v>TEAM 1</v>
      </c>
      <c r="W48" s="138" t="s">
        <v>100</v>
      </c>
      <c r="X48" s="138" t="s">
        <v>98</v>
      </c>
      <c r="Y48" s="209" t="s">
        <v>157</v>
      </c>
      <c r="Z48" s="209" t="s">
        <v>156</v>
      </c>
      <c r="AA48" s="218" t="s">
        <v>127</v>
      </c>
      <c r="AB48" s="218" t="s">
        <v>126</v>
      </c>
    </row>
    <row r="49" spans="1:28" ht="15.5" thickTop="1" thickBot="1" x14ac:dyDescent="0.4">
      <c r="A49" s="140" t="s">
        <v>620</v>
      </c>
      <c r="B49" s="140" t="s">
        <v>616</v>
      </c>
      <c r="D49" s="148" t="s">
        <v>629</v>
      </c>
      <c r="E49" s="149" t="s">
        <v>633</v>
      </c>
      <c r="G49" s="138" t="s">
        <v>638</v>
      </c>
      <c r="H49">
        <v>9</v>
      </c>
      <c r="I49" s="138" t="s">
        <v>638</v>
      </c>
      <c r="J49">
        <v>5</v>
      </c>
      <c r="U49" s="138" t="str">
        <f t="shared" si="0"/>
        <v>TEAM 9</v>
      </c>
      <c r="V49" s="138" t="str">
        <f t="shared" si="1"/>
        <v>TEAM 5</v>
      </c>
      <c r="W49" s="138" t="s">
        <v>92</v>
      </c>
      <c r="X49" s="138" t="s">
        <v>94</v>
      </c>
      <c r="Y49" s="209" t="s">
        <v>155</v>
      </c>
      <c r="Z49" s="209" t="s">
        <v>154</v>
      </c>
      <c r="AA49" s="218" t="s">
        <v>125</v>
      </c>
      <c r="AB49" s="218" t="s">
        <v>124</v>
      </c>
    </row>
    <row r="50" spans="1:28" ht="15.5" thickTop="1" thickBot="1" x14ac:dyDescent="0.4">
      <c r="A50" s="139" t="s">
        <v>613</v>
      </c>
      <c r="B50" s="139" t="s">
        <v>620</v>
      </c>
      <c r="D50" s="146" t="s">
        <v>636</v>
      </c>
      <c r="E50" s="147" t="s">
        <v>629</v>
      </c>
      <c r="G50" s="138" t="s">
        <v>638</v>
      </c>
      <c r="H50">
        <v>2</v>
      </c>
      <c r="I50" s="138" t="s">
        <v>638</v>
      </c>
      <c r="J50">
        <v>10</v>
      </c>
      <c r="U50" s="138" t="str">
        <f t="shared" si="0"/>
        <v>TEAM 2</v>
      </c>
      <c r="V50" s="138" t="str">
        <f t="shared" si="1"/>
        <v>TEAM 10</v>
      </c>
      <c r="W50" s="138" t="s">
        <v>94</v>
      </c>
      <c r="X50" s="138" t="s">
        <v>98</v>
      </c>
      <c r="Y50" s="209" t="s">
        <v>154</v>
      </c>
      <c r="Z50" s="209" t="s">
        <v>156</v>
      </c>
      <c r="AA50" s="218" t="s">
        <v>124</v>
      </c>
      <c r="AB50" s="218" t="s">
        <v>126</v>
      </c>
    </row>
    <row r="51" spans="1:28" ht="15.5" thickTop="1" thickBot="1" x14ac:dyDescent="0.4">
      <c r="A51" s="139" t="s">
        <v>622</v>
      </c>
      <c r="B51" s="139" t="s">
        <v>618</v>
      </c>
      <c r="D51" s="146" t="s">
        <v>627</v>
      </c>
      <c r="E51" s="147" t="s">
        <v>631</v>
      </c>
      <c r="G51" s="138" t="s">
        <v>638</v>
      </c>
      <c r="H51">
        <v>7</v>
      </c>
      <c r="I51" s="138" t="s">
        <v>638</v>
      </c>
      <c r="J51">
        <v>5</v>
      </c>
      <c r="U51" s="138" t="str">
        <f t="shared" si="0"/>
        <v>TEAM 7</v>
      </c>
      <c r="V51" s="138" t="str">
        <f t="shared" si="1"/>
        <v>TEAM 5</v>
      </c>
      <c r="W51" s="138" t="s">
        <v>150</v>
      </c>
      <c r="X51" s="138" t="s">
        <v>99</v>
      </c>
      <c r="Y51" s="209" t="s">
        <v>651</v>
      </c>
      <c r="Z51" s="209" t="s">
        <v>153</v>
      </c>
      <c r="AA51" s="218" t="s">
        <v>653</v>
      </c>
      <c r="AB51" s="218" t="s">
        <v>123</v>
      </c>
    </row>
    <row r="52" spans="1:28" ht="15.5" thickTop="1" thickBot="1" x14ac:dyDescent="0.4">
      <c r="A52" s="139" t="s">
        <v>612</v>
      </c>
      <c r="B52" s="139" t="s">
        <v>619</v>
      </c>
      <c r="D52" s="146" t="s">
        <v>637</v>
      </c>
      <c r="E52" s="147" t="s">
        <v>630</v>
      </c>
      <c r="G52" s="138" t="s">
        <v>638</v>
      </c>
      <c r="H52">
        <v>4</v>
      </c>
      <c r="I52" s="138" t="s">
        <v>638</v>
      </c>
      <c r="J52">
        <v>8</v>
      </c>
      <c r="U52" s="138" t="str">
        <f t="shared" si="0"/>
        <v>TEAM 4</v>
      </c>
      <c r="V52" s="138" t="str">
        <f t="shared" si="1"/>
        <v>TEAM 8</v>
      </c>
      <c r="W52" s="138" t="s">
        <v>151</v>
      </c>
      <c r="X52" s="138" t="s">
        <v>93</v>
      </c>
      <c r="Y52" s="209" t="s">
        <v>652</v>
      </c>
      <c r="Z52" s="209" t="s">
        <v>152</v>
      </c>
      <c r="AA52" s="218" t="s">
        <v>654</v>
      </c>
      <c r="AB52" s="218" t="s">
        <v>122</v>
      </c>
    </row>
    <row r="53" spans="1:28" ht="15.5" thickTop="1" thickBot="1" x14ac:dyDescent="0.4">
      <c r="A53" s="139" t="s">
        <v>616</v>
      </c>
      <c r="B53" s="139" t="s">
        <v>623</v>
      </c>
      <c r="D53" s="146" t="s">
        <v>633</v>
      </c>
      <c r="E53" s="147" t="s">
        <v>626</v>
      </c>
      <c r="G53" s="138" t="s">
        <v>638</v>
      </c>
      <c r="H53">
        <v>1</v>
      </c>
      <c r="I53" s="138" t="s">
        <v>638</v>
      </c>
      <c r="J53">
        <v>3</v>
      </c>
      <c r="U53" s="138" t="str">
        <f t="shared" si="0"/>
        <v>TEAM 1</v>
      </c>
      <c r="V53" s="138" t="str">
        <f t="shared" si="1"/>
        <v>TEAM 3</v>
      </c>
      <c r="W53" s="138" t="s">
        <v>92</v>
      </c>
      <c r="X53" s="138" t="s">
        <v>100</v>
      </c>
      <c r="Y53" s="209" t="s">
        <v>155</v>
      </c>
      <c r="Z53" s="209" t="s">
        <v>157</v>
      </c>
      <c r="AA53" s="218" t="s">
        <v>125</v>
      </c>
      <c r="AB53" s="218" t="s">
        <v>127</v>
      </c>
    </row>
    <row r="54" spans="1:28" ht="15.5" thickTop="1" thickBot="1" x14ac:dyDescent="0.4">
      <c r="A54" s="139" t="s">
        <v>614</v>
      </c>
      <c r="B54" s="139" t="s">
        <v>617</v>
      </c>
      <c r="D54" s="146" t="s">
        <v>635</v>
      </c>
      <c r="E54" s="147" t="s">
        <v>632</v>
      </c>
      <c r="G54" s="138" t="s">
        <v>638</v>
      </c>
      <c r="H54">
        <v>9</v>
      </c>
      <c r="I54" s="138" t="s">
        <v>638</v>
      </c>
      <c r="J54">
        <v>6</v>
      </c>
      <c r="U54" s="138" t="str">
        <f t="shared" si="0"/>
        <v>TEAM 9</v>
      </c>
      <c r="V54" s="138" t="str">
        <f t="shared" si="1"/>
        <v>TEAM 6</v>
      </c>
      <c r="W54" s="138" t="s">
        <v>101</v>
      </c>
      <c r="X54" s="138" t="s">
        <v>97</v>
      </c>
      <c r="Y54" s="209" t="s">
        <v>159</v>
      </c>
      <c r="Z54" s="209" t="s">
        <v>150</v>
      </c>
      <c r="AA54" s="218" t="s">
        <v>129</v>
      </c>
      <c r="AB54" s="218" t="s">
        <v>120</v>
      </c>
    </row>
    <row r="55" spans="1:28" ht="15.5" thickTop="1" thickBot="1" x14ac:dyDescent="0.4">
      <c r="A55" s="139" t="s">
        <v>621</v>
      </c>
      <c r="B55" s="139" t="s">
        <v>615</v>
      </c>
      <c r="D55" s="146" t="s">
        <v>628</v>
      </c>
      <c r="E55" s="147" t="s">
        <v>634</v>
      </c>
      <c r="G55" s="138" t="s">
        <v>638</v>
      </c>
      <c r="H55">
        <v>11</v>
      </c>
      <c r="I55" s="138" t="s">
        <v>638</v>
      </c>
      <c r="J55">
        <v>12</v>
      </c>
      <c r="U55" s="138" t="str">
        <f t="shared" si="0"/>
        <v>TEAM 11</v>
      </c>
      <c r="V55" s="138" t="str">
        <f t="shared" si="1"/>
        <v>TEAM 12</v>
      </c>
      <c r="W55" s="138" t="s">
        <v>95</v>
      </c>
      <c r="X55" s="138" t="s">
        <v>96</v>
      </c>
      <c r="Y55" s="209" t="s">
        <v>158</v>
      </c>
      <c r="Z55" s="209" t="s">
        <v>151</v>
      </c>
      <c r="AA55" s="218" t="s">
        <v>128</v>
      </c>
      <c r="AB55" s="218" t="s">
        <v>121</v>
      </c>
    </row>
    <row r="56" spans="1:28" ht="15.5" thickTop="1" thickBot="1" x14ac:dyDescent="0.4">
      <c r="A56" s="140" t="s">
        <v>613</v>
      </c>
      <c r="B56" s="140" t="s">
        <v>622</v>
      </c>
      <c r="D56" s="148" t="s">
        <v>636</v>
      </c>
      <c r="E56" s="149" t="s">
        <v>627</v>
      </c>
      <c r="G56" s="138" t="s">
        <v>638</v>
      </c>
      <c r="H56">
        <v>3</v>
      </c>
      <c r="I56" s="138" t="s">
        <v>638</v>
      </c>
      <c r="J56">
        <v>11</v>
      </c>
      <c r="U56" s="138" t="str">
        <f t="shared" si="0"/>
        <v>TEAM 3</v>
      </c>
      <c r="V56" s="138" t="str">
        <f t="shared" si="1"/>
        <v>TEAM 11</v>
      </c>
      <c r="W56" s="138" t="s">
        <v>100</v>
      </c>
      <c r="X56" s="138" t="s">
        <v>94</v>
      </c>
      <c r="Y56" s="209" t="s">
        <v>157</v>
      </c>
      <c r="Z56" s="209" t="s">
        <v>154</v>
      </c>
      <c r="AA56" s="218" t="s">
        <v>127</v>
      </c>
      <c r="AB56" s="218" t="s">
        <v>124</v>
      </c>
    </row>
    <row r="57" spans="1:28" ht="15.5" thickTop="1" thickBot="1" x14ac:dyDescent="0.4">
      <c r="A57" s="140" t="s">
        <v>623</v>
      </c>
      <c r="B57" s="140" t="s">
        <v>617</v>
      </c>
      <c r="D57" s="148" t="s">
        <v>626</v>
      </c>
      <c r="E57" s="149" t="s">
        <v>632</v>
      </c>
      <c r="G57" s="138" t="s">
        <v>638</v>
      </c>
      <c r="H57">
        <v>8</v>
      </c>
      <c r="I57" s="138" t="s">
        <v>638</v>
      </c>
      <c r="J57">
        <v>6</v>
      </c>
      <c r="U57" s="138" t="str">
        <f t="shared" si="0"/>
        <v>TEAM 8</v>
      </c>
      <c r="V57" s="138" t="str">
        <f t="shared" si="1"/>
        <v>TEAM 6</v>
      </c>
      <c r="W57" s="138" t="s">
        <v>98</v>
      </c>
      <c r="X57" s="138" t="s">
        <v>92</v>
      </c>
      <c r="Y57" s="209" t="s">
        <v>156</v>
      </c>
      <c r="Z57" s="209" t="s">
        <v>155</v>
      </c>
      <c r="AA57" s="218" t="s">
        <v>126</v>
      </c>
      <c r="AB57" s="218" t="s">
        <v>125</v>
      </c>
    </row>
    <row r="58" spans="1:28" ht="15.5" thickTop="1" thickBot="1" x14ac:dyDescent="0.4">
      <c r="A58" s="140" t="s">
        <v>618</v>
      </c>
      <c r="B58" s="140" t="s">
        <v>615</v>
      </c>
      <c r="D58" s="148" t="s">
        <v>631</v>
      </c>
      <c r="E58" s="149" t="s">
        <v>634</v>
      </c>
      <c r="G58" s="138" t="s">
        <v>638</v>
      </c>
      <c r="H58">
        <v>5</v>
      </c>
      <c r="I58" s="138" t="s">
        <v>638</v>
      </c>
      <c r="J58">
        <v>1</v>
      </c>
      <c r="U58" s="138" t="str">
        <f t="shared" si="0"/>
        <v>TEAM 5</v>
      </c>
      <c r="V58" s="138" t="str">
        <f t="shared" si="1"/>
        <v>TEAM 1</v>
      </c>
      <c r="W58" s="138" t="s">
        <v>99</v>
      </c>
      <c r="X58" s="138" t="s">
        <v>101</v>
      </c>
      <c r="Y58" s="209" t="s">
        <v>153</v>
      </c>
      <c r="Z58" s="209" t="s">
        <v>159</v>
      </c>
      <c r="AA58" s="218" t="s">
        <v>123</v>
      </c>
      <c r="AB58" s="218" t="s">
        <v>129</v>
      </c>
    </row>
    <row r="59" spans="1:28" ht="15.5" thickTop="1" thickBot="1" x14ac:dyDescent="0.4">
      <c r="A59" s="140" t="s">
        <v>612</v>
      </c>
      <c r="B59" s="140" t="s">
        <v>620</v>
      </c>
      <c r="D59" s="148" t="s">
        <v>637</v>
      </c>
      <c r="E59" s="149" t="s">
        <v>629</v>
      </c>
      <c r="G59" s="138" t="s">
        <v>638</v>
      </c>
      <c r="H59">
        <v>7</v>
      </c>
      <c r="I59" s="138" t="s">
        <v>638</v>
      </c>
      <c r="J59">
        <v>9</v>
      </c>
      <c r="U59" s="138" t="str">
        <f t="shared" si="0"/>
        <v>TEAM 7</v>
      </c>
      <c r="V59" s="138" t="str">
        <f t="shared" si="1"/>
        <v>TEAM 9</v>
      </c>
      <c r="W59" s="138" t="s">
        <v>96</v>
      </c>
      <c r="X59" s="138" t="s">
        <v>151</v>
      </c>
      <c r="Y59" s="209" t="s">
        <v>151</v>
      </c>
      <c r="Z59" s="209" t="s">
        <v>652</v>
      </c>
      <c r="AA59" s="218" t="s">
        <v>121</v>
      </c>
      <c r="AB59" s="218" t="s">
        <v>654</v>
      </c>
    </row>
    <row r="60" spans="1:28" ht="15.5" thickTop="1" thickBot="1" x14ac:dyDescent="0.4">
      <c r="A60" s="140" t="s">
        <v>621</v>
      </c>
      <c r="B60" s="140" t="s">
        <v>616</v>
      </c>
      <c r="D60" s="148" t="s">
        <v>628</v>
      </c>
      <c r="E60" s="149" t="s">
        <v>633</v>
      </c>
      <c r="G60" s="138" t="s">
        <v>638</v>
      </c>
      <c r="H60">
        <v>10</v>
      </c>
      <c r="I60" s="138" t="s">
        <v>638</v>
      </c>
      <c r="J60">
        <v>4</v>
      </c>
      <c r="U60" s="138" t="str">
        <f t="shared" si="0"/>
        <v>TEAM 10</v>
      </c>
      <c r="V60" s="138" t="str">
        <f t="shared" si="1"/>
        <v>TEAM 4</v>
      </c>
      <c r="W60" s="138" t="s">
        <v>93</v>
      </c>
      <c r="X60" s="138" t="s">
        <v>95</v>
      </c>
      <c r="Y60" s="209" t="s">
        <v>152</v>
      </c>
      <c r="Z60" s="209" t="s">
        <v>158</v>
      </c>
      <c r="AA60" s="218" t="s">
        <v>122</v>
      </c>
      <c r="AB60" s="218" t="s">
        <v>128</v>
      </c>
    </row>
    <row r="61" spans="1:28" ht="15.5" thickTop="1" thickBot="1" x14ac:dyDescent="0.4">
      <c r="A61" s="140" t="s">
        <v>619</v>
      </c>
      <c r="B61" s="140" t="s">
        <v>614</v>
      </c>
      <c r="D61" s="148" t="s">
        <v>630</v>
      </c>
      <c r="E61" s="149" t="s">
        <v>635</v>
      </c>
      <c r="G61" s="138" t="s">
        <v>638</v>
      </c>
      <c r="H61">
        <v>12</v>
      </c>
      <c r="I61" s="138" t="s">
        <v>638</v>
      </c>
      <c r="J61">
        <v>2</v>
      </c>
      <c r="U61" s="138" t="str">
        <f t="shared" si="0"/>
        <v>TEAM 12</v>
      </c>
      <c r="V61" s="138" t="str">
        <f t="shared" si="1"/>
        <v>TEAM 2</v>
      </c>
      <c r="W61" s="138" t="s">
        <v>97</v>
      </c>
      <c r="X61" s="138" t="s">
        <v>150</v>
      </c>
      <c r="Y61" s="209" t="s">
        <v>150</v>
      </c>
      <c r="Z61" s="209" t="s">
        <v>651</v>
      </c>
      <c r="AA61" s="218" t="s">
        <v>120</v>
      </c>
      <c r="AB61" s="218" t="s">
        <v>653</v>
      </c>
    </row>
    <row r="62" spans="1:28" ht="15.5" thickTop="1" thickBot="1" x14ac:dyDescent="0.4">
      <c r="A62" s="139" t="s">
        <v>616</v>
      </c>
      <c r="B62" s="139" t="s">
        <v>612</v>
      </c>
      <c r="D62" s="146" t="s">
        <v>633</v>
      </c>
      <c r="E62" s="147" t="s">
        <v>637</v>
      </c>
      <c r="G62" s="138" t="s">
        <v>638</v>
      </c>
      <c r="H62">
        <v>9</v>
      </c>
      <c r="I62" s="138" t="s">
        <v>638</v>
      </c>
      <c r="J62">
        <v>8</v>
      </c>
      <c r="U62" s="138" t="str">
        <f t="shared" si="0"/>
        <v>TEAM 9</v>
      </c>
      <c r="V62" s="138" t="str">
        <f t="shared" si="1"/>
        <v>TEAM 8</v>
      </c>
      <c r="W62" s="138" t="s">
        <v>150</v>
      </c>
      <c r="X62" s="138" t="s">
        <v>96</v>
      </c>
      <c r="Y62" s="209" t="s">
        <v>651</v>
      </c>
      <c r="Z62" s="209" t="s">
        <v>151</v>
      </c>
      <c r="AA62" s="218" t="s">
        <v>653</v>
      </c>
      <c r="AB62" s="218" t="s">
        <v>121</v>
      </c>
    </row>
    <row r="63" spans="1:28" ht="15.5" thickTop="1" thickBot="1" x14ac:dyDescent="0.4">
      <c r="A63" s="139" t="s">
        <v>613</v>
      </c>
      <c r="B63" s="139" t="s">
        <v>619</v>
      </c>
      <c r="D63" s="146" t="s">
        <v>636</v>
      </c>
      <c r="E63" s="147" t="s">
        <v>630</v>
      </c>
      <c r="G63" s="138" t="s">
        <v>638</v>
      </c>
      <c r="H63">
        <v>1</v>
      </c>
      <c r="I63" s="138" t="s">
        <v>638</v>
      </c>
      <c r="J63">
        <v>7</v>
      </c>
      <c r="U63" s="138" t="str">
        <f t="shared" si="0"/>
        <v>TEAM 1</v>
      </c>
      <c r="V63" s="138" t="str">
        <f t="shared" si="1"/>
        <v>TEAM 7</v>
      </c>
      <c r="W63" s="138" t="s">
        <v>92</v>
      </c>
      <c r="X63" s="138" t="s">
        <v>151</v>
      </c>
      <c r="Y63" s="209" t="s">
        <v>155</v>
      </c>
      <c r="Z63" s="209" t="s">
        <v>652</v>
      </c>
      <c r="AA63" s="218" t="s">
        <v>125</v>
      </c>
      <c r="AB63" s="218" t="s">
        <v>654</v>
      </c>
    </row>
    <row r="64" spans="1:28" ht="15.5" thickTop="1" thickBot="1" x14ac:dyDescent="0.4">
      <c r="A64" s="139" t="s">
        <v>614</v>
      </c>
      <c r="B64" s="139" t="s">
        <v>620</v>
      </c>
      <c r="D64" s="146" t="s">
        <v>635</v>
      </c>
      <c r="E64" s="147" t="s">
        <v>629</v>
      </c>
      <c r="G64" s="138" t="s">
        <v>638</v>
      </c>
      <c r="H64">
        <v>6</v>
      </c>
      <c r="I64" s="138" t="s">
        <v>638</v>
      </c>
      <c r="J64">
        <v>10</v>
      </c>
      <c r="U64" s="138" t="str">
        <f t="shared" si="0"/>
        <v>TEAM 6</v>
      </c>
      <c r="V64" s="138" t="str">
        <f t="shared" si="1"/>
        <v>TEAM 10</v>
      </c>
      <c r="W64" s="138" t="s">
        <v>97</v>
      </c>
      <c r="X64" s="138" t="s">
        <v>94</v>
      </c>
      <c r="Y64" s="209" t="s">
        <v>150</v>
      </c>
      <c r="Z64" s="209" t="s">
        <v>154</v>
      </c>
      <c r="AA64" s="218" t="s">
        <v>120</v>
      </c>
      <c r="AB64" s="218" t="s">
        <v>124</v>
      </c>
    </row>
    <row r="65" spans="1:28" ht="15.5" thickTop="1" thickBot="1" x14ac:dyDescent="0.4">
      <c r="A65" s="139" t="s">
        <v>621</v>
      </c>
      <c r="B65" s="139" t="s">
        <v>617</v>
      </c>
      <c r="D65" s="146" t="s">
        <v>628</v>
      </c>
      <c r="E65" s="147" t="s">
        <v>632</v>
      </c>
      <c r="G65" s="138" t="s">
        <v>638</v>
      </c>
      <c r="H65">
        <v>11</v>
      </c>
      <c r="I65" s="138" t="s">
        <v>638</v>
      </c>
      <c r="J65">
        <v>5</v>
      </c>
      <c r="U65" s="138" t="str">
        <f t="shared" si="0"/>
        <v>TEAM 11</v>
      </c>
      <c r="V65" s="138" t="str">
        <f t="shared" si="1"/>
        <v>TEAM 5</v>
      </c>
      <c r="W65" s="138" t="s">
        <v>93</v>
      </c>
      <c r="X65" s="138" t="s">
        <v>98</v>
      </c>
      <c r="Y65" s="209" t="s">
        <v>152</v>
      </c>
      <c r="Z65" s="209" t="s">
        <v>156</v>
      </c>
      <c r="AA65" s="218" t="s">
        <v>122</v>
      </c>
      <c r="AB65" s="218" t="s">
        <v>126</v>
      </c>
    </row>
    <row r="66" spans="1:28" ht="15.5" thickTop="1" thickBot="1" x14ac:dyDescent="0.4">
      <c r="A66" s="139" t="s">
        <v>618</v>
      </c>
      <c r="B66" s="139" t="s">
        <v>623</v>
      </c>
      <c r="D66" s="146" t="s">
        <v>631</v>
      </c>
      <c r="E66" s="147" t="s">
        <v>626</v>
      </c>
      <c r="G66" s="138" t="s">
        <v>638</v>
      </c>
      <c r="H66">
        <v>4</v>
      </c>
      <c r="I66" s="138" t="s">
        <v>638</v>
      </c>
      <c r="J66">
        <v>12</v>
      </c>
      <c r="U66" s="138" t="str">
        <f t="shared" si="0"/>
        <v>TEAM 4</v>
      </c>
      <c r="V66" s="138" t="str">
        <f t="shared" si="1"/>
        <v>TEAM 12</v>
      </c>
      <c r="W66" s="138" t="s">
        <v>95</v>
      </c>
      <c r="X66" s="138" t="s">
        <v>99</v>
      </c>
      <c r="Y66" s="209" t="s">
        <v>158</v>
      </c>
      <c r="Z66" s="209" t="s">
        <v>153</v>
      </c>
      <c r="AA66" s="218" t="s">
        <v>128</v>
      </c>
      <c r="AB66" s="218" t="s">
        <v>123</v>
      </c>
    </row>
    <row r="67" spans="1:28" ht="15.5" thickTop="1" thickBot="1" x14ac:dyDescent="0.4">
      <c r="A67" s="139" t="s">
        <v>615</v>
      </c>
      <c r="B67" s="139" t="s">
        <v>622</v>
      </c>
      <c r="D67" s="146" t="s">
        <v>634</v>
      </c>
      <c r="E67" s="147" t="s">
        <v>627</v>
      </c>
      <c r="G67" s="138" t="s">
        <v>638</v>
      </c>
      <c r="H67">
        <v>2</v>
      </c>
      <c r="I67" s="138" t="s">
        <v>638</v>
      </c>
      <c r="J67">
        <v>3</v>
      </c>
      <c r="U67" s="138" t="str">
        <f>CONCATENATE(G67, H67)</f>
        <v>TEAM 2</v>
      </c>
      <c r="V67" s="138" t="str">
        <f>CONCATENATE(I67, J67)</f>
        <v>TEAM 3</v>
      </c>
      <c r="W67" s="138" t="s">
        <v>100</v>
      </c>
      <c r="X67" s="138" t="s">
        <v>101</v>
      </c>
      <c r="Y67" s="209" t="s">
        <v>157</v>
      </c>
      <c r="Z67" s="209" t="s">
        <v>159</v>
      </c>
      <c r="AA67" s="218" t="s">
        <v>127</v>
      </c>
      <c r="AB67" s="218" t="s">
        <v>129</v>
      </c>
    </row>
    <row r="68" spans="1:28" ht="15.5" thickTop="1" thickBot="1" x14ac:dyDescent="0.4">
      <c r="D68" s="150"/>
      <c r="E68"/>
      <c r="H68">
        <v>9</v>
      </c>
      <c r="J68">
        <v>1</v>
      </c>
      <c r="W68" s="138" t="s">
        <v>94</v>
      </c>
      <c r="X68" s="138" t="s">
        <v>151</v>
      </c>
      <c r="Y68" s="209" t="s">
        <v>154</v>
      </c>
      <c r="Z68" s="209" t="s">
        <v>652</v>
      </c>
      <c r="AA68" s="218" t="s">
        <v>124</v>
      </c>
      <c r="AB68" s="218" t="s">
        <v>654</v>
      </c>
    </row>
    <row r="69" spans="1:28" ht="15.5" thickTop="1" thickBot="1" x14ac:dyDescent="0.4">
      <c r="D69" s="150"/>
      <c r="E69"/>
      <c r="H69">
        <v>8</v>
      </c>
      <c r="J69">
        <v>10</v>
      </c>
      <c r="W69" s="138" t="s">
        <v>95</v>
      </c>
      <c r="X69" s="138" t="s">
        <v>98</v>
      </c>
      <c r="Y69" s="209" t="s">
        <v>158</v>
      </c>
      <c r="Z69" s="209" t="s">
        <v>156</v>
      </c>
      <c r="AA69" s="218" t="s">
        <v>128</v>
      </c>
      <c r="AB69" s="218" t="s">
        <v>126</v>
      </c>
    </row>
    <row r="70" spans="1:28" ht="15.5" thickTop="1" thickBot="1" x14ac:dyDescent="0.4">
      <c r="D70" s="150"/>
      <c r="E70"/>
      <c r="H70">
        <v>11</v>
      </c>
      <c r="J70">
        <v>7</v>
      </c>
      <c r="W70" s="138" t="s">
        <v>93</v>
      </c>
      <c r="X70" s="138" t="s">
        <v>101</v>
      </c>
      <c r="Y70" s="209" t="s">
        <v>152</v>
      </c>
      <c r="Z70" s="209" t="s">
        <v>159</v>
      </c>
      <c r="AA70" s="218" t="s">
        <v>122</v>
      </c>
      <c r="AB70" s="218" t="s">
        <v>129</v>
      </c>
    </row>
    <row r="71" spans="1:28" ht="15.5" thickTop="1" thickBot="1" x14ac:dyDescent="0.4">
      <c r="D71" s="150"/>
      <c r="E71"/>
      <c r="H71">
        <v>6</v>
      </c>
      <c r="J71">
        <v>12</v>
      </c>
      <c r="W71" s="138" t="s">
        <v>100</v>
      </c>
      <c r="X71" s="138" t="s">
        <v>99</v>
      </c>
      <c r="Y71" s="209" t="s">
        <v>157</v>
      </c>
      <c r="Z71" s="209" t="s">
        <v>153</v>
      </c>
      <c r="AA71" s="218" t="s">
        <v>127</v>
      </c>
      <c r="AB71" s="218" t="s">
        <v>123</v>
      </c>
    </row>
    <row r="72" spans="1:28" ht="15.5" thickTop="1" thickBot="1" x14ac:dyDescent="0.4">
      <c r="D72" s="150"/>
      <c r="E72"/>
      <c r="H72">
        <v>2</v>
      </c>
      <c r="J72">
        <v>5</v>
      </c>
      <c r="W72" s="138" t="s">
        <v>92</v>
      </c>
      <c r="X72" s="138" t="s">
        <v>150</v>
      </c>
      <c r="Y72" s="209" t="s">
        <v>155</v>
      </c>
      <c r="Z72" s="209" t="s">
        <v>651</v>
      </c>
      <c r="AA72" s="218" t="s">
        <v>125</v>
      </c>
      <c r="AB72" s="218" t="s">
        <v>653</v>
      </c>
    </row>
    <row r="73" spans="1:28" ht="15.5" thickTop="1" thickBot="1" x14ac:dyDescent="0.4">
      <c r="D73" s="150"/>
      <c r="E73"/>
      <c r="H73">
        <v>4</v>
      </c>
      <c r="J73">
        <v>3</v>
      </c>
      <c r="W73" s="138" t="s">
        <v>97</v>
      </c>
      <c r="X73" s="138" t="s">
        <v>96</v>
      </c>
      <c r="Y73" s="209" t="s">
        <v>150</v>
      </c>
      <c r="Z73" s="209" t="s">
        <v>151</v>
      </c>
      <c r="AA73" s="218" t="s">
        <v>120</v>
      </c>
      <c r="AB73" s="218" t="s">
        <v>121</v>
      </c>
    </row>
    <row r="74" spans="1:28" ht="15.5" thickTop="1" thickBot="1" x14ac:dyDescent="0.4">
      <c r="D74" s="150"/>
      <c r="E74"/>
      <c r="H74">
        <v>5</v>
      </c>
      <c r="J74">
        <v>4</v>
      </c>
      <c r="W74" s="138" t="s">
        <v>93</v>
      </c>
      <c r="X74" s="138" t="s">
        <v>97</v>
      </c>
      <c r="Y74" s="209" t="s">
        <v>152</v>
      </c>
      <c r="Z74" s="209" t="s">
        <v>150</v>
      </c>
      <c r="AA74" s="218" t="s">
        <v>122</v>
      </c>
      <c r="AB74" s="218" t="s">
        <v>120</v>
      </c>
    </row>
    <row r="75" spans="1:28" ht="15.5" thickTop="1" thickBot="1" x14ac:dyDescent="0.4">
      <c r="D75" s="150"/>
      <c r="E75"/>
      <c r="H75">
        <v>1</v>
      </c>
      <c r="J75">
        <v>11</v>
      </c>
      <c r="W75" s="138" t="s">
        <v>101</v>
      </c>
      <c r="X75" s="138" t="s">
        <v>92</v>
      </c>
      <c r="Y75" s="209" t="s">
        <v>159</v>
      </c>
      <c r="Z75" s="209" t="s">
        <v>155</v>
      </c>
      <c r="AA75" s="218" t="s">
        <v>129</v>
      </c>
      <c r="AB75" s="218" t="s">
        <v>125</v>
      </c>
    </row>
    <row r="76" spans="1:28" ht="15.5" thickTop="1" thickBot="1" x14ac:dyDescent="0.4">
      <c r="D76" s="150"/>
      <c r="E76"/>
      <c r="H76">
        <v>12</v>
      </c>
      <c r="J76">
        <v>8</v>
      </c>
      <c r="W76" s="138" t="s">
        <v>98</v>
      </c>
      <c r="X76" s="138" t="s">
        <v>151</v>
      </c>
      <c r="Y76" s="209" t="s">
        <v>156</v>
      </c>
      <c r="Z76" s="209" t="s">
        <v>652</v>
      </c>
      <c r="AA76" s="218" t="s">
        <v>126</v>
      </c>
      <c r="AB76" s="218" t="s">
        <v>654</v>
      </c>
    </row>
    <row r="77" spans="1:28" ht="15.5" thickTop="1" thickBot="1" x14ac:dyDescent="0.4">
      <c r="D77" s="150"/>
      <c r="E77"/>
      <c r="H77">
        <v>7</v>
      </c>
      <c r="J77">
        <v>2</v>
      </c>
      <c r="W77" s="138" t="s">
        <v>100</v>
      </c>
      <c r="X77" s="138" t="s">
        <v>95</v>
      </c>
      <c r="Y77" s="209" t="s">
        <v>157</v>
      </c>
      <c r="Z77" s="209" t="s">
        <v>158</v>
      </c>
      <c r="AA77" s="218" t="s">
        <v>127</v>
      </c>
      <c r="AB77" s="218" t="s">
        <v>128</v>
      </c>
    </row>
    <row r="78" spans="1:28" ht="15.5" thickTop="1" thickBot="1" x14ac:dyDescent="0.4">
      <c r="D78" s="150"/>
      <c r="E78"/>
      <c r="H78">
        <v>3</v>
      </c>
      <c r="J78">
        <v>6</v>
      </c>
      <c r="W78" s="138" t="s">
        <v>99</v>
      </c>
      <c r="X78" s="138" t="s">
        <v>96</v>
      </c>
      <c r="Y78" s="209" t="s">
        <v>153</v>
      </c>
      <c r="Z78" s="209" t="s">
        <v>151</v>
      </c>
      <c r="AA78" s="218" t="s">
        <v>123</v>
      </c>
      <c r="AB78" s="218" t="s">
        <v>121</v>
      </c>
    </row>
    <row r="79" spans="1:28" ht="15.5" thickTop="1" thickBot="1" x14ac:dyDescent="0.4">
      <c r="D79" s="150"/>
      <c r="E79"/>
      <c r="H79">
        <v>10</v>
      </c>
      <c r="J79">
        <v>9</v>
      </c>
      <c r="W79" s="138" t="s">
        <v>150</v>
      </c>
      <c r="X79" s="138" t="s">
        <v>94</v>
      </c>
      <c r="Y79" s="209" t="s">
        <v>651</v>
      </c>
      <c r="Z79" s="209" t="s">
        <v>154</v>
      </c>
      <c r="AA79" s="218" t="s">
        <v>653</v>
      </c>
      <c r="AB79" s="218" t="s">
        <v>124</v>
      </c>
    </row>
    <row r="80" spans="1:28" ht="15.5" thickTop="1" thickBot="1" x14ac:dyDescent="0.4">
      <c r="D80" s="150"/>
      <c r="E80"/>
      <c r="H80">
        <v>6</v>
      </c>
      <c r="J80">
        <v>5</v>
      </c>
      <c r="W80" s="138" t="s">
        <v>151</v>
      </c>
      <c r="X80" s="138" t="s">
        <v>100</v>
      </c>
      <c r="Y80" s="209" t="s">
        <v>652</v>
      </c>
      <c r="Z80" s="209" t="s">
        <v>157</v>
      </c>
      <c r="AA80" s="218" t="s">
        <v>654</v>
      </c>
      <c r="AB80" s="218" t="s">
        <v>127</v>
      </c>
    </row>
    <row r="81" spans="4:28" ht="15.5" thickTop="1" thickBot="1" x14ac:dyDescent="0.4">
      <c r="D81" s="150"/>
      <c r="E81"/>
      <c r="H81">
        <v>10</v>
      </c>
      <c r="J81">
        <v>12</v>
      </c>
      <c r="W81" s="138" t="s">
        <v>96</v>
      </c>
      <c r="X81" s="138" t="s">
        <v>93</v>
      </c>
      <c r="Y81" s="209" t="s">
        <v>151</v>
      </c>
      <c r="Z81" s="209" t="s">
        <v>152</v>
      </c>
      <c r="AA81" s="218" t="s">
        <v>121</v>
      </c>
      <c r="AB81" s="218" t="s">
        <v>122</v>
      </c>
    </row>
    <row r="82" spans="4:28" ht="15.5" thickTop="1" thickBot="1" x14ac:dyDescent="0.4">
      <c r="D82" s="150"/>
      <c r="E82"/>
      <c r="H82">
        <v>2</v>
      </c>
      <c r="J82">
        <v>1</v>
      </c>
      <c r="W82" s="138" t="s">
        <v>92</v>
      </c>
      <c r="X82" s="138" t="s">
        <v>95</v>
      </c>
      <c r="Y82" s="209" t="s">
        <v>155</v>
      </c>
      <c r="Z82" s="209" t="s">
        <v>158</v>
      </c>
      <c r="AA82" s="218" t="s">
        <v>125</v>
      </c>
      <c r="AB82" s="218" t="s">
        <v>128</v>
      </c>
    </row>
    <row r="83" spans="4:28" ht="15.5" thickTop="1" thickBot="1" x14ac:dyDescent="0.4">
      <c r="D83" s="150"/>
      <c r="E83"/>
      <c r="H83">
        <v>8</v>
      </c>
      <c r="J83">
        <v>3</v>
      </c>
      <c r="W83" s="138" t="s">
        <v>94</v>
      </c>
      <c r="X83" s="138" t="s">
        <v>101</v>
      </c>
      <c r="Y83" s="209" t="s">
        <v>154</v>
      </c>
      <c r="Z83" s="209" t="s">
        <v>159</v>
      </c>
      <c r="AA83" s="218" t="s">
        <v>124</v>
      </c>
      <c r="AB83" s="218" t="s">
        <v>129</v>
      </c>
    </row>
    <row r="84" spans="4:28" ht="15.5" thickTop="1" thickBot="1" x14ac:dyDescent="0.4">
      <c r="D84" s="150"/>
      <c r="E84"/>
      <c r="H84">
        <v>9</v>
      </c>
      <c r="J84">
        <v>11</v>
      </c>
      <c r="W84" s="138" t="s">
        <v>150</v>
      </c>
      <c r="X84" s="138" t="s">
        <v>98</v>
      </c>
      <c r="Y84" s="209" t="s">
        <v>651</v>
      </c>
      <c r="Z84" s="209" t="s">
        <v>156</v>
      </c>
      <c r="AA84" s="218" t="s">
        <v>653</v>
      </c>
      <c r="AB84" s="218" t="s">
        <v>126</v>
      </c>
    </row>
    <row r="85" spans="4:28" ht="15.5" thickTop="1" thickBot="1" x14ac:dyDescent="0.4">
      <c r="D85" s="150"/>
      <c r="E85"/>
      <c r="H85">
        <v>4</v>
      </c>
      <c r="J85">
        <v>7</v>
      </c>
      <c r="W85" s="138" t="s">
        <v>97</v>
      </c>
      <c r="X85" s="138" t="s">
        <v>99</v>
      </c>
      <c r="Y85" s="209" t="s">
        <v>150</v>
      </c>
      <c r="Z85" s="209" t="s">
        <v>153</v>
      </c>
      <c r="AA85" s="218" t="s">
        <v>120</v>
      </c>
      <c r="AB85" s="218" t="s">
        <v>123</v>
      </c>
    </row>
    <row r="86" spans="4:28" ht="15.5" thickTop="1" thickBot="1" x14ac:dyDescent="0.4">
      <c r="D86" s="150"/>
      <c r="E86"/>
      <c r="H86">
        <v>1</v>
      </c>
      <c r="J86">
        <v>4</v>
      </c>
      <c r="W86" s="138" t="s">
        <v>98</v>
      </c>
      <c r="X86" s="138" t="s">
        <v>101</v>
      </c>
      <c r="Y86" s="209" t="s">
        <v>156</v>
      </c>
      <c r="Z86" s="209" t="s">
        <v>159</v>
      </c>
      <c r="AA86" s="218" t="s">
        <v>126</v>
      </c>
      <c r="AB86" s="218" t="s">
        <v>129</v>
      </c>
    </row>
    <row r="87" spans="4:28" ht="15.5" thickTop="1" thickBot="1" x14ac:dyDescent="0.4">
      <c r="D87" s="150"/>
      <c r="E87"/>
      <c r="H87">
        <v>11</v>
      </c>
      <c r="J87">
        <v>2</v>
      </c>
      <c r="W87" s="138" t="s">
        <v>95</v>
      </c>
      <c r="X87" s="138" t="s">
        <v>94</v>
      </c>
      <c r="Y87" s="209" t="s">
        <v>158</v>
      </c>
      <c r="Z87" s="209" t="s">
        <v>154</v>
      </c>
      <c r="AA87" s="218" t="s">
        <v>128</v>
      </c>
      <c r="AB87" s="218" t="s">
        <v>124</v>
      </c>
    </row>
    <row r="88" spans="4:28" ht="15.5" thickTop="1" thickBot="1" x14ac:dyDescent="0.4">
      <c r="D88" s="150"/>
      <c r="E88"/>
      <c r="H88">
        <v>3</v>
      </c>
      <c r="J88">
        <v>10</v>
      </c>
      <c r="W88" s="138" t="s">
        <v>93</v>
      </c>
      <c r="X88" s="138" t="s">
        <v>99</v>
      </c>
      <c r="Y88" s="209" t="s">
        <v>152</v>
      </c>
      <c r="Z88" s="209" t="s">
        <v>153</v>
      </c>
      <c r="AA88" s="218" t="s">
        <v>122</v>
      </c>
      <c r="AB88" s="218" t="s">
        <v>123</v>
      </c>
    </row>
    <row r="89" spans="4:28" ht="15.5" thickTop="1" thickBot="1" x14ac:dyDescent="0.4">
      <c r="D89" s="150"/>
      <c r="E89"/>
      <c r="H89">
        <v>12</v>
      </c>
      <c r="J89">
        <v>9</v>
      </c>
      <c r="W89" s="138" t="s">
        <v>97</v>
      </c>
      <c r="X89" s="138" t="s">
        <v>151</v>
      </c>
      <c r="Y89" s="209" t="s">
        <v>150</v>
      </c>
      <c r="Z89" s="209" t="s">
        <v>652</v>
      </c>
      <c r="AA89" s="218" t="s">
        <v>120</v>
      </c>
      <c r="AB89" s="218" t="s">
        <v>654</v>
      </c>
    </row>
    <row r="90" spans="4:28" ht="15.5" thickTop="1" thickBot="1" x14ac:dyDescent="0.4">
      <c r="D90" s="150"/>
      <c r="E90"/>
      <c r="H90">
        <v>5</v>
      </c>
      <c r="J90">
        <v>8</v>
      </c>
      <c r="W90" s="138" t="s">
        <v>100</v>
      </c>
      <c r="X90" s="138" t="s">
        <v>150</v>
      </c>
      <c r="Y90" s="209" t="s">
        <v>157</v>
      </c>
      <c r="Z90" s="209" t="s">
        <v>651</v>
      </c>
      <c r="AA90" s="218" t="s">
        <v>127</v>
      </c>
      <c r="AB90" s="218" t="s">
        <v>653</v>
      </c>
    </row>
    <row r="91" spans="4:28" ht="15.5" thickTop="1" thickBot="1" x14ac:dyDescent="0.4">
      <c r="D91" s="150"/>
      <c r="E91"/>
      <c r="H91">
        <v>7</v>
      </c>
      <c r="J91">
        <v>6</v>
      </c>
      <c r="W91" s="138" t="s">
        <v>92</v>
      </c>
      <c r="X91" s="138" t="s">
        <v>96</v>
      </c>
      <c r="Y91" s="209" t="s">
        <v>155</v>
      </c>
      <c r="Z91" s="209" t="s">
        <v>151</v>
      </c>
      <c r="AA91" s="218" t="s">
        <v>125</v>
      </c>
      <c r="AB91" s="218" t="s">
        <v>121</v>
      </c>
    </row>
    <row r="92" spans="4:28" ht="15.5" thickTop="1" thickBot="1" x14ac:dyDescent="0.4">
      <c r="D92" s="150"/>
      <c r="E92"/>
      <c r="H92">
        <v>12</v>
      </c>
      <c r="J92">
        <v>3</v>
      </c>
      <c r="W92" s="138" t="s">
        <v>95</v>
      </c>
      <c r="X92" s="138" t="s">
        <v>101</v>
      </c>
      <c r="Y92" s="209" t="s">
        <v>158</v>
      </c>
      <c r="Z92" s="209" t="s">
        <v>159</v>
      </c>
      <c r="AA92" s="218" t="s">
        <v>128</v>
      </c>
      <c r="AB92" s="218" t="s">
        <v>129</v>
      </c>
    </row>
    <row r="93" spans="4:28" ht="15.5" thickTop="1" thickBot="1" x14ac:dyDescent="0.4">
      <c r="D93" s="150"/>
      <c r="E93"/>
      <c r="H93">
        <v>9</v>
      </c>
      <c r="J93">
        <v>2</v>
      </c>
      <c r="W93" s="138" t="s">
        <v>150</v>
      </c>
      <c r="X93" s="138" t="s">
        <v>151</v>
      </c>
      <c r="Y93" s="209" t="s">
        <v>651</v>
      </c>
      <c r="Z93" s="209" t="s">
        <v>652</v>
      </c>
      <c r="AA93" s="218" t="s">
        <v>653</v>
      </c>
      <c r="AB93" s="218" t="s">
        <v>654</v>
      </c>
    </row>
    <row r="94" spans="4:28" ht="15.5" thickTop="1" thickBot="1" x14ac:dyDescent="0.4">
      <c r="D94" s="150"/>
      <c r="E94"/>
      <c r="H94">
        <v>4</v>
      </c>
      <c r="J94">
        <v>11</v>
      </c>
      <c r="W94" s="138" t="s">
        <v>96</v>
      </c>
      <c r="X94" s="138" t="s">
        <v>94</v>
      </c>
      <c r="Y94" s="209" t="s">
        <v>151</v>
      </c>
      <c r="Z94" s="209" t="s">
        <v>154</v>
      </c>
      <c r="AA94" s="218" t="s">
        <v>121</v>
      </c>
      <c r="AB94" s="218" t="s">
        <v>124</v>
      </c>
    </row>
    <row r="95" spans="4:28" ht="15.5" thickTop="1" thickBot="1" x14ac:dyDescent="0.4">
      <c r="D95" s="150"/>
      <c r="E95"/>
      <c r="H95">
        <v>10</v>
      </c>
      <c r="J95">
        <v>5</v>
      </c>
      <c r="W95" s="138" t="s">
        <v>99</v>
      </c>
      <c r="X95" s="138" t="s">
        <v>98</v>
      </c>
      <c r="Y95" s="209" t="s">
        <v>153</v>
      </c>
      <c r="Z95" s="209" t="s">
        <v>156</v>
      </c>
      <c r="AA95" s="218" t="s">
        <v>123</v>
      </c>
      <c r="AB95" s="218" t="s">
        <v>126</v>
      </c>
    </row>
    <row r="96" spans="4:28" ht="15.5" thickTop="1" thickBot="1" x14ac:dyDescent="0.4">
      <c r="D96" s="150"/>
      <c r="E96"/>
      <c r="H96">
        <v>6</v>
      </c>
      <c r="J96">
        <v>1</v>
      </c>
      <c r="W96" s="138" t="s">
        <v>97</v>
      </c>
      <c r="X96" s="138" t="s">
        <v>92</v>
      </c>
      <c r="Y96" s="209" t="s">
        <v>150</v>
      </c>
      <c r="Z96" s="209" t="s">
        <v>155</v>
      </c>
      <c r="AA96" s="218" t="s">
        <v>120</v>
      </c>
      <c r="AB96" s="218" t="s">
        <v>125</v>
      </c>
    </row>
    <row r="97" spans="4:28" ht="15.5" thickTop="1" thickBot="1" x14ac:dyDescent="0.4">
      <c r="D97" s="150"/>
      <c r="E97"/>
      <c r="H97">
        <v>8</v>
      </c>
      <c r="J97">
        <v>7</v>
      </c>
      <c r="W97" s="138" t="s">
        <v>93</v>
      </c>
      <c r="X97" s="138" t="s">
        <v>100</v>
      </c>
      <c r="Y97" s="209" t="s">
        <v>152</v>
      </c>
      <c r="Z97" s="209" t="s">
        <v>157</v>
      </c>
      <c r="AA97" s="218" t="s">
        <v>122</v>
      </c>
      <c r="AB97" s="218" t="s">
        <v>127</v>
      </c>
    </row>
    <row r="98" spans="4:28" ht="15.5" thickTop="1" thickBot="1" x14ac:dyDescent="0.4">
      <c r="D98" s="150"/>
      <c r="E98"/>
      <c r="H98">
        <v>2</v>
      </c>
      <c r="J98">
        <v>4</v>
      </c>
      <c r="W98" s="138" t="s">
        <v>92</v>
      </c>
      <c r="X98" s="138" t="s">
        <v>99</v>
      </c>
      <c r="Y98" s="209" t="s">
        <v>155</v>
      </c>
      <c r="Z98" s="209" t="s">
        <v>153</v>
      </c>
      <c r="AA98" s="218" t="s">
        <v>125</v>
      </c>
      <c r="AB98" s="218" t="s">
        <v>123</v>
      </c>
    </row>
    <row r="99" spans="4:28" ht="15.5" thickTop="1" thickBot="1" x14ac:dyDescent="0.4">
      <c r="D99" s="150"/>
      <c r="E99"/>
      <c r="H99">
        <v>3</v>
      </c>
      <c r="J99">
        <v>9</v>
      </c>
      <c r="W99" s="138" t="s">
        <v>98</v>
      </c>
      <c r="X99" s="138" t="s">
        <v>97</v>
      </c>
      <c r="Y99" s="209" t="s">
        <v>156</v>
      </c>
      <c r="Z99" s="209" t="s">
        <v>150</v>
      </c>
      <c r="AA99" s="218" t="s">
        <v>126</v>
      </c>
      <c r="AB99" s="218" t="s">
        <v>120</v>
      </c>
    </row>
    <row r="100" spans="4:28" ht="15.5" thickTop="1" thickBot="1" x14ac:dyDescent="0.4">
      <c r="D100" s="150"/>
      <c r="E100"/>
      <c r="H100">
        <v>5</v>
      </c>
      <c r="J100">
        <v>12</v>
      </c>
      <c r="W100" s="138" t="s">
        <v>100</v>
      </c>
      <c r="X100" s="138" t="s">
        <v>96</v>
      </c>
      <c r="Y100" s="209" t="s">
        <v>157</v>
      </c>
      <c r="Z100" s="209" t="s">
        <v>151</v>
      </c>
      <c r="AA100" s="218" t="s">
        <v>127</v>
      </c>
      <c r="AB100" s="218" t="s">
        <v>121</v>
      </c>
    </row>
    <row r="101" spans="4:28" ht="15.5" thickTop="1" thickBot="1" x14ac:dyDescent="0.4">
      <c r="D101" s="150"/>
      <c r="E101"/>
      <c r="H101">
        <v>11</v>
      </c>
      <c r="J101">
        <v>6</v>
      </c>
      <c r="W101" s="138" t="s">
        <v>150</v>
      </c>
      <c r="X101" s="138" t="s">
        <v>95</v>
      </c>
      <c r="Y101" s="209" t="s">
        <v>651</v>
      </c>
      <c r="Z101" s="209" t="s">
        <v>158</v>
      </c>
      <c r="AA101" s="218" t="s">
        <v>653</v>
      </c>
      <c r="AB101" s="218" t="s">
        <v>128</v>
      </c>
    </row>
    <row r="102" spans="4:28" ht="15.5" thickTop="1" thickBot="1" x14ac:dyDescent="0.4">
      <c r="D102" s="150"/>
      <c r="E102"/>
      <c r="H102">
        <v>7</v>
      </c>
      <c r="J102">
        <v>10</v>
      </c>
      <c r="W102" s="138" t="s">
        <v>94</v>
      </c>
      <c r="X102" s="138" t="s">
        <v>93</v>
      </c>
      <c r="Y102" s="209" t="s">
        <v>154</v>
      </c>
      <c r="Z102" s="209" t="s">
        <v>152</v>
      </c>
      <c r="AA102" s="218" t="s">
        <v>124</v>
      </c>
      <c r="AB102" s="218" t="s">
        <v>122</v>
      </c>
    </row>
    <row r="103" spans="4:28" ht="15.5" thickTop="1" thickBot="1" x14ac:dyDescent="0.4">
      <c r="D103" s="150"/>
      <c r="E103"/>
      <c r="H103">
        <v>1</v>
      </c>
      <c r="J103">
        <v>8</v>
      </c>
      <c r="W103" s="138" t="s">
        <v>151</v>
      </c>
      <c r="X103" s="138" t="s">
        <v>101</v>
      </c>
      <c r="Y103" s="209" t="s">
        <v>652</v>
      </c>
      <c r="Z103" s="209" t="s">
        <v>159</v>
      </c>
      <c r="AA103" s="218" t="s">
        <v>654</v>
      </c>
      <c r="AB103" s="218" t="s">
        <v>129</v>
      </c>
    </row>
    <row r="104" spans="4:28" ht="15.5" thickTop="1" thickBot="1" x14ac:dyDescent="0.4">
      <c r="D104" s="150"/>
      <c r="E104"/>
      <c r="H104">
        <v>12</v>
      </c>
      <c r="J104">
        <v>7</v>
      </c>
      <c r="W104" s="138" t="s">
        <v>96</v>
      </c>
      <c r="X104" s="138" t="s">
        <v>98</v>
      </c>
      <c r="Y104" s="209" t="s">
        <v>151</v>
      </c>
      <c r="Z104" s="209" t="s">
        <v>156</v>
      </c>
      <c r="AA104" s="218" t="s">
        <v>121</v>
      </c>
      <c r="AB104" s="218" t="s">
        <v>126</v>
      </c>
    </row>
    <row r="105" spans="4:28" ht="15.5" thickTop="1" thickBot="1" x14ac:dyDescent="0.4">
      <c r="D105" s="150"/>
      <c r="E105"/>
      <c r="H105">
        <v>3</v>
      </c>
      <c r="J105">
        <v>5</v>
      </c>
      <c r="W105" s="138" t="s">
        <v>97</v>
      </c>
      <c r="X105" s="138" t="s">
        <v>100</v>
      </c>
      <c r="Y105" s="209" t="s">
        <v>150</v>
      </c>
      <c r="Z105" s="209" t="s">
        <v>157</v>
      </c>
      <c r="AA105" s="218" t="s">
        <v>120</v>
      </c>
      <c r="AB105" s="218" t="s">
        <v>127</v>
      </c>
    </row>
    <row r="106" spans="4:28" ht="15.5" thickTop="1" thickBot="1" x14ac:dyDescent="0.4">
      <c r="D106" s="150"/>
      <c r="E106"/>
      <c r="H106">
        <v>6</v>
      </c>
      <c r="J106">
        <v>2</v>
      </c>
      <c r="W106" s="138" t="s">
        <v>101</v>
      </c>
      <c r="X106" s="138" t="s">
        <v>150</v>
      </c>
      <c r="Y106" s="209" t="s">
        <v>159</v>
      </c>
      <c r="Z106" s="209" t="s">
        <v>651</v>
      </c>
      <c r="AA106" s="218" t="s">
        <v>129</v>
      </c>
      <c r="AB106" s="218" t="s">
        <v>653</v>
      </c>
    </row>
    <row r="107" spans="4:28" ht="15.5" thickTop="1" thickBot="1" x14ac:dyDescent="0.4">
      <c r="D107" s="150"/>
      <c r="E107"/>
      <c r="H107">
        <v>9</v>
      </c>
      <c r="J107">
        <v>4</v>
      </c>
      <c r="W107" s="138" t="s">
        <v>93</v>
      </c>
      <c r="X107" s="138" t="s">
        <v>92</v>
      </c>
      <c r="Y107" s="209" t="s">
        <v>152</v>
      </c>
      <c r="Z107" s="209" t="s">
        <v>155</v>
      </c>
      <c r="AA107" s="218" t="s">
        <v>122</v>
      </c>
      <c r="AB107" s="218" t="s">
        <v>125</v>
      </c>
    </row>
    <row r="108" spans="4:28" ht="15.5" thickTop="1" thickBot="1" x14ac:dyDescent="0.4">
      <c r="D108" s="150"/>
      <c r="E108"/>
      <c r="H108">
        <v>8</v>
      </c>
      <c r="J108">
        <v>11</v>
      </c>
      <c r="W108" s="138" t="s">
        <v>95</v>
      </c>
      <c r="X108" s="138" t="s">
        <v>151</v>
      </c>
      <c r="Y108" s="209" t="s">
        <v>158</v>
      </c>
      <c r="Z108" s="209" t="s">
        <v>652</v>
      </c>
      <c r="AA108" s="218" t="s">
        <v>128</v>
      </c>
      <c r="AB108" s="218" t="s">
        <v>654</v>
      </c>
    </row>
    <row r="109" spans="4:28" ht="15.5" thickTop="1" thickBot="1" x14ac:dyDescent="0.4">
      <c r="D109" s="150"/>
      <c r="E109"/>
      <c r="H109">
        <v>10</v>
      </c>
      <c r="J109">
        <v>1</v>
      </c>
      <c r="W109" s="138" t="s">
        <v>99</v>
      </c>
      <c r="X109" s="138" t="s">
        <v>94</v>
      </c>
      <c r="Y109" s="209" t="s">
        <v>153</v>
      </c>
      <c r="Z109" s="209" t="s">
        <v>154</v>
      </c>
      <c r="AA109" s="218" t="s">
        <v>123</v>
      </c>
      <c r="AB109" s="218" t="s">
        <v>124</v>
      </c>
    </row>
    <row r="110" spans="4:28" ht="15.5" thickTop="1" thickBot="1" x14ac:dyDescent="0.4">
      <c r="D110" s="150"/>
      <c r="E110"/>
      <c r="H110">
        <v>11</v>
      </c>
      <c r="J110">
        <v>10</v>
      </c>
      <c r="W110" s="138" t="s">
        <v>150</v>
      </c>
      <c r="X110" s="138" t="s">
        <v>93</v>
      </c>
      <c r="Y110" s="209" t="s">
        <v>651</v>
      </c>
      <c r="Z110" s="209" t="s">
        <v>152</v>
      </c>
      <c r="AA110" s="218" t="s">
        <v>653</v>
      </c>
      <c r="AB110" s="218" t="s">
        <v>122</v>
      </c>
    </row>
    <row r="111" spans="4:28" ht="15.5" thickTop="1" thickBot="1" x14ac:dyDescent="0.4">
      <c r="D111" s="150"/>
      <c r="E111"/>
      <c r="H111">
        <v>4</v>
      </c>
      <c r="J111">
        <v>6</v>
      </c>
      <c r="W111" s="138" t="s">
        <v>151</v>
      </c>
      <c r="X111" s="138" t="s">
        <v>99</v>
      </c>
      <c r="Y111" s="209" t="s">
        <v>652</v>
      </c>
      <c r="Z111" s="209" t="s">
        <v>153</v>
      </c>
      <c r="AA111" s="218" t="s">
        <v>654</v>
      </c>
      <c r="AB111" s="218" t="s">
        <v>123</v>
      </c>
    </row>
    <row r="112" spans="4:28" ht="15.5" thickTop="1" thickBot="1" x14ac:dyDescent="0.4">
      <c r="D112" s="150"/>
      <c r="E112"/>
      <c r="H112">
        <v>7</v>
      </c>
      <c r="J112">
        <v>3</v>
      </c>
      <c r="W112" s="138" t="s">
        <v>95</v>
      </c>
      <c r="X112" s="138" t="s">
        <v>97</v>
      </c>
      <c r="Y112" s="209" t="s">
        <v>158</v>
      </c>
      <c r="Z112" s="209" t="s">
        <v>150</v>
      </c>
      <c r="AA112" s="218" t="s">
        <v>128</v>
      </c>
      <c r="AB112" s="218" t="s">
        <v>120</v>
      </c>
    </row>
    <row r="113" spans="4:28" ht="15.5" thickTop="1" thickBot="1" x14ac:dyDescent="0.4">
      <c r="D113" s="150"/>
      <c r="E113"/>
      <c r="H113">
        <v>2</v>
      </c>
      <c r="J113">
        <v>8</v>
      </c>
      <c r="W113" s="138" t="s">
        <v>101</v>
      </c>
      <c r="X113" s="138" t="s">
        <v>96</v>
      </c>
      <c r="Y113" s="209" t="s">
        <v>159</v>
      </c>
      <c r="Z113" s="209" t="s">
        <v>151</v>
      </c>
      <c r="AA113" s="218" t="s">
        <v>129</v>
      </c>
      <c r="AB113" s="218" t="s">
        <v>121</v>
      </c>
    </row>
    <row r="114" spans="4:28" ht="15.5" thickTop="1" thickBot="1" x14ac:dyDescent="0.4">
      <c r="D114" s="150"/>
      <c r="E114"/>
      <c r="H114">
        <v>1</v>
      </c>
      <c r="J114">
        <v>12</v>
      </c>
      <c r="W114" s="138" t="s">
        <v>98</v>
      </c>
      <c r="X114" s="138" t="s">
        <v>100</v>
      </c>
      <c r="Y114" s="209" t="s">
        <v>156</v>
      </c>
      <c r="Z114" s="209" t="s">
        <v>157</v>
      </c>
      <c r="AA114" s="218" t="s">
        <v>126</v>
      </c>
      <c r="AB114" s="218" t="s">
        <v>127</v>
      </c>
    </row>
    <row r="115" spans="4:28" ht="15.5" thickTop="1" thickBot="1" x14ac:dyDescent="0.4">
      <c r="D115" s="150"/>
      <c r="E115"/>
      <c r="H115">
        <v>5</v>
      </c>
      <c r="J115">
        <v>9</v>
      </c>
      <c r="W115" s="138" t="s">
        <v>94</v>
      </c>
      <c r="X115" s="138" t="s">
        <v>92</v>
      </c>
      <c r="Y115" s="209" t="s">
        <v>154</v>
      </c>
      <c r="Z115" s="209" t="s">
        <v>155</v>
      </c>
      <c r="AA115" s="218" t="s">
        <v>124</v>
      </c>
      <c r="AB115" s="218" t="s">
        <v>125</v>
      </c>
    </row>
    <row r="116" spans="4:28" ht="15.5" thickTop="1" thickBot="1" x14ac:dyDescent="0.4">
      <c r="D116" s="150"/>
      <c r="E116"/>
      <c r="H116">
        <v>10</v>
      </c>
      <c r="J116">
        <v>2</v>
      </c>
      <c r="W116" s="138" t="s">
        <v>98</v>
      </c>
      <c r="X116" s="138" t="s">
        <v>94</v>
      </c>
      <c r="Y116" s="209" t="s">
        <v>156</v>
      </c>
      <c r="Z116" s="209" t="s">
        <v>154</v>
      </c>
      <c r="AA116" s="218" t="s">
        <v>126</v>
      </c>
      <c r="AB116" s="218" t="s">
        <v>124</v>
      </c>
    </row>
    <row r="117" spans="4:28" ht="15.5" thickTop="1" thickBot="1" x14ac:dyDescent="0.4">
      <c r="D117" s="150"/>
      <c r="E117"/>
      <c r="H117">
        <v>5</v>
      </c>
      <c r="J117">
        <v>7</v>
      </c>
      <c r="W117" s="138" t="s">
        <v>99</v>
      </c>
      <c r="X117" s="138" t="s">
        <v>150</v>
      </c>
      <c r="Y117" s="209" t="s">
        <v>153</v>
      </c>
      <c r="Z117" s="209" t="s">
        <v>651</v>
      </c>
      <c r="AA117" s="218" t="s">
        <v>123</v>
      </c>
      <c r="AB117" s="218" t="s">
        <v>653</v>
      </c>
    </row>
    <row r="118" spans="4:28" ht="15.5" thickTop="1" thickBot="1" x14ac:dyDescent="0.4">
      <c r="D118" s="150"/>
      <c r="E118"/>
      <c r="H118">
        <v>8</v>
      </c>
      <c r="J118">
        <v>4</v>
      </c>
      <c r="W118" s="138" t="s">
        <v>93</v>
      </c>
      <c r="X118" s="138" t="s">
        <v>151</v>
      </c>
      <c r="Y118" s="209" t="s">
        <v>152</v>
      </c>
      <c r="Z118" s="209" t="s">
        <v>652</v>
      </c>
      <c r="AA118" s="218" t="s">
        <v>122</v>
      </c>
      <c r="AB118" s="218" t="s">
        <v>654</v>
      </c>
    </row>
    <row r="119" spans="4:28" ht="15.5" thickTop="1" thickBot="1" x14ac:dyDescent="0.4">
      <c r="D119" s="150"/>
      <c r="E119"/>
      <c r="H119">
        <v>3</v>
      </c>
      <c r="J119">
        <v>1</v>
      </c>
      <c r="W119" s="138" t="s">
        <v>100</v>
      </c>
      <c r="X119" s="138" t="s">
        <v>92</v>
      </c>
      <c r="Y119" s="209" t="s">
        <v>157</v>
      </c>
      <c r="Z119" s="209" t="s">
        <v>155</v>
      </c>
      <c r="AA119" s="218" t="s">
        <v>127</v>
      </c>
      <c r="AB119" s="218" t="s">
        <v>125</v>
      </c>
    </row>
    <row r="120" spans="4:28" ht="15.5" thickTop="1" thickBot="1" x14ac:dyDescent="0.4">
      <c r="D120" s="150"/>
      <c r="E120"/>
      <c r="H120">
        <v>6</v>
      </c>
      <c r="J120">
        <v>9</v>
      </c>
      <c r="W120" s="138" t="s">
        <v>97</v>
      </c>
      <c r="X120" s="138" t="s">
        <v>101</v>
      </c>
      <c r="Y120" s="209" t="s">
        <v>150</v>
      </c>
      <c r="Z120" s="209" t="s">
        <v>159</v>
      </c>
      <c r="AA120" s="218" t="s">
        <v>120</v>
      </c>
      <c r="AB120" s="218" t="s">
        <v>129</v>
      </c>
    </row>
    <row r="121" spans="4:28" ht="15.5" thickTop="1" thickBot="1" x14ac:dyDescent="0.4">
      <c r="D121" s="150"/>
      <c r="E121"/>
      <c r="H121">
        <v>12</v>
      </c>
      <c r="J121">
        <v>11</v>
      </c>
      <c r="W121" s="138" t="s">
        <v>96</v>
      </c>
      <c r="X121" s="138" t="s">
        <v>95</v>
      </c>
      <c r="Y121" s="209" t="s">
        <v>151</v>
      </c>
      <c r="Z121" s="209" t="s">
        <v>158</v>
      </c>
      <c r="AA121" s="218" t="s">
        <v>121</v>
      </c>
      <c r="AB121" s="218" t="s">
        <v>128</v>
      </c>
    </row>
    <row r="122" spans="4:28" ht="15.5" thickTop="1" thickBot="1" x14ac:dyDescent="0.4">
      <c r="D122" s="150"/>
      <c r="E122"/>
      <c r="H122">
        <v>11</v>
      </c>
      <c r="J122">
        <v>3</v>
      </c>
      <c r="W122" s="138" t="s">
        <v>94</v>
      </c>
      <c r="X122" s="138" t="s">
        <v>100</v>
      </c>
      <c r="Y122" s="209" t="s">
        <v>154</v>
      </c>
      <c r="Z122" s="209" t="s">
        <v>157</v>
      </c>
      <c r="AA122" s="218" t="s">
        <v>124</v>
      </c>
      <c r="AB122" s="218" t="s">
        <v>127</v>
      </c>
    </row>
    <row r="123" spans="4:28" ht="15.5" thickTop="1" thickBot="1" x14ac:dyDescent="0.4">
      <c r="D123" s="150"/>
      <c r="E123"/>
      <c r="H123">
        <v>6</v>
      </c>
      <c r="J123">
        <v>8</v>
      </c>
      <c r="W123" s="138" t="s">
        <v>92</v>
      </c>
      <c r="X123" s="138" t="s">
        <v>98</v>
      </c>
      <c r="Y123" s="209" t="s">
        <v>155</v>
      </c>
      <c r="Z123" s="209" t="s">
        <v>156</v>
      </c>
      <c r="AA123" s="218" t="s">
        <v>125</v>
      </c>
      <c r="AB123" s="218" t="s">
        <v>126</v>
      </c>
    </row>
    <row r="124" spans="4:28" ht="15.5" thickTop="1" thickBot="1" x14ac:dyDescent="0.4">
      <c r="D124" s="150"/>
      <c r="E124"/>
      <c r="H124">
        <v>1</v>
      </c>
      <c r="J124">
        <v>5</v>
      </c>
      <c r="W124" s="138" t="s">
        <v>101</v>
      </c>
      <c r="X124" s="138" t="s">
        <v>99</v>
      </c>
      <c r="Y124" s="209" t="s">
        <v>159</v>
      </c>
      <c r="Z124" s="209" t="s">
        <v>153</v>
      </c>
      <c r="AA124" s="218" t="s">
        <v>129</v>
      </c>
      <c r="AB124" s="218" t="s">
        <v>123</v>
      </c>
    </row>
    <row r="125" spans="4:28" ht="15.5" thickTop="1" thickBot="1" x14ac:dyDescent="0.4">
      <c r="D125" s="150"/>
      <c r="E125"/>
      <c r="H125">
        <v>9</v>
      </c>
      <c r="J125">
        <v>7</v>
      </c>
      <c r="W125" s="138" t="s">
        <v>151</v>
      </c>
      <c r="X125" s="138" t="s">
        <v>96</v>
      </c>
      <c r="Y125" s="209" t="s">
        <v>652</v>
      </c>
      <c r="Z125" s="209" t="s">
        <v>151</v>
      </c>
      <c r="AA125" s="218" t="s">
        <v>654</v>
      </c>
      <c r="AB125" s="218" t="s">
        <v>121</v>
      </c>
    </row>
    <row r="126" spans="4:28" ht="15.5" thickTop="1" thickBot="1" x14ac:dyDescent="0.4">
      <c r="D126" s="150"/>
      <c r="E126"/>
      <c r="H126">
        <v>4</v>
      </c>
      <c r="J126">
        <v>10</v>
      </c>
      <c r="W126" s="138" t="s">
        <v>95</v>
      </c>
      <c r="X126" s="138" t="s">
        <v>93</v>
      </c>
      <c r="Y126" s="209" t="s">
        <v>158</v>
      </c>
      <c r="Z126" s="209" t="s">
        <v>152</v>
      </c>
      <c r="AA126" s="218" t="s">
        <v>128</v>
      </c>
      <c r="AB126" s="218" t="s">
        <v>122</v>
      </c>
    </row>
    <row r="127" spans="4:28" ht="15.5" thickTop="1" thickBot="1" x14ac:dyDescent="0.4">
      <c r="D127" s="150"/>
      <c r="E127"/>
      <c r="H127">
        <v>2</v>
      </c>
      <c r="J127">
        <v>12</v>
      </c>
      <c r="W127" s="138" t="s">
        <v>150</v>
      </c>
      <c r="X127" s="138" t="s">
        <v>97</v>
      </c>
      <c r="Y127" s="209" t="s">
        <v>651</v>
      </c>
      <c r="Z127" s="209" t="s">
        <v>150</v>
      </c>
      <c r="AA127" s="218" t="s">
        <v>653</v>
      </c>
      <c r="AB127" s="218" t="s">
        <v>120</v>
      </c>
    </row>
    <row r="128" spans="4:28" ht="15.5" thickTop="1" thickBot="1" x14ac:dyDescent="0.4">
      <c r="D128" s="150"/>
      <c r="E128"/>
      <c r="H128">
        <v>8</v>
      </c>
      <c r="J128">
        <v>9</v>
      </c>
      <c r="W128" s="138" t="s">
        <v>96</v>
      </c>
      <c r="X128" s="138" t="s">
        <v>150</v>
      </c>
      <c r="Y128" s="209" t="s">
        <v>151</v>
      </c>
      <c r="Z128" s="209" t="s">
        <v>651</v>
      </c>
      <c r="AA128" s="218" t="s">
        <v>121</v>
      </c>
      <c r="AB128" s="218" t="s">
        <v>653</v>
      </c>
    </row>
    <row r="129" spans="4:30" ht="15.5" thickTop="1" thickBot="1" x14ac:dyDescent="0.4">
      <c r="D129" s="150"/>
      <c r="E129"/>
      <c r="H129">
        <v>7</v>
      </c>
      <c r="J129">
        <v>1</v>
      </c>
      <c r="W129" s="138" t="s">
        <v>151</v>
      </c>
      <c r="X129" s="138" t="s">
        <v>92</v>
      </c>
      <c r="Y129" s="209" t="s">
        <v>652</v>
      </c>
      <c r="Z129" s="209" t="s">
        <v>155</v>
      </c>
      <c r="AA129" s="218" t="s">
        <v>654</v>
      </c>
      <c r="AB129" s="218" t="s">
        <v>125</v>
      </c>
    </row>
    <row r="130" spans="4:30" ht="15.5" thickTop="1" thickBot="1" x14ac:dyDescent="0.4">
      <c r="D130" s="150"/>
      <c r="E130"/>
      <c r="H130">
        <v>10</v>
      </c>
      <c r="J130">
        <v>6</v>
      </c>
      <c r="W130" s="138" t="s">
        <v>94</v>
      </c>
      <c r="X130" s="138" t="s">
        <v>97</v>
      </c>
      <c r="Y130" s="209" t="s">
        <v>154</v>
      </c>
      <c r="Z130" s="209" t="s">
        <v>150</v>
      </c>
      <c r="AA130" s="218" t="s">
        <v>124</v>
      </c>
      <c r="AB130" s="218" t="s">
        <v>120</v>
      </c>
    </row>
    <row r="131" spans="4:30" ht="15.5" thickTop="1" thickBot="1" x14ac:dyDescent="0.4">
      <c r="D131" s="150"/>
      <c r="E131"/>
      <c r="H131">
        <v>5</v>
      </c>
      <c r="J131">
        <v>11</v>
      </c>
      <c r="W131" s="138" t="s">
        <v>98</v>
      </c>
      <c r="X131" s="138" t="s">
        <v>93</v>
      </c>
      <c r="Y131" s="209" t="s">
        <v>156</v>
      </c>
      <c r="Z131" s="209" t="s">
        <v>152</v>
      </c>
      <c r="AA131" s="218" t="s">
        <v>126</v>
      </c>
      <c r="AB131" s="218" t="s">
        <v>122</v>
      </c>
    </row>
    <row r="132" spans="4:30" ht="15.5" thickTop="1" thickBot="1" x14ac:dyDescent="0.4">
      <c r="D132" s="150"/>
      <c r="E132"/>
      <c r="H132">
        <v>12</v>
      </c>
      <c r="J132">
        <v>4</v>
      </c>
      <c r="W132" s="138" t="s">
        <v>99</v>
      </c>
      <c r="X132" s="138" t="s">
        <v>95</v>
      </c>
      <c r="Y132" s="209" t="s">
        <v>153</v>
      </c>
      <c r="Z132" s="209" t="s">
        <v>158</v>
      </c>
      <c r="AA132" s="218" t="s">
        <v>123</v>
      </c>
      <c r="AB132" s="218" t="s">
        <v>128</v>
      </c>
    </row>
    <row r="133" spans="4:30" ht="15.5" thickTop="1" thickBot="1" x14ac:dyDescent="0.4">
      <c r="D133" s="150"/>
      <c r="E133"/>
      <c r="H133">
        <v>3</v>
      </c>
      <c r="J133">
        <v>2</v>
      </c>
      <c r="W133" s="138" t="s">
        <v>101</v>
      </c>
      <c r="X133" s="138" t="s">
        <v>100</v>
      </c>
      <c r="Y133" s="209" t="s">
        <v>159</v>
      </c>
      <c r="Z133" s="209" t="s">
        <v>157</v>
      </c>
      <c r="AA133" s="218" t="s">
        <v>129</v>
      </c>
      <c r="AB133" s="218" t="s">
        <v>127</v>
      </c>
    </row>
    <row r="134" spans="4:30" ht="15.5" thickTop="1" thickBot="1" x14ac:dyDescent="0.4"/>
    <row r="135" spans="4:30" ht="15.5" thickTop="1" thickBot="1" x14ac:dyDescent="0.4">
      <c r="Y135" s="209" t="s">
        <v>150</v>
      </c>
      <c r="Z135" s="152" t="s">
        <v>97</v>
      </c>
      <c r="AA135" s="218" t="s">
        <v>120</v>
      </c>
      <c r="AC135" s="218" t="s">
        <v>124</v>
      </c>
      <c r="AD135" s="218" t="s">
        <v>653</v>
      </c>
    </row>
    <row r="136" spans="4:30" ht="15.5" thickTop="1" thickBot="1" x14ac:dyDescent="0.4">
      <c r="Y136" s="209" t="s">
        <v>151</v>
      </c>
      <c r="Z136" s="152" t="s">
        <v>96</v>
      </c>
      <c r="AA136" s="218" t="s">
        <v>121</v>
      </c>
      <c r="AC136" s="218" t="s">
        <v>124</v>
      </c>
      <c r="AD136" s="218" t="s">
        <v>128</v>
      </c>
    </row>
    <row r="137" spans="4:30" ht="15.5" thickTop="1" thickBot="1" x14ac:dyDescent="0.4">
      <c r="Y137" s="209" t="s">
        <v>152</v>
      </c>
      <c r="Z137" s="152" t="s">
        <v>93</v>
      </c>
      <c r="AA137" s="218" t="s">
        <v>122</v>
      </c>
      <c r="AC137" s="218" t="s">
        <v>124</v>
      </c>
      <c r="AD137" s="218" t="s">
        <v>121</v>
      </c>
    </row>
    <row r="138" spans="4:30" ht="15.5" thickTop="1" thickBot="1" x14ac:dyDescent="0.4">
      <c r="Y138" s="209" t="s">
        <v>153</v>
      </c>
      <c r="Z138" s="152" t="s">
        <v>99</v>
      </c>
      <c r="AA138" s="218" t="s">
        <v>123</v>
      </c>
      <c r="AC138" s="218" t="s">
        <v>124</v>
      </c>
      <c r="AD138" s="218" t="s">
        <v>123</v>
      </c>
    </row>
    <row r="139" spans="4:30" ht="15.5" thickTop="1" thickBot="1" x14ac:dyDescent="0.4">
      <c r="Y139" s="209" t="s">
        <v>154</v>
      </c>
      <c r="Z139" s="152" t="s">
        <v>94</v>
      </c>
      <c r="AA139" s="218" t="s">
        <v>124</v>
      </c>
      <c r="AC139" s="218" t="s">
        <v>124</v>
      </c>
      <c r="AD139" s="218" t="s">
        <v>126</v>
      </c>
    </row>
    <row r="140" spans="4:30" ht="15.5" thickTop="1" thickBot="1" x14ac:dyDescent="0.4">
      <c r="Y140" s="209" t="s">
        <v>155</v>
      </c>
      <c r="Z140" s="152" t="s">
        <v>92</v>
      </c>
      <c r="AA140" s="218" t="s">
        <v>125</v>
      </c>
      <c r="AC140" s="218" t="s">
        <v>124</v>
      </c>
      <c r="AD140" s="218" t="s">
        <v>654</v>
      </c>
    </row>
    <row r="141" spans="4:30" ht="15.5" thickTop="1" thickBot="1" x14ac:dyDescent="0.4">
      <c r="Y141" s="209" t="s">
        <v>156</v>
      </c>
      <c r="Z141" s="152" t="s">
        <v>98</v>
      </c>
      <c r="AA141" s="218" t="s">
        <v>126</v>
      </c>
      <c r="AC141" s="218" t="s">
        <v>124</v>
      </c>
      <c r="AD141" s="218" t="s">
        <v>129</v>
      </c>
    </row>
    <row r="142" spans="4:30" ht="15.5" thickTop="1" thickBot="1" x14ac:dyDescent="0.4">
      <c r="Y142" s="209" t="s">
        <v>157</v>
      </c>
      <c r="Z142" s="152" t="s">
        <v>100</v>
      </c>
      <c r="AA142" s="218" t="s">
        <v>127</v>
      </c>
      <c r="AC142" s="218" t="s">
        <v>124</v>
      </c>
      <c r="AD142" s="218" t="s">
        <v>122</v>
      </c>
    </row>
    <row r="143" spans="4:30" ht="15.5" thickTop="1" thickBot="1" x14ac:dyDescent="0.4">
      <c r="Y143" s="209" t="s">
        <v>158</v>
      </c>
      <c r="Z143" s="152" t="s">
        <v>95</v>
      </c>
      <c r="AA143" s="218" t="s">
        <v>128</v>
      </c>
      <c r="AC143" s="218" t="s">
        <v>124</v>
      </c>
      <c r="AD143" s="218" t="s">
        <v>125</v>
      </c>
    </row>
    <row r="144" spans="4:30" ht="15.5" thickTop="1" thickBot="1" x14ac:dyDescent="0.4">
      <c r="Y144" s="209" t="s">
        <v>159</v>
      </c>
      <c r="Z144" s="152" t="s">
        <v>101</v>
      </c>
      <c r="AA144" s="218" t="s">
        <v>129</v>
      </c>
      <c r="AC144" s="218" t="s">
        <v>124</v>
      </c>
      <c r="AD144" s="218" t="s">
        <v>127</v>
      </c>
    </row>
    <row r="145" spans="25:30" ht="15.5" thickTop="1" thickBot="1" x14ac:dyDescent="0.4">
      <c r="Y145" s="209" t="s">
        <v>651</v>
      </c>
      <c r="Z145" s="152" t="s">
        <v>150</v>
      </c>
      <c r="AA145" s="218" t="s">
        <v>653</v>
      </c>
      <c r="AC145" s="218" t="s">
        <v>124</v>
      </c>
      <c r="AD145" s="218" t="s">
        <v>120</v>
      </c>
    </row>
    <row r="146" spans="25:30" ht="15.5" thickTop="1" thickBot="1" x14ac:dyDescent="0.4">
      <c r="Y146" s="209" t="s">
        <v>652</v>
      </c>
      <c r="Z146" s="152" t="s">
        <v>151</v>
      </c>
      <c r="AA146" s="218" t="s">
        <v>654</v>
      </c>
    </row>
    <row r="147" spans="25:30" ht="15" thickTop="1" x14ac:dyDescent="0.35"/>
  </sheetData>
  <customSheetViews>
    <customSheetView guid="{7C5E7431-A90F-4AC4-9A07-BA1041730F4D}" hiddenColumns="1" topLeftCell="A28">
      <selection activeCell="A42" sqref="A4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8B7E-0639-4C23-994A-39A63C5F3A16}">
  <dimension ref="A1:L39"/>
  <sheetViews>
    <sheetView zoomScale="85" workbookViewId="0">
      <selection activeCell="M304" sqref="M304"/>
    </sheetView>
  </sheetViews>
  <sheetFormatPr defaultRowHeight="13" x14ac:dyDescent="0.3"/>
  <cols>
    <col min="1" max="1" width="8.7265625" style="296"/>
    <col min="2" max="2" width="10.54296875" style="296" bestFit="1" customWidth="1"/>
    <col min="3" max="3" width="11.7265625" style="296" bestFit="1" customWidth="1"/>
    <col min="4" max="5" width="8.7265625" style="296"/>
    <col min="6" max="6" width="11.7265625" style="296" bestFit="1" customWidth="1"/>
    <col min="7" max="7" width="8.7265625" style="296"/>
    <col min="8" max="9" width="24.54296875" style="296" customWidth="1"/>
    <col min="10" max="10" width="12.81640625" style="296" customWidth="1"/>
    <col min="11" max="11" width="8.7265625" style="296"/>
    <col min="12" max="12" width="24.54296875" style="296" bestFit="1" customWidth="1"/>
    <col min="13" max="260" width="8.7265625" style="296"/>
    <col min="261" max="261" width="18.81640625" style="296" customWidth="1"/>
    <col min="262" max="262" width="16.81640625" style="296" customWidth="1"/>
    <col min="263" max="516" width="8.7265625" style="296"/>
    <col min="517" max="517" width="18.81640625" style="296" customWidth="1"/>
    <col min="518" max="518" width="16.81640625" style="296" customWidth="1"/>
    <col min="519" max="772" width="8.7265625" style="296"/>
    <col min="773" max="773" width="18.81640625" style="296" customWidth="1"/>
    <col min="774" max="774" width="16.81640625" style="296" customWidth="1"/>
    <col min="775" max="1028" width="8.7265625" style="296"/>
    <col min="1029" max="1029" width="18.81640625" style="296" customWidth="1"/>
    <col min="1030" max="1030" width="16.81640625" style="296" customWidth="1"/>
    <col min="1031" max="1284" width="8.7265625" style="296"/>
    <col min="1285" max="1285" width="18.81640625" style="296" customWidth="1"/>
    <col min="1286" max="1286" width="16.81640625" style="296" customWidth="1"/>
    <col min="1287" max="1540" width="8.7265625" style="296"/>
    <col min="1541" max="1541" width="18.81640625" style="296" customWidth="1"/>
    <col min="1542" max="1542" width="16.81640625" style="296" customWidth="1"/>
    <col min="1543" max="1796" width="8.7265625" style="296"/>
    <col min="1797" max="1797" width="18.81640625" style="296" customWidth="1"/>
    <col min="1798" max="1798" width="16.81640625" style="296" customWidth="1"/>
    <col min="1799" max="2052" width="8.7265625" style="296"/>
    <col min="2053" max="2053" width="18.81640625" style="296" customWidth="1"/>
    <col min="2054" max="2054" width="16.81640625" style="296" customWidth="1"/>
    <col min="2055" max="2308" width="8.7265625" style="296"/>
    <col min="2309" max="2309" width="18.81640625" style="296" customWidth="1"/>
    <col min="2310" max="2310" width="16.81640625" style="296" customWidth="1"/>
    <col min="2311" max="2564" width="8.7265625" style="296"/>
    <col min="2565" max="2565" width="18.81640625" style="296" customWidth="1"/>
    <col min="2566" max="2566" width="16.81640625" style="296" customWidth="1"/>
    <col min="2567" max="2820" width="8.7265625" style="296"/>
    <col min="2821" max="2821" width="18.81640625" style="296" customWidth="1"/>
    <col min="2822" max="2822" width="16.81640625" style="296" customWidth="1"/>
    <col min="2823" max="3076" width="8.7265625" style="296"/>
    <col min="3077" max="3077" width="18.81640625" style="296" customWidth="1"/>
    <col min="3078" max="3078" width="16.81640625" style="296" customWidth="1"/>
    <col min="3079" max="3332" width="8.7265625" style="296"/>
    <col min="3333" max="3333" width="18.81640625" style="296" customWidth="1"/>
    <col min="3334" max="3334" width="16.81640625" style="296" customWidth="1"/>
    <col min="3335" max="3588" width="8.7265625" style="296"/>
    <col min="3589" max="3589" width="18.81640625" style="296" customWidth="1"/>
    <col min="3590" max="3590" width="16.81640625" style="296" customWidth="1"/>
    <col min="3591" max="3844" width="8.7265625" style="296"/>
    <col min="3845" max="3845" width="18.81640625" style="296" customWidth="1"/>
    <col min="3846" max="3846" width="16.81640625" style="296" customWidth="1"/>
    <col min="3847" max="4100" width="8.7265625" style="296"/>
    <col min="4101" max="4101" width="18.81640625" style="296" customWidth="1"/>
    <col min="4102" max="4102" width="16.81640625" style="296" customWidth="1"/>
    <col min="4103" max="4356" width="8.7265625" style="296"/>
    <col min="4357" max="4357" width="18.81640625" style="296" customWidth="1"/>
    <col min="4358" max="4358" width="16.81640625" style="296" customWidth="1"/>
    <col min="4359" max="4612" width="8.7265625" style="296"/>
    <col min="4613" max="4613" width="18.81640625" style="296" customWidth="1"/>
    <col min="4614" max="4614" width="16.81640625" style="296" customWidth="1"/>
    <col min="4615" max="4868" width="8.7265625" style="296"/>
    <col min="4869" max="4869" width="18.81640625" style="296" customWidth="1"/>
    <col min="4870" max="4870" width="16.81640625" style="296" customWidth="1"/>
    <col min="4871" max="5124" width="8.7265625" style="296"/>
    <col min="5125" max="5125" width="18.81640625" style="296" customWidth="1"/>
    <col min="5126" max="5126" width="16.81640625" style="296" customWidth="1"/>
    <col min="5127" max="5380" width="8.7265625" style="296"/>
    <col min="5381" max="5381" width="18.81640625" style="296" customWidth="1"/>
    <col min="5382" max="5382" width="16.81640625" style="296" customWidth="1"/>
    <col min="5383" max="5636" width="8.7265625" style="296"/>
    <col min="5637" max="5637" width="18.81640625" style="296" customWidth="1"/>
    <col min="5638" max="5638" width="16.81640625" style="296" customWidth="1"/>
    <col min="5639" max="5892" width="8.7265625" style="296"/>
    <col min="5893" max="5893" width="18.81640625" style="296" customWidth="1"/>
    <col min="5894" max="5894" width="16.81640625" style="296" customWidth="1"/>
    <col min="5895" max="6148" width="8.7265625" style="296"/>
    <col min="6149" max="6149" width="18.81640625" style="296" customWidth="1"/>
    <col min="6150" max="6150" width="16.81640625" style="296" customWidth="1"/>
    <col min="6151" max="6404" width="8.7265625" style="296"/>
    <col min="6405" max="6405" width="18.81640625" style="296" customWidth="1"/>
    <col min="6406" max="6406" width="16.81640625" style="296" customWidth="1"/>
    <col min="6407" max="6660" width="8.7265625" style="296"/>
    <col min="6661" max="6661" width="18.81640625" style="296" customWidth="1"/>
    <col min="6662" max="6662" width="16.81640625" style="296" customWidth="1"/>
    <col min="6663" max="6916" width="8.7265625" style="296"/>
    <col min="6917" max="6917" width="18.81640625" style="296" customWidth="1"/>
    <col min="6918" max="6918" width="16.81640625" style="296" customWidth="1"/>
    <col min="6919" max="7172" width="8.7265625" style="296"/>
    <col min="7173" max="7173" width="18.81640625" style="296" customWidth="1"/>
    <col min="7174" max="7174" width="16.81640625" style="296" customWidth="1"/>
    <col min="7175" max="7428" width="8.7265625" style="296"/>
    <col min="7429" max="7429" width="18.81640625" style="296" customWidth="1"/>
    <col min="7430" max="7430" width="16.81640625" style="296" customWidth="1"/>
    <col min="7431" max="7684" width="8.7265625" style="296"/>
    <col min="7685" max="7685" width="18.81640625" style="296" customWidth="1"/>
    <col min="7686" max="7686" width="16.81640625" style="296" customWidth="1"/>
    <col min="7687" max="7940" width="8.7265625" style="296"/>
    <col min="7941" max="7941" width="18.81640625" style="296" customWidth="1"/>
    <col min="7942" max="7942" width="16.81640625" style="296" customWidth="1"/>
    <col min="7943" max="8196" width="8.7265625" style="296"/>
    <col min="8197" max="8197" width="18.81640625" style="296" customWidth="1"/>
    <col min="8198" max="8198" width="16.81640625" style="296" customWidth="1"/>
    <col min="8199" max="8452" width="8.7265625" style="296"/>
    <col min="8453" max="8453" width="18.81640625" style="296" customWidth="1"/>
    <col min="8454" max="8454" width="16.81640625" style="296" customWidth="1"/>
    <col min="8455" max="8708" width="8.7265625" style="296"/>
    <col min="8709" max="8709" width="18.81640625" style="296" customWidth="1"/>
    <col min="8710" max="8710" width="16.81640625" style="296" customWidth="1"/>
    <col min="8711" max="8964" width="8.7265625" style="296"/>
    <col min="8965" max="8965" width="18.81640625" style="296" customWidth="1"/>
    <col min="8966" max="8966" width="16.81640625" style="296" customWidth="1"/>
    <col min="8967" max="9220" width="8.7265625" style="296"/>
    <col min="9221" max="9221" width="18.81640625" style="296" customWidth="1"/>
    <col min="9222" max="9222" width="16.81640625" style="296" customWidth="1"/>
    <col min="9223" max="9476" width="8.7265625" style="296"/>
    <col min="9477" max="9477" width="18.81640625" style="296" customWidth="1"/>
    <col min="9478" max="9478" width="16.81640625" style="296" customWidth="1"/>
    <col min="9479" max="9732" width="8.7265625" style="296"/>
    <col min="9733" max="9733" width="18.81640625" style="296" customWidth="1"/>
    <col min="9734" max="9734" width="16.81640625" style="296" customWidth="1"/>
    <col min="9735" max="9988" width="8.7265625" style="296"/>
    <col min="9989" max="9989" width="18.81640625" style="296" customWidth="1"/>
    <col min="9990" max="9990" width="16.81640625" style="296" customWidth="1"/>
    <col min="9991" max="10244" width="8.7265625" style="296"/>
    <col min="10245" max="10245" width="18.81640625" style="296" customWidth="1"/>
    <col min="10246" max="10246" width="16.81640625" style="296" customWidth="1"/>
    <col min="10247" max="10500" width="8.7265625" style="296"/>
    <col min="10501" max="10501" width="18.81640625" style="296" customWidth="1"/>
    <col min="10502" max="10502" width="16.81640625" style="296" customWidth="1"/>
    <col min="10503" max="10756" width="8.7265625" style="296"/>
    <col min="10757" max="10757" width="18.81640625" style="296" customWidth="1"/>
    <col min="10758" max="10758" width="16.81640625" style="296" customWidth="1"/>
    <col min="10759" max="11012" width="8.7265625" style="296"/>
    <col min="11013" max="11013" width="18.81640625" style="296" customWidth="1"/>
    <col min="11014" max="11014" width="16.81640625" style="296" customWidth="1"/>
    <col min="11015" max="11268" width="8.7265625" style="296"/>
    <col min="11269" max="11269" width="18.81640625" style="296" customWidth="1"/>
    <col min="11270" max="11270" width="16.81640625" style="296" customWidth="1"/>
    <col min="11271" max="11524" width="8.7265625" style="296"/>
    <col min="11525" max="11525" width="18.81640625" style="296" customWidth="1"/>
    <col min="11526" max="11526" width="16.81640625" style="296" customWidth="1"/>
    <col min="11527" max="11780" width="8.7265625" style="296"/>
    <col min="11781" max="11781" width="18.81640625" style="296" customWidth="1"/>
    <col min="11782" max="11782" width="16.81640625" style="296" customWidth="1"/>
    <col min="11783" max="12036" width="8.7265625" style="296"/>
    <col min="12037" max="12037" width="18.81640625" style="296" customWidth="1"/>
    <col min="12038" max="12038" width="16.81640625" style="296" customWidth="1"/>
    <col min="12039" max="12292" width="8.7265625" style="296"/>
    <col min="12293" max="12293" width="18.81640625" style="296" customWidth="1"/>
    <col min="12294" max="12294" width="16.81640625" style="296" customWidth="1"/>
    <col min="12295" max="12548" width="8.7265625" style="296"/>
    <col min="12549" max="12549" width="18.81640625" style="296" customWidth="1"/>
    <col min="12550" max="12550" width="16.81640625" style="296" customWidth="1"/>
    <col min="12551" max="12804" width="8.7265625" style="296"/>
    <col min="12805" max="12805" width="18.81640625" style="296" customWidth="1"/>
    <col min="12806" max="12806" width="16.81640625" style="296" customWidth="1"/>
    <col min="12807" max="13060" width="8.7265625" style="296"/>
    <col min="13061" max="13061" width="18.81640625" style="296" customWidth="1"/>
    <col min="13062" max="13062" width="16.81640625" style="296" customWidth="1"/>
    <col min="13063" max="13316" width="8.7265625" style="296"/>
    <col min="13317" max="13317" width="18.81640625" style="296" customWidth="1"/>
    <col min="13318" max="13318" width="16.81640625" style="296" customWidth="1"/>
    <col min="13319" max="13572" width="8.7265625" style="296"/>
    <col min="13573" max="13573" width="18.81640625" style="296" customWidth="1"/>
    <col min="13574" max="13574" width="16.81640625" style="296" customWidth="1"/>
    <col min="13575" max="13828" width="8.7265625" style="296"/>
    <col min="13829" max="13829" width="18.81640625" style="296" customWidth="1"/>
    <col min="13830" max="13830" width="16.81640625" style="296" customWidth="1"/>
    <col min="13831" max="14084" width="8.7265625" style="296"/>
    <col min="14085" max="14085" width="18.81640625" style="296" customWidth="1"/>
    <col min="14086" max="14086" width="16.81640625" style="296" customWidth="1"/>
    <col min="14087" max="14340" width="8.7265625" style="296"/>
    <col min="14341" max="14341" width="18.81640625" style="296" customWidth="1"/>
    <col min="14342" max="14342" width="16.81640625" style="296" customWidth="1"/>
    <col min="14343" max="14596" width="8.7265625" style="296"/>
    <col min="14597" max="14597" width="18.81640625" style="296" customWidth="1"/>
    <col min="14598" max="14598" width="16.81640625" style="296" customWidth="1"/>
    <col min="14599" max="14852" width="8.7265625" style="296"/>
    <col min="14853" max="14853" width="18.81640625" style="296" customWidth="1"/>
    <col min="14854" max="14854" width="16.81640625" style="296" customWidth="1"/>
    <col min="14855" max="15108" width="8.7265625" style="296"/>
    <col min="15109" max="15109" width="18.81640625" style="296" customWidth="1"/>
    <col min="15110" max="15110" width="16.81640625" style="296" customWidth="1"/>
    <col min="15111" max="15364" width="8.7265625" style="296"/>
    <col min="15365" max="15365" width="18.81640625" style="296" customWidth="1"/>
    <col min="15366" max="15366" width="16.81640625" style="296" customWidth="1"/>
    <col min="15367" max="15620" width="8.7265625" style="296"/>
    <col min="15621" max="15621" width="18.81640625" style="296" customWidth="1"/>
    <col min="15622" max="15622" width="16.81640625" style="296" customWidth="1"/>
    <col min="15623" max="15876" width="8.7265625" style="296"/>
    <col min="15877" max="15877" width="18.81640625" style="296" customWidth="1"/>
    <col min="15878" max="15878" width="16.81640625" style="296" customWidth="1"/>
    <col min="15879" max="16132" width="8.7265625" style="296"/>
    <col min="16133" max="16133" width="18.81640625" style="296" customWidth="1"/>
    <col min="16134" max="16134" width="16.81640625" style="296" customWidth="1"/>
    <col min="16135" max="16384" width="8.7265625" style="296"/>
  </cols>
  <sheetData>
    <row r="1" spans="1:12" x14ac:dyDescent="0.3">
      <c r="A1" s="296" t="s">
        <v>705</v>
      </c>
    </row>
    <row r="3" spans="1:12" ht="13.5" thickBot="1" x14ac:dyDescent="0.35">
      <c r="A3" s="296" t="s">
        <v>1</v>
      </c>
      <c r="B3" s="296" t="s">
        <v>4</v>
      </c>
      <c r="C3" s="296" t="s">
        <v>706</v>
      </c>
      <c r="D3" s="296" t="s">
        <v>0</v>
      </c>
      <c r="E3" s="296" t="s">
        <v>4</v>
      </c>
      <c r="F3" s="296" t="s">
        <v>706</v>
      </c>
      <c r="G3" s="296" t="s">
        <v>0</v>
      </c>
      <c r="H3" s="296" t="s">
        <v>4</v>
      </c>
      <c r="I3" s="296" t="s">
        <v>706</v>
      </c>
      <c r="J3" s="296" t="s">
        <v>0</v>
      </c>
      <c r="K3" s="296" t="s">
        <v>0</v>
      </c>
      <c r="L3" s="296" t="s">
        <v>746</v>
      </c>
    </row>
    <row r="4" spans="1:12" ht="14" thickTop="1" thickBot="1" x14ac:dyDescent="0.35">
      <c r="A4" s="296">
        <v>1</v>
      </c>
      <c r="B4" s="296" t="s">
        <v>730</v>
      </c>
      <c r="C4" s="296" t="s">
        <v>731</v>
      </c>
      <c r="E4" s="296" t="s">
        <v>730</v>
      </c>
      <c r="F4" s="296" t="s">
        <v>731</v>
      </c>
      <c r="H4" s="215" t="s">
        <v>30</v>
      </c>
      <c r="I4" s="218" t="s">
        <v>31</v>
      </c>
      <c r="K4" s="296">
        <v>1</v>
      </c>
      <c r="L4" s="215" t="s">
        <v>30</v>
      </c>
    </row>
    <row r="5" spans="1:12" ht="14" thickTop="1" thickBot="1" x14ac:dyDescent="0.35">
      <c r="A5" s="296">
        <v>1</v>
      </c>
      <c r="B5" s="296" t="s">
        <v>734</v>
      </c>
      <c r="C5" s="296" t="s">
        <v>735</v>
      </c>
      <c r="E5" s="296" t="s">
        <v>734</v>
      </c>
      <c r="F5" s="296" t="s">
        <v>735</v>
      </c>
      <c r="H5" s="215" t="s">
        <v>29</v>
      </c>
      <c r="I5" s="218" t="s">
        <v>39</v>
      </c>
      <c r="K5" s="296">
        <v>2</v>
      </c>
      <c r="L5" s="215" t="s">
        <v>29</v>
      </c>
    </row>
    <row r="6" spans="1:12" ht="14" thickTop="1" thickBot="1" x14ac:dyDescent="0.35">
      <c r="A6" s="296">
        <v>1</v>
      </c>
      <c r="B6" s="296" t="s">
        <v>736</v>
      </c>
      <c r="C6" s="296" t="s">
        <v>737</v>
      </c>
      <c r="E6" s="296" t="s">
        <v>736</v>
      </c>
      <c r="F6" s="296" t="s">
        <v>737</v>
      </c>
      <c r="H6" s="215" t="s">
        <v>166</v>
      </c>
      <c r="I6" s="218" t="s">
        <v>647</v>
      </c>
      <c r="K6" s="296">
        <v>3</v>
      </c>
      <c r="L6" s="215" t="s">
        <v>37</v>
      </c>
    </row>
    <row r="7" spans="1:12" ht="14" thickTop="1" thickBot="1" x14ac:dyDescent="0.35">
      <c r="A7" s="296">
        <v>1</v>
      </c>
      <c r="B7" s="296" t="s">
        <v>738</v>
      </c>
      <c r="C7" s="296" t="s">
        <v>739</v>
      </c>
      <c r="E7" s="296" t="s">
        <v>738</v>
      </c>
      <c r="F7" s="296" t="s">
        <v>739</v>
      </c>
      <c r="H7" s="215" t="s">
        <v>36</v>
      </c>
      <c r="I7" s="218" t="s">
        <v>33</v>
      </c>
      <c r="K7" s="296">
        <v>4</v>
      </c>
      <c r="L7" s="215" t="s">
        <v>34</v>
      </c>
    </row>
    <row r="8" spans="1:12" ht="14" thickTop="1" thickBot="1" x14ac:dyDescent="0.35">
      <c r="A8" s="296">
        <v>1</v>
      </c>
      <c r="B8" s="296" t="s">
        <v>732</v>
      </c>
      <c r="C8" s="296" t="s">
        <v>733</v>
      </c>
      <c r="E8" s="296" t="s">
        <v>733</v>
      </c>
      <c r="F8" s="296" t="s">
        <v>732</v>
      </c>
      <c r="H8" s="215" t="s">
        <v>34</v>
      </c>
      <c r="I8" s="218" t="s">
        <v>212</v>
      </c>
      <c r="K8" s="296">
        <v>5</v>
      </c>
      <c r="L8" s="215" t="s">
        <v>166</v>
      </c>
    </row>
    <row r="9" spans="1:12" ht="14" thickTop="1" thickBot="1" x14ac:dyDescent="0.35">
      <c r="A9" s="296">
        <v>1</v>
      </c>
      <c r="B9" s="296" t="s">
        <v>740</v>
      </c>
      <c r="C9" s="296" t="s">
        <v>741</v>
      </c>
      <c r="E9" s="296" t="s">
        <v>741</v>
      </c>
      <c r="F9" s="296" t="s">
        <v>740</v>
      </c>
      <c r="H9" s="215" t="s">
        <v>37</v>
      </c>
      <c r="I9" s="218" t="s">
        <v>170</v>
      </c>
      <c r="K9" s="296">
        <v>6</v>
      </c>
      <c r="L9" s="215" t="s">
        <v>214</v>
      </c>
    </row>
    <row r="10" spans="1:12" ht="14" thickTop="1" thickBot="1" x14ac:dyDescent="0.35">
      <c r="A10" s="296">
        <v>1</v>
      </c>
      <c r="B10" s="296" t="s">
        <v>742</v>
      </c>
      <c r="C10" s="296" t="s">
        <v>743</v>
      </c>
      <c r="E10" s="296" t="s">
        <v>743</v>
      </c>
      <c r="F10" s="296" t="s">
        <v>742</v>
      </c>
      <c r="H10" s="215" t="s">
        <v>214</v>
      </c>
      <c r="I10" s="218" t="s">
        <v>38</v>
      </c>
      <c r="K10" s="296">
        <v>7</v>
      </c>
      <c r="L10" s="215" t="s">
        <v>36</v>
      </c>
    </row>
    <row r="11" spans="1:12" ht="14" thickTop="1" thickBot="1" x14ac:dyDescent="0.35">
      <c r="A11" s="296">
        <v>1</v>
      </c>
      <c r="B11" s="296" t="s">
        <v>744</v>
      </c>
      <c r="C11" s="296" t="s">
        <v>745</v>
      </c>
      <c r="E11" s="296" t="s">
        <v>745</v>
      </c>
      <c r="F11" s="296" t="s">
        <v>744</v>
      </c>
      <c r="H11" s="215" t="s">
        <v>216</v>
      </c>
      <c r="I11" s="218" t="s">
        <v>171</v>
      </c>
      <c r="K11" s="296">
        <v>8</v>
      </c>
      <c r="L11" s="215" t="s">
        <v>216</v>
      </c>
    </row>
    <row r="12" spans="1:12" ht="14" thickTop="1" thickBot="1" x14ac:dyDescent="0.35">
      <c r="A12" s="296" t="s">
        <v>0</v>
      </c>
      <c r="B12" s="296" t="s">
        <v>0</v>
      </c>
      <c r="C12" s="296" t="s">
        <v>0</v>
      </c>
      <c r="E12" s="296" t="s">
        <v>0</v>
      </c>
      <c r="F12" s="296" t="s">
        <v>0</v>
      </c>
      <c r="H12" s="296" t="s">
        <v>0</v>
      </c>
      <c r="I12" s="296" t="s">
        <v>0</v>
      </c>
      <c r="K12" s="296">
        <v>1</v>
      </c>
      <c r="L12" s="218" t="s">
        <v>212</v>
      </c>
    </row>
    <row r="13" spans="1:12" ht="14" thickTop="1" thickBot="1" x14ac:dyDescent="0.35">
      <c r="A13" s="296">
        <v>2</v>
      </c>
      <c r="B13" s="296" t="s">
        <v>730</v>
      </c>
      <c r="C13" s="296" t="s">
        <v>735</v>
      </c>
      <c r="E13" s="296" t="s">
        <v>735</v>
      </c>
      <c r="F13" s="296" t="s">
        <v>730</v>
      </c>
      <c r="H13" s="218" t="s">
        <v>39</v>
      </c>
      <c r="I13" s="215" t="s">
        <v>30</v>
      </c>
      <c r="K13" s="296">
        <v>2</v>
      </c>
      <c r="L13" s="218" t="s">
        <v>170</v>
      </c>
    </row>
    <row r="14" spans="1:12" ht="14" thickTop="1" thickBot="1" x14ac:dyDescent="0.35">
      <c r="A14" s="296">
        <v>2</v>
      </c>
      <c r="B14" s="296" t="s">
        <v>734</v>
      </c>
      <c r="C14" s="296" t="s">
        <v>731</v>
      </c>
      <c r="E14" s="296" t="s">
        <v>731</v>
      </c>
      <c r="F14" s="296" t="s">
        <v>734</v>
      </c>
      <c r="H14" s="218" t="s">
        <v>31</v>
      </c>
      <c r="I14" s="215" t="s">
        <v>29</v>
      </c>
      <c r="K14" s="296">
        <v>3</v>
      </c>
      <c r="L14" s="218" t="s">
        <v>39</v>
      </c>
    </row>
    <row r="15" spans="1:12" ht="14" thickTop="1" thickBot="1" x14ac:dyDescent="0.35">
      <c r="A15" s="296">
        <v>2</v>
      </c>
      <c r="B15" s="296" t="s">
        <v>736</v>
      </c>
      <c r="C15" s="296" t="s">
        <v>744</v>
      </c>
      <c r="E15" s="296" t="s">
        <v>744</v>
      </c>
      <c r="F15" s="296" t="s">
        <v>736</v>
      </c>
      <c r="H15" s="218" t="s">
        <v>171</v>
      </c>
      <c r="I15" s="215" t="s">
        <v>166</v>
      </c>
      <c r="K15" s="296">
        <v>4</v>
      </c>
      <c r="L15" s="218" t="s">
        <v>31</v>
      </c>
    </row>
    <row r="16" spans="1:12" ht="14" thickTop="1" thickBot="1" x14ac:dyDescent="0.35">
      <c r="A16" s="296">
        <v>2</v>
      </c>
      <c r="B16" s="296" t="s">
        <v>743</v>
      </c>
      <c r="C16" s="296" t="s">
        <v>739</v>
      </c>
      <c r="E16" s="296" t="s">
        <v>739</v>
      </c>
      <c r="F16" s="296" t="s">
        <v>743</v>
      </c>
      <c r="H16" s="218" t="s">
        <v>33</v>
      </c>
      <c r="I16" s="215" t="s">
        <v>214</v>
      </c>
      <c r="K16" s="296">
        <v>5</v>
      </c>
      <c r="L16" s="218" t="s">
        <v>38</v>
      </c>
    </row>
    <row r="17" spans="1:12" ht="14" thickTop="1" thickBot="1" x14ac:dyDescent="0.35">
      <c r="A17" s="296">
        <v>2</v>
      </c>
      <c r="B17" s="296" t="s">
        <v>732</v>
      </c>
      <c r="C17" s="296" t="s">
        <v>741</v>
      </c>
      <c r="E17" s="296" t="s">
        <v>732</v>
      </c>
      <c r="F17" s="296" t="s">
        <v>741</v>
      </c>
      <c r="H17" s="218" t="s">
        <v>212</v>
      </c>
      <c r="I17" s="215" t="s">
        <v>37</v>
      </c>
      <c r="K17" s="296">
        <v>6</v>
      </c>
      <c r="L17" s="218" t="s">
        <v>647</v>
      </c>
    </row>
    <row r="18" spans="1:12" ht="14" thickTop="1" thickBot="1" x14ac:dyDescent="0.35">
      <c r="A18" s="296">
        <v>2</v>
      </c>
      <c r="B18" s="296" t="s">
        <v>740</v>
      </c>
      <c r="C18" s="296" t="s">
        <v>733</v>
      </c>
      <c r="E18" s="296" t="s">
        <v>740</v>
      </c>
      <c r="F18" s="296" t="s">
        <v>733</v>
      </c>
      <c r="H18" s="218" t="s">
        <v>170</v>
      </c>
      <c r="I18" s="215" t="s">
        <v>34</v>
      </c>
      <c r="K18" s="296">
        <v>7</v>
      </c>
      <c r="L18" s="218" t="s">
        <v>171</v>
      </c>
    </row>
    <row r="19" spans="1:12" ht="14" thickTop="1" thickBot="1" x14ac:dyDescent="0.35">
      <c r="A19" s="296">
        <v>2</v>
      </c>
      <c r="B19" s="296" t="s">
        <v>742</v>
      </c>
      <c r="C19" s="296" t="s">
        <v>738</v>
      </c>
      <c r="E19" s="296" t="s">
        <v>742</v>
      </c>
      <c r="F19" s="296" t="s">
        <v>738</v>
      </c>
      <c r="H19" s="218" t="s">
        <v>38</v>
      </c>
      <c r="I19" s="215" t="s">
        <v>36</v>
      </c>
      <c r="K19" s="296">
        <v>8</v>
      </c>
      <c r="L19" s="218" t="s">
        <v>33</v>
      </c>
    </row>
    <row r="20" spans="1:12" ht="14" thickTop="1" thickBot="1" x14ac:dyDescent="0.35">
      <c r="A20" s="296">
        <v>2</v>
      </c>
      <c r="B20" s="296" t="s">
        <v>737</v>
      </c>
      <c r="C20" s="296" t="s">
        <v>745</v>
      </c>
      <c r="E20" s="296" t="s">
        <v>737</v>
      </c>
      <c r="F20" s="296" t="s">
        <v>745</v>
      </c>
      <c r="H20" s="218" t="s">
        <v>647</v>
      </c>
      <c r="I20" s="215" t="s">
        <v>216</v>
      </c>
    </row>
    <row r="21" spans="1:12" ht="14" thickTop="1" thickBot="1" x14ac:dyDescent="0.35">
      <c r="A21" s="296" t="s">
        <v>0</v>
      </c>
      <c r="B21" s="296" t="s">
        <v>0</v>
      </c>
      <c r="C21" s="296" t="s">
        <v>0</v>
      </c>
      <c r="E21" s="296" t="s">
        <v>0</v>
      </c>
      <c r="F21" s="296" t="s">
        <v>0</v>
      </c>
      <c r="H21" s="296" t="s">
        <v>0</v>
      </c>
      <c r="I21" s="296" t="s">
        <v>0</v>
      </c>
    </row>
    <row r="22" spans="1:12" ht="14" thickTop="1" thickBot="1" x14ac:dyDescent="0.35">
      <c r="A22" s="296">
        <v>3</v>
      </c>
      <c r="B22" s="296" t="s">
        <v>730</v>
      </c>
      <c r="C22" s="296" t="s">
        <v>740</v>
      </c>
      <c r="E22" s="296" t="s">
        <v>730</v>
      </c>
      <c r="F22" s="296" t="s">
        <v>740</v>
      </c>
      <c r="H22" s="215" t="s">
        <v>30</v>
      </c>
      <c r="I22" s="218" t="s">
        <v>170</v>
      </c>
    </row>
    <row r="23" spans="1:12" ht="14" thickTop="1" thickBot="1" x14ac:dyDescent="0.35">
      <c r="A23" s="296">
        <v>3</v>
      </c>
      <c r="B23" s="296" t="s">
        <v>741</v>
      </c>
      <c r="C23" s="296" t="s">
        <v>731</v>
      </c>
      <c r="E23" s="296" t="s">
        <v>741</v>
      </c>
      <c r="F23" s="296" t="s">
        <v>731</v>
      </c>
      <c r="H23" s="215" t="s">
        <v>37</v>
      </c>
      <c r="I23" s="218" t="s">
        <v>31</v>
      </c>
    </row>
    <row r="24" spans="1:12" ht="14" thickTop="1" thickBot="1" x14ac:dyDescent="0.35">
      <c r="A24" s="296">
        <v>3</v>
      </c>
      <c r="B24" s="296" t="s">
        <v>736</v>
      </c>
      <c r="C24" s="296" t="s">
        <v>737</v>
      </c>
      <c r="E24" s="296" t="s">
        <v>736</v>
      </c>
      <c r="F24" s="296" t="s">
        <v>739</v>
      </c>
      <c r="H24" s="215" t="s">
        <v>166</v>
      </c>
      <c r="I24" s="218" t="s">
        <v>33</v>
      </c>
    </row>
    <row r="25" spans="1:12" ht="14" thickTop="1" thickBot="1" x14ac:dyDescent="0.35">
      <c r="A25" s="296">
        <v>3</v>
      </c>
      <c r="B25" s="296" t="s">
        <v>738</v>
      </c>
      <c r="C25" s="296" t="s">
        <v>739</v>
      </c>
      <c r="E25" s="296" t="s">
        <v>738</v>
      </c>
      <c r="F25" s="296" t="s">
        <v>737</v>
      </c>
      <c r="H25" s="215" t="s">
        <v>36</v>
      </c>
      <c r="I25" s="218" t="s">
        <v>647</v>
      </c>
    </row>
    <row r="26" spans="1:12" ht="14" thickTop="1" thickBot="1" x14ac:dyDescent="0.35">
      <c r="A26" s="296">
        <v>3</v>
      </c>
      <c r="B26" s="296" t="s">
        <v>732</v>
      </c>
      <c r="C26" s="296" t="s">
        <v>734</v>
      </c>
      <c r="E26" s="296" t="s">
        <v>734</v>
      </c>
      <c r="F26" s="296" t="s">
        <v>732</v>
      </c>
      <c r="H26" s="215" t="s">
        <v>29</v>
      </c>
      <c r="I26" s="218" t="s">
        <v>212</v>
      </c>
    </row>
    <row r="27" spans="1:12" ht="14" thickTop="1" thickBot="1" x14ac:dyDescent="0.35">
      <c r="A27" s="296">
        <v>3</v>
      </c>
      <c r="B27" s="296" t="s">
        <v>735</v>
      </c>
      <c r="C27" s="296" t="s">
        <v>733</v>
      </c>
      <c r="E27" s="296" t="s">
        <v>733</v>
      </c>
      <c r="F27" s="296" t="s">
        <v>735</v>
      </c>
      <c r="H27" s="215" t="s">
        <v>34</v>
      </c>
      <c r="I27" s="218" t="s">
        <v>39</v>
      </c>
    </row>
    <row r="28" spans="1:12" ht="14" thickTop="1" thickBot="1" x14ac:dyDescent="0.35">
      <c r="A28" s="296">
        <v>3</v>
      </c>
      <c r="B28" s="296" t="s">
        <v>742</v>
      </c>
      <c r="C28" s="296" t="s">
        <v>743</v>
      </c>
      <c r="E28" s="296" t="s">
        <v>745</v>
      </c>
      <c r="F28" s="296" t="s">
        <v>742</v>
      </c>
      <c r="H28" s="215" t="s">
        <v>216</v>
      </c>
      <c r="I28" s="218" t="s">
        <v>38</v>
      </c>
    </row>
    <row r="29" spans="1:12" ht="14" thickTop="1" thickBot="1" x14ac:dyDescent="0.35">
      <c r="A29" s="296">
        <v>3</v>
      </c>
      <c r="B29" s="296" t="s">
        <v>744</v>
      </c>
      <c r="C29" s="296" t="s">
        <v>745</v>
      </c>
      <c r="E29" s="296" t="s">
        <v>743</v>
      </c>
      <c r="F29" s="296" t="s">
        <v>744</v>
      </c>
      <c r="H29" s="215" t="s">
        <v>214</v>
      </c>
      <c r="I29" s="218" t="s">
        <v>171</v>
      </c>
    </row>
    <row r="30" spans="1:12" ht="14" thickTop="1" thickBot="1" x14ac:dyDescent="0.35">
      <c r="A30" s="296" t="s">
        <v>0</v>
      </c>
      <c r="B30" s="296" t="s">
        <v>0</v>
      </c>
      <c r="C30" s="296" t="s">
        <v>0</v>
      </c>
      <c r="E30" s="296" t="s">
        <v>0</v>
      </c>
      <c r="F30" s="296" t="s">
        <v>0</v>
      </c>
      <c r="H30" s="296" t="s">
        <v>0</v>
      </c>
      <c r="I30" s="296" t="s">
        <v>0</v>
      </c>
    </row>
    <row r="31" spans="1:12" ht="14" thickTop="1" thickBot="1" x14ac:dyDescent="0.35">
      <c r="A31" s="296">
        <v>4</v>
      </c>
      <c r="B31" s="296" t="s">
        <v>730</v>
      </c>
      <c r="C31" s="296" t="s">
        <v>732</v>
      </c>
      <c r="E31" s="296" t="s">
        <v>732</v>
      </c>
      <c r="F31" s="296" t="s">
        <v>730</v>
      </c>
      <c r="H31" s="218" t="s">
        <v>212</v>
      </c>
      <c r="I31" s="215" t="s">
        <v>30</v>
      </c>
    </row>
    <row r="32" spans="1:12" ht="14" thickTop="1" thickBot="1" x14ac:dyDescent="0.35">
      <c r="A32" s="296">
        <v>4</v>
      </c>
      <c r="B32" s="296" t="s">
        <v>734</v>
      </c>
      <c r="C32" s="296" t="s">
        <v>740</v>
      </c>
      <c r="E32" s="296" t="s">
        <v>740</v>
      </c>
      <c r="F32" s="296" t="s">
        <v>734</v>
      </c>
      <c r="H32" s="218" t="s">
        <v>170</v>
      </c>
      <c r="I32" s="215" t="s">
        <v>29</v>
      </c>
    </row>
    <row r="33" spans="1:9" ht="14" thickTop="1" thickBot="1" x14ac:dyDescent="0.35">
      <c r="A33" s="296">
        <v>4</v>
      </c>
      <c r="B33" s="296" t="s">
        <v>741</v>
      </c>
      <c r="C33" s="296" t="s">
        <v>735</v>
      </c>
      <c r="E33" s="296" t="s">
        <v>735</v>
      </c>
      <c r="F33" s="296" t="s">
        <v>741</v>
      </c>
      <c r="H33" s="218" t="s">
        <v>39</v>
      </c>
      <c r="I33" s="215" t="s">
        <v>37</v>
      </c>
    </row>
    <row r="34" spans="1:9" ht="14" thickTop="1" thickBot="1" x14ac:dyDescent="0.35">
      <c r="A34" s="296">
        <v>4</v>
      </c>
      <c r="B34" s="296" t="s">
        <v>733</v>
      </c>
      <c r="C34" s="296" t="s">
        <v>731</v>
      </c>
      <c r="E34" s="296" t="s">
        <v>731</v>
      </c>
      <c r="F34" s="296" t="s">
        <v>733</v>
      </c>
      <c r="H34" s="218" t="s">
        <v>31</v>
      </c>
      <c r="I34" s="215" t="s">
        <v>34</v>
      </c>
    </row>
    <row r="35" spans="1:9" ht="14" thickTop="1" thickBot="1" x14ac:dyDescent="0.35">
      <c r="A35" s="296">
        <v>4</v>
      </c>
      <c r="B35" s="296" t="s">
        <v>742</v>
      </c>
      <c r="C35" s="296" t="s">
        <v>736</v>
      </c>
      <c r="E35" s="296" t="s">
        <v>742</v>
      </c>
      <c r="F35" s="296" t="s">
        <v>736</v>
      </c>
      <c r="H35" s="218" t="s">
        <v>38</v>
      </c>
      <c r="I35" s="215" t="s">
        <v>166</v>
      </c>
    </row>
    <row r="36" spans="1:9" ht="14" thickTop="1" thickBot="1" x14ac:dyDescent="0.35">
      <c r="A36" s="296">
        <v>4</v>
      </c>
      <c r="B36" s="296" t="s">
        <v>737</v>
      </c>
      <c r="C36" s="296" t="s">
        <v>743</v>
      </c>
      <c r="E36" s="296" t="s">
        <v>737</v>
      </c>
      <c r="F36" s="296" t="s">
        <v>743</v>
      </c>
      <c r="H36" s="218" t="s">
        <v>647</v>
      </c>
      <c r="I36" s="215" t="s">
        <v>214</v>
      </c>
    </row>
    <row r="37" spans="1:9" ht="14" thickTop="1" thickBot="1" x14ac:dyDescent="0.35">
      <c r="A37" s="296">
        <v>4</v>
      </c>
      <c r="B37" s="296" t="s">
        <v>744</v>
      </c>
      <c r="C37" s="296" t="s">
        <v>738</v>
      </c>
      <c r="E37" s="296" t="s">
        <v>744</v>
      </c>
      <c r="F37" s="296" t="s">
        <v>738</v>
      </c>
      <c r="H37" s="218" t="s">
        <v>171</v>
      </c>
      <c r="I37" s="215" t="s">
        <v>36</v>
      </c>
    </row>
    <row r="38" spans="1:9" ht="14" thickTop="1" thickBot="1" x14ac:dyDescent="0.35">
      <c r="A38" s="296">
        <v>4</v>
      </c>
      <c r="B38" s="296" t="s">
        <v>739</v>
      </c>
      <c r="C38" s="296" t="s">
        <v>745</v>
      </c>
      <c r="E38" s="296" t="s">
        <v>739</v>
      </c>
      <c r="F38" s="296" t="s">
        <v>745</v>
      </c>
      <c r="H38" s="218" t="s">
        <v>33</v>
      </c>
      <c r="I38" s="215" t="s">
        <v>216</v>
      </c>
    </row>
    <row r="39" spans="1:9" ht="13.5" thickTop="1" x14ac:dyDescent="0.3"/>
  </sheetData>
  <autoFilter ref="A3:L38" xr:uid="{D9D2DB0B-9BB5-484F-91A4-D3ACC4D8E0FE}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DA3-40C4-4773-859F-9CADC314A61B}">
  <dimension ref="A1:L39"/>
  <sheetViews>
    <sheetView zoomScale="85" workbookViewId="0">
      <selection activeCell="M304" sqref="M304"/>
    </sheetView>
  </sheetViews>
  <sheetFormatPr defaultRowHeight="13" x14ac:dyDescent="0.3"/>
  <cols>
    <col min="1" max="1" width="9.1796875" style="296"/>
    <col min="2" max="2" width="10.54296875" style="296" bestFit="1" customWidth="1"/>
    <col min="3" max="3" width="11.7265625" style="296" bestFit="1" customWidth="1"/>
    <col min="4" max="5" width="9.1796875" style="296"/>
    <col min="6" max="6" width="11.7265625" style="296" bestFit="1" customWidth="1"/>
    <col min="7" max="7" width="9.1796875" style="296"/>
    <col min="8" max="9" width="24.54296875" style="296" customWidth="1"/>
    <col min="10" max="10" width="12.81640625" style="296" customWidth="1"/>
    <col min="11" max="11" width="9.1796875" style="296"/>
    <col min="12" max="12" width="24.54296875" style="296" bestFit="1" customWidth="1"/>
    <col min="13" max="260" width="9.1796875" style="296"/>
    <col min="261" max="261" width="18.81640625" style="296" customWidth="1"/>
    <col min="262" max="262" width="16.81640625" style="296" customWidth="1"/>
    <col min="263" max="516" width="9.1796875" style="296"/>
    <col min="517" max="517" width="18.81640625" style="296" customWidth="1"/>
    <col min="518" max="518" width="16.81640625" style="296" customWidth="1"/>
    <col min="519" max="772" width="9.1796875" style="296"/>
    <col min="773" max="773" width="18.81640625" style="296" customWidth="1"/>
    <col min="774" max="774" width="16.81640625" style="296" customWidth="1"/>
    <col min="775" max="1028" width="9.1796875" style="296"/>
    <col min="1029" max="1029" width="18.81640625" style="296" customWidth="1"/>
    <col min="1030" max="1030" width="16.81640625" style="296" customWidth="1"/>
    <col min="1031" max="1284" width="9.1796875" style="296"/>
    <col min="1285" max="1285" width="18.81640625" style="296" customWidth="1"/>
    <col min="1286" max="1286" width="16.81640625" style="296" customWidth="1"/>
    <col min="1287" max="1540" width="9.1796875" style="296"/>
    <col min="1541" max="1541" width="18.81640625" style="296" customWidth="1"/>
    <col min="1542" max="1542" width="16.81640625" style="296" customWidth="1"/>
    <col min="1543" max="1796" width="9.1796875" style="296"/>
    <col min="1797" max="1797" width="18.81640625" style="296" customWidth="1"/>
    <col min="1798" max="1798" width="16.81640625" style="296" customWidth="1"/>
    <col min="1799" max="2052" width="9.1796875" style="296"/>
    <col min="2053" max="2053" width="18.81640625" style="296" customWidth="1"/>
    <col min="2054" max="2054" width="16.81640625" style="296" customWidth="1"/>
    <col min="2055" max="2308" width="9.1796875" style="296"/>
    <col min="2309" max="2309" width="18.81640625" style="296" customWidth="1"/>
    <col min="2310" max="2310" width="16.81640625" style="296" customWidth="1"/>
    <col min="2311" max="2564" width="9.1796875" style="296"/>
    <col min="2565" max="2565" width="18.81640625" style="296" customWidth="1"/>
    <col min="2566" max="2566" width="16.81640625" style="296" customWidth="1"/>
    <col min="2567" max="2820" width="9.1796875" style="296"/>
    <col min="2821" max="2821" width="18.81640625" style="296" customWidth="1"/>
    <col min="2822" max="2822" width="16.81640625" style="296" customWidth="1"/>
    <col min="2823" max="3076" width="9.1796875" style="296"/>
    <col min="3077" max="3077" width="18.81640625" style="296" customWidth="1"/>
    <col min="3078" max="3078" width="16.81640625" style="296" customWidth="1"/>
    <col min="3079" max="3332" width="9.1796875" style="296"/>
    <col min="3333" max="3333" width="18.81640625" style="296" customWidth="1"/>
    <col min="3334" max="3334" width="16.81640625" style="296" customWidth="1"/>
    <col min="3335" max="3588" width="9.1796875" style="296"/>
    <col min="3589" max="3589" width="18.81640625" style="296" customWidth="1"/>
    <col min="3590" max="3590" width="16.81640625" style="296" customWidth="1"/>
    <col min="3591" max="3844" width="9.1796875" style="296"/>
    <col min="3845" max="3845" width="18.81640625" style="296" customWidth="1"/>
    <col min="3846" max="3846" width="16.81640625" style="296" customWidth="1"/>
    <col min="3847" max="4100" width="9.1796875" style="296"/>
    <col min="4101" max="4101" width="18.81640625" style="296" customWidth="1"/>
    <col min="4102" max="4102" width="16.81640625" style="296" customWidth="1"/>
    <col min="4103" max="4356" width="9.1796875" style="296"/>
    <col min="4357" max="4357" width="18.81640625" style="296" customWidth="1"/>
    <col min="4358" max="4358" width="16.81640625" style="296" customWidth="1"/>
    <col min="4359" max="4612" width="9.1796875" style="296"/>
    <col min="4613" max="4613" width="18.81640625" style="296" customWidth="1"/>
    <col min="4614" max="4614" width="16.81640625" style="296" customWidth="1"/>
    <col min="4615" max="4868" width="9.1796875" style="296"/>
    <col min="4869" max="4869" width="18.81640625" style="296" customWidth="1"/>
    <col min="4870" max="4870" width="16.81640625" style="296" customWidth="1"/>
    <col min="4871" max="5124" width="9.1796875" style="296"/>
    <col min="5125" max="5125" width="18.81640625" style="296" customWidth="1"/>
    <col min="5126" max="5126" width="16.81640625" style="296" customWidth="1"/>
    <col min="5127" max="5380" width="9.1796875" style="296"/>
    <col min="5381" max="5381" width="18.81640625" style="296" customWidth="1"/>
    <col min="5382" max="5382" width="16.81640625" style="296" customWidth="1"/>
    <col min="5383" max="5636" width="9.1796875" style="296"/>
    <col min="5637" max="5637" width="18.81640625" style="296" customWidth="1"/>
    <col min="5638" max="5638" width="16.81640625" style="296" customWidth="1"/>
    <col min="5639" max="5892" width="9.1796875" style="296"/>
    <col min="5893" max="5893" width="18.81640625" style="296" customWidth="1"/>
    <col min="5894" max="5894" width="16.81640625" style="296" customWidth="1"/>
    <col min="5895" max="6148" width="9.1796875" style="296"/>
    <col min="6149" max="6149" width="18.81640625" style="296" customWidth="1"/>
    <col min="6150" max="6150" width="16.81640625" style="296" customWidth="1"/>
    <col min="6151" max="6404" width="9.1796875" style="296"/>
    <col min="6405" max="6405" width="18.81640625" style="296" customWidth="1"/>
    <col min="6406" max="6406" width="16.81640625" style="296" customWidth="1"/>
    <col min="6407" max="6660" width="9.1796875" style="296"/>
    <col min="6661" max="6661" width="18.81640625" style="296" customWidth="1"/>
    <col min="6662" max="6662" width="16.81640625" style="296" customWidth="1"/>
    <col min="6663" max="6916" width="9.1796875" style="296"/>
    <col min="6917" max="6917" width="18.81640625" style="296" customWidth="1"/>
    <col min="6918" max="6918" width="16.81640625" style="296" customWidth="1"/>
    <col min="6919" max="7172" width="9.1796875" style="296"/>
    <col min="7173" max="7173" width="18.81640625" style="296" customWidth="1"/>
    <col min="7174" max="7174" width="16.81640625" style="296" customWidth="1"/>
    <col min="7175" max="7428" width="9.1796875" style="296"/>
    <col min="7429" max="7429" width="18.81640625" style="296" customWidth="1"/>
    <col min="7430" max="7430" width="16.81640625" style="296" customWidth="1"/>
    <col min="7431" max="7684" width="9.1796875" style="296"/>
    <col min="7685" max="7685" width="18.81640625" style="296" customWidth="1"/>
    <col min="7686" max="7686" width="16.81640625" style="296" customWidth="1"/>
    <col min="7687" max="7940" width="9.1796875" style="296"/>
    <col min="7941" max="7941" width="18.81640625" style="296" customWidth="1"/>
    <col min="7942" max="7942" width="16.81640625" style="296" customWidth="1"/>
    <col min="7943" max="8196" width="9.1796875" style="296"/>
    <col min="8197" max="8197" width="18.81640625" style="296" customWidth="1"/>
    <col min="8198" max="8198" width="16.81640625" style="296" customWidth="1"/>
    <col min="8199" max="8452" width="9.1796875" style="296"/>
    <col min="8453" max="8453" width="18.81640625" style="296" customWidth="1"/>
    <col min="8454" max="8454" width="16.81640625" style="296" customWidth="1"/>
    <col min="8455" max="8708" width="9.1796875" style="296"/>
    <col min="8709" max="8709" width="18.81640625" style="296" customWidth="1"/>
    <col min="8710" max="8710" width="16.81640625" style="296" customWidth="1"/>
    <col min="8711" max="8964" width="9.1796875" style="296"/>
    <col min="8965" max="8965" width="18.81640625" style="296" customWidth="1"/>
    <col min="8966" max="8966" width="16.81640625" style="296" customWidth="1"/>
    <col min="8967" max="9220" width="9.1796875" style="296"/>
    <col min="9221" max="9221" width="18.81640625" style="296" customWidth="1"/>
    <col min="9222" max="9222" width="16.81640625" style="296" customWidth="1"/>
    <col min="9223" max="9476" width="9.1796875" style="296"/>
    <col min="9477" max="9477" width="18.81640625" style="296" customWidth="1"/>
    <col min="9478" max="9478" width="16.81640625" style="296" customWidth="1"/>
    <col min="9479" max="9732" width="9.1796875" style="296"/>
    <col min="9733" max="9733" width="18.81640625" style="296" customWidth="1"/>
    <col min="9734" max="9734" width="16.81640625" style="296" customWidth="1"/>
    <col min="9735" max="9988" width="9.1796875" style="296"/>
    <col min="9989" max="9989" width="18.81640625" style="296" customWidth="1"/>
    <col min="9990" max="9990" width="16.81640625" style="296" customWidth="1"/>
    <col min="9991" max="10244" width="9.1796875" style="296"/>
    <col min="10245" max="10245" width="18.81640625" style="296" customWidth="1"/>
    <col min="10246" max="10246" width="16.81640625" style="296" customWidth="1"/>
    <col min="10247" max="10500" width="9.1796875" style="296"/>
    <col min="10501" max="10501" width="18.81640625" style="296" customWidth="1"/>
    <col min="10502" max="10502" width="16.81640625" style="296" customWidth="1"/>
    <col min="10503" max="10756" width="9.1796875" style="296"/>
    <col min="10757" max="10757" width="18.81640625" style="296" customWidth="1"/>
    <col min="10758" max="10758" width="16.81640625" style="296" customWidth="1"/>
    <col min="10759" max="11012" width="9.1796875" style="296"/>
    <col min="11013" max="11013" width="18.81640625" style="296" customWidth="1"/>
    <col min="11014" max="11014" width="16.81640625" style="296" customWidth="1"/>
    <col min="11015" max="11268" width="9.1796875" style="296"/>
    <col min="11269" max="11269" width="18.81640625" style="296" customWidth="1"/>
    <col min="11270" max="11270" width="16.81640625" style="296" customWidth="1"/>
    <col min="11271" max="11524" width="9.1796875" style="296"/>
    <col min="11525" max="11525" width="18.81640625" style="296" customWidth="1"/>
    <col min="11526" max="11526" width="16.81640625" style="296" customWidth="1"/>
    <col min="11527" max="11780" width="9.1796875" style="296"/>
    <col min="11781" max="11781" width="18.81640625" style="296" customWidth="1"/>
    <col min="11782" max="11782" width="16.81640625" style="296" customWidth="1"/>
    <col min="11783" max="12036" width="9.1796875" style="296"/>
    <col min="12037" max="12037" width="18.81640625" style="296" customWidth="1"/>
    <col min="12038" max="12038" width="16.81640625" style="296" customWidth="1"/>
    <col min="12039" max="12292" width="9.1796875" style="296"/>
    <col min="12293" max="12293" width="18.81640625" style="296" customWidth="1"/>
    <col min="12294" max="12294" width="16.81640625" style="296" customWidth="1"/>
    <col min="12295" max="12548" width="9.1796875" style="296"/>
    <col min="12549" max="12549" width="18.81640625" style="296" customWidth="1"/>
    <col min="12550" max="12550" width="16.81640625" style="296" customWidth="1"/>
    <col min="12551" max="12804" width="9.1796875" style="296"/>
    <col min="12805" max="12805" width="18.81640625" style="296" customWidth="1"/>
    <col min="12806" max="12806" width="16.81640625" style="296" customWidth="1"/>
    <col min="12807" max="13060" width="9.1796875" style="296"/>
    <col min="13061" max="13061" width="18.81640625" style="296" customWidth="1"/>
    <col min="13062" max="13062" width="16.81640625" style="296" customWidth="1"/>
    <col min="13063" max="13316" width="9.1796875" style="296"/>
    <col min="13317" max="13317" width="18.81640625" style="296" customWidth="1"/>
    <col min="13318" max="13318" width="16.81640625" style="296" customWidth="1"/>
    <col min="13319" max="13572" width="9.1796875" style="296"/>
    <col min="13573" max="13573" width="18.81640625" style="296" customWidth="1"/>
    <col min="13574" max="13574" width="16.81640625" style="296" customWidth="1"/>
    <col min="13575" max="13828" width="9.1796875" style="296"/>
    <col min="13829" max="13829" width="18.81640625" style="296" customWidth="1"/>
    <col min="13830" max="13830" width="16.81640625" style="296" customWidth="1"/>
    <col min="13831" max="14084" width="9.1796875" style="296"/>
    <col min="14085" max="14085" width="18.81640625" style="296" customWidth="1"/>
    <col min="14086" max="14086" width="16.81640625" style="296" customWidth="1"/>
    <col min="14087" max="14340" width="9.1796875" style="296"/>
    <col min="14341" max="14341" width="18.81640625" style="296" customWidth="1"/>
    <col min="14342" max="14342" width="16.81640625" style="296" customWidth="1"/>
    <col min="14343" max="14596" width="9.1796875" style="296"/>
    <col min="14597" max="14597" width="18.81640625" style="296" customWidth="1"/>
    <col min="14598" max="14598" width="16.81640625" style="296" customWidth="1"/>
    <col min="14599" max="14852" width="9.1796875" style="296"/>
    <col min="14853" max="14853" width="18.81640625" style="296" customWidth="1"/>
    <col min="14854" max="14854" width="16.81640625" style="296" customWidth="1"/>
    <col min="14855" max="15108" width="9.1796875" style="296"/>
    <col min="15109" max="15109" width="18.81640625" style="296" customWidth="1"/>
    <col min="15110" max="15110" width="16.81640625" style="296" customWidth="1"/>
    <col min="15111" max="15364" width="9.1796875" style="296"/>
    <col min="15365" max="15365" width="18.81640625" style="296" customWidth="1"/>
    <col min="15366" max="15366" width="16.81640625" style="296" customWidth="1"/>
    <col min="15367" max="15620" width="9.1796875" style="296"/>
    <col min="15621" max="15621" width="18.81640625" style="296" customWidth="1"/>
    <col min="15622" max="15622" width="16.81640625" style="296" customWidth="1"/>
    <col min="15623" max="15876" width="9.1796875" style="296"/>
    <col min="15877" max="15877" width="18.81640625" style="296" customWidth="1"/>
    <col min="15878" max="15878" width="16.81640625" style="296" customWidth="1"/>
    <col min="15879" max="16132" width="9.1796875" style="296"/>
    <col min="16133" max="16133" width="18.81640625" style="296" customWidth="1"/>
    <col min="16134" max="16134" width="16.81640625" style="296" customWidth="1"/>
    <col min="16135" max="16384" width="9.1796875" style="296"/>
  </cols>
  <sheetData>
    <row r="1" spans="1:12" x14ac:dyDescent="0.3">
      <c r="A1" s="296" t="s">
        <v>705</v>
      </c>
    </row>
    <row r="3" spans="1:12" ht="13.5" thickBot="1" x14ac:dyDescent="0.35">
      <c r="A3" s="296" t="s">
        <v>1</v>
      </c>
      <c r="B3" s="296" t="s">
        <v>4</v>
      </c>
      <c r="C3" s="296" t="s">
        <v>706</v>
      </c>
      <c r="D3" s="296" t="s">
        <v>0</v>
      </c>
      <c r="E3" s="296" t="s">
        <v>4</v>
      </c>
      <c r="F3" s="296" t="s">
        <v>706</v>
      </c>
      <c r="G3" s="296" t="s">
        <v>0</v>
      </c>
      <c r="H3" s="296" t="s">
        <v>4</v>
      </c>
      <c r="I3" s="296" t="s">
        <v>706</v>
      </c>
      <c r="J3" s="296" t="s">
        <v>0</v>
      </c>
      <c r="K3" s="296" t="s">
        <v>0</v>
      </c>
      <c r="L3" s="296" t="s">
        <v>746</v>
      </c>
    </row>
    <row r="4" spans="1:12" ht="14" thickTop="1" thickBot="1" x14ac:dyDescent="0.35">
      <c r="A4" s="296">
        <v>1</v>
      </c>
      <c r="B4" s="296" t="s">
        <v>730</v>
      </c>
      <c r="C4" s="296" t="s">
        <v>731</v>
      </c>
      <c r="E4" s="296" t="s">
        <v>730</v>
      </c>
      <c r="F4" s="296" t="s">
        <v>731</v>
      </c>
      <c r="H4" s="215" t="s">
        <v>30</v>
      </c>
      <c r="I4" s="218" t="s">
        <v>31</v>
      </c>
      <c r="K4" s="296">
        <v>1</v>
      </c>
      <c r="L4" s="215" t="s">
        <v>30</v>
      </c>
    </row>
    <row r="5" spans="1:12" ht="14" thickTop="1" thickBot="1" x14ac:dyDescent="0.35">
      <c r="A5" s="296">
        <v>1</v>
      </c>
      <c r="B5" s="296" t="s">
        <v>734</v>
      </c>
      <c r="C5" s="296" t="s">
        <v>735</v>
      </c>
      <c r="E5" s="296" t="s">
        <v>734</v>
      </c>
      <c r="F5" s="296" t="s">
        <v>735</v>
      </c>
      <c r="H5" s="215" t="s">
        <v>29</v>
      </c>
      <c r="I5" s="218" t="s">
        <v>39</v>
      </c>
      <c r="K5" s="296">
        <v>2</v>
      </c>
      <c r="L5" s="215" t="s">
        <v>29</v>
      </c>
    </row>
    <row r="6" spans="1:12" ht="14" thickTop="1" thickBot="1" x14ac:dyDescent="0.35">
      <c r="A6" s="296">
        <v>1</v>
      </c>
      <c r="B6" s="296" t="s">
        <v>736</v>
      </c>
      <c r="C6" s="296" t="s">
        <v>737</v>
      </c>
      <c r="E6" s="296" t="s">
        <v>736</v>
      </c>
      <c r="F6" s="296" t="s">
        <v>737</v>
      </c>
      <c r="H6" s="215" t="s">
        <v>166</v>
      </c>
      <c r="I6" s="218" t="s">
        <v>647</v>
      </c>
      <c r="K6" s="296">
        <v>3</v>
      </c>
      <c r="L6" s="215" t="s">
        <v>37</v>
      </c>
    </row>
    <row r="7" spans="1:12" ht="14" thickTop="1" thickBot="1" x14ac:dyDescent="0.35">
      <c r="A7" s="296">
        <v>1</v>
      </c>
      <c r="B7" s="296" t="s">
        <v>738</v>
      </c>
      <c r="C7" s="296" t="s">
        <v>739</v>
      </c>
      <c r="E7" s="296" t="s">
        <v>738</v>
      </c>
      <c r="F7" s="296" t="s">
        <v>739</v>
      </c>
      <c r="H7" s="215" t="s">
        <v>36</v>
      </c>
      <c r="I7" s="218" t="s">
        <v>33</v>
      </c>
      <c r="K7" s="296">
        <v>4</v>
      </c>
      <c r="L7" s="215" t="s">
        <v>34</v>
      </c>
    </row>
    <row r="8" spans="1:12" ht="14" thickTop="1" thickBot="1" x14ac:dyDescent="0.35">
      <c r="A8" s="296">
        <v>1</v>
      </c>
      <c r="B8" s="296" t="s">
        <v>732</v>
      </c>
      <c r="C8" s="296" t="s">
        <v>733</v>
      </c>
      <c r="E8" s="296" t="s">
        <v>733</v>
      </c>
      <c r="F8" s="296" t="s">
        <v>732</v>
      </c>
      <c r="H8" s="215" t="s">
        <v>34</v>
      </c>
      <c r="I8" s="218" t="s">
        <v>212</v>
      </c>
      <c r="K8" s="296">
        <v>5</v>
      </c>
      <c r="L8" s="215" t="s">
        <v>166</v>
      </c>
    </row>
    <row r="9" spans="1:12" ht="14" thickTop="1" thickBot="1" x14ac:dyDescent="0.35">
      <c r="A9" s="296">
        <v>1</v>
      </c>
      <c r="B9" s="296" t="s">
        <v>740</v>
      </c>
      <c r="C9" s="296" t="s">
        <v>741</v>
      </c>
      <c r="E9" s="296" t="s">
        <v>741</v>
      </c>
      <c r="F9" s="296" t="s">
        <v>740</v>
      </c>
      <c r="H9" s="215" t="s">
        <v>37</v>
      </c>
      <c r="I9" s="218" t="s">
        <v>170</v>
      </c>
      <c r="K9" s="296">
        <v>6</v>
      </c>
      <c r="L9" s="215" t="s">
        <v>214</v>
      </c>
    </row>
    <row r="10" spans="1:12" ht="14" thickTop="1" thickBot="1" x14ac:dyDescent="0.35">
      <c r="A10" s="296">
        <v>1</v>
      </c>
      <c r="B10" s="296" t="s">
        <v>742</v>
      </c>
      <c r="C10" s="296" t="s">
        <v>743</v>
      </c>
      <c r="E10" s="296" t="s">
        <v>743</v>
      </c>
      <c r="F10" s="296" t="s">
        <v>742</v>
      </c>
      <c r="H10" s="215" t="s">
        <v>214</v>
      </c>
      <c r="I10" s="218" t="s">
        <v>38</v>
      </c>
      <c r="K10" s="296">
        <v>7</v>
      </c>
      <c r="L10" s="215" t="s">
        <v>36</v>
      </c>
    </row>
    <row r="11" spans="1:12" ht="14" thickTop="1" thickBot="1" x14ac:dyDescent="0.35">
      <c r="A11" s="296">
        <v>1</v>
      </c>
      <c r="B11" s="296" t="s">
        <v>744</v>
      </c>
      <c r="C11" s="296" t="s">
        <v>745</v>
      </c>
      <c r="E11" s="296" t="s">
        <v>745</v>
      </c>
      <c r="F11" s="296" t="s">
        <v>744</v>
      </c>
      <c r="H11" s="215" t="s">
        <v>216</v>
      </c>
      <c r="I11" s="218" t="s">
        <v>171</v>
      </c>
      <c r="K11" s="296">
        <v>8</v>
      </c>
      <c r="L11" s="215" t="s">
        <v>216</v>
      </c>
    </row>
    <row r="12" spans="1:12" ht="14" thickTop="1" thickBot="1" x14ac:dyDescent="0.35">
      <c r="A12" s="296" t="s">
        <v>0</v>
      </c>
      <c r="B12" s="296" t="s">
        <v>0</v>
      </c>
      <c r="C12" s="296" t="s">
        <v>0</v>
      </c>
      <c r="E12" s="296" t="s">
        <v>0</v>
      </c>
      <c r="F12" s="296" t="s">
        <v>0</v>
      </c>
      <c r="H12" s="296" t="s">
        <v>0</v>
      </c>
      <c r="I12" s="296" t="s">
        <v>0</v>
      </c>
      <c r="K12" s="296">
        <v>1</v>
      </c>
      <c r="L12" s="218" t="s">
        <v>212</v>
      </c>
    </row>
    <row r="13" spans="1:12" ht="14" thickTop="1" thickBot="1" x14ac:dyDescent="0.35">
      <c r="A13" s="296">
        <v>2</v>
      </c>
      <c r="B13" s="296" t="s">
        <v>730</v>
      </c>
      <c r="C13" s="296" t="s">
        <v>735</v>
      </c>
      <c r="E13" s="296" t="s">
        <v>735</v>
      </c>
      <c r="F13" s="296" t="s">
        <v>730</v>
      </c>
      <c r="H13" s="218" t="s">
        <v>39</v>
      </c>
      <c r="I13" s="215" t="s">
        <v>30</v>
      </c>
      <c r="K13" s="296">
        <v>2</v>
      </c>
      <c r="L13" s="218" t="s">
        <v>170</v>
      </c>
    </row>
    <row r="14" spans="1:12" ht="14" thickTop="1" thickBot="1" x14ac:dyDescent="0.35">
      <c r="A14" s="296">
        <v>2</v>
      </c>
      <c r="B14" s="296" t="s">
        <v>734</v>
      </c>
      <c r="C14" s="296" t="s">
        <v>731</v>
      </c>
      <c r="E14" s="296" t="s">
        <v>731</v>
      </c>
      <c r="F14" s="296" t="s">
        <v>734</v>
      </c>
      <c r="H14" s="218" t="s">
        <v>31</v>
      </c>
      <c r="I14" s="215" t="s">
        <v>29</v>
      </c>
      <c r="K14" s="296">
        <v>3</v>
      </c>
      <c r="L14" s="218" t="s">
        <v>39</v>
      </c>
    </row>
    <row r="15" spans="1:12" ht="14" thickTop="1" thickBot="1" x14ac:dyDescent="0.35">
      <c r="A15" s="296">
        <v>2</v>
      </c>
      <c r="B15" s="296" t="s">
        <v>736</v>
      </c>
      <c r="C15" s="296" t="s">
        <v>744</v>
      </c>
      <c r="E15" s="296" t="s">
        <v>744</v>
      </c>
      <c r="F15" s="296" t="s">
        <v>736</v>
      </c>
      <c r="H15" s="218" t="s">
        <v>171</v>
      </c>
      <c r="I15" s="215" t="s">
        <v>166</v>
      </c>
      <c r="K15" s="296">
        <v>4</v>
      </c>
      <c r="L15" s="218" t="s">
        <v>31</v>
      </c>
    </row>
    <row r="16" spans="1:12" ht="14" thickTop="1" thickBot="1" x14ac:dyDescent="0.35">
      <c r="A16" s="296">
        <v>2</v>
      </c>
      <c r="B16" s="296" t="s">
        <v>743</v>
      </c>
      <c r="C16" s="296" t="s">
        <v>739</v>
      </c>
      <c r="E16" s="296" t="s">
        <v>739</v>
      </c>
      <c r="F16" s="296" t="s">
        <v>743</v>
      </c>
      <c r="H16" s="218" t="s">
        <v>33</v>
      </c>
      <c r="I16" s="215" t="s">
        <v>214</v>
      </c>
      <c r="K16" s="296">
        <v>5</v>
      </c>
      <c r="L16" s="218" t="s">
        <v>38</v>
      </c>
    </row>
    <row r="17" spans="1:12" ht="14" thickTop="1" thickBot="1" x14ac:dyDescent="0.35">
      <c r="A17" s="296">
        <v>2</v>
      </c>
      <c r="B17" s="296" t="s">
        <v>732</v>
      </c>
      <c r="C17" s="296" t="s">
        <v>741</v>
      </c>
      <c r="E17" s="296" t="s">
        <v>732</v>
      </c>
      <c r="F17" s="296" t="s">
        <v>741</v>
      </c>
      <c r="H17" s="218" t="s">
        <v>212</v>
      </c>
      <c r="I17" s="215" t="s">
        <v>37</v>
      </c>
      <c r="K17" s="296">
        <v>6</v>
      </c>
      <c r="L17" s="218" t="s">
        <v>647</v>
      </c>
    </row>
    <row r="18" spans="1:12" ht="14" thickTop="1" thickBot="1" x14ac:dyDescent="0.35">
      <c r="A18" s="296">
        <v>2</v>
      </c>
      <c r="B18" s="296" t="s">
        <v>740</v>
      </c>
      <c r="C18" s="296" t="s">
        <v>733</v>
      </c>
      <c r="E18" s="296" t="s">
        <v>740</v>
      </c>
      <c r="F18" s="296" t="s">
        <v>733</v>
      </c>
      <c r="H18" s="218" t="s">
        <v>170</v>
      </c>
      <c r="I18" s="215" t="s">
        <v>34</v>
      </c>
      <c r="K18" s="296">
        <v>7</v>
      </c>
      <c r="L18" s="218" t="s">
        <v>171</v>
      </c>
    </row>
    <row r="19" spans="1:12" ht="14" thickTop="1" thickBot="1" x14ac:dyDescent="0.35">
      <c r="A19" s="296">
        <v>2</v>
      </c>
      <c r="B19" s="296" t="s">
        <v>742</v>
      </c>
      <c r="C19" s="296" t="s">
        <v>738</v>
      </c>
      <c r="E19" s="296" t="s">
        <v>742</v>
      </c>
      <c r="F19" s="296" t="s">
        <v>738</v>
      </c>
      <c r="H19" s="218" t="s">
        <v>38</v>
      </c>
      <c r="I19" s="215" t="s">
        <v>36</v>
      </c>
      <c r="K19" s="296">
        <v>8</v>
      </c>
      <c r="L19" s="218" t="s">
        <v>33</v>
      </c>
    </row>
    <row r="20" spans="1:12" ht="14" thickTop="1" thickBot="1" x14ac:dyDescent="0.35">
      <c r="A20" s="296">
        <v>2</v>
      </c>
      <c r="B20" s="296" t="s">
        <v>737</v>
      </c>
      <c r="C20" s="296" t="s">
        <v>745</v>
      </c>
      <c r="E20" s="296" t="s">
        <v>737</v>
      </c>
      <c r="F20" s="296" t="s">
        <v>745</v>
      </c>
      <c r="H20" s="218" t="s">
        <v>647</v>
      </c>
      <c r="I20" s="215" t="s">
        <v>216</v>
      </c>
    </row>
    <row r="21" spans="1:12" ht="14" thickTop="1" thickBot="1" x14ac:dyDescent="0.35">
      <c r="A21" s="296" t="s">
        <v>0</v>
      </c>
      <c r="B21" s="296" t="s">
        <v>0</v>
      </c>
      <c r="C21" s="296" t="s">
        <v>0</v>
      </c>
      <c r="E21" s="296" t="s">
        <v>0</v>
      </c>
      <c r="F21" s="296" t="s">
        <v>0</v>
      </c>
      <c r="H21" s="296" t="s">
        <v>0</v>
      </c>
      <c r="I21" s="296" t="s">
        <v>0</v>
      </c>
    </row>
    <row r="22" spans="1:12" ht="14" thickTop="1" thickBot="1" x14ac:dyDescent="0.35">
      <c r="A22" s="296">
        <v>3</v>
      </c>
      <c r="B22" s="296" t="s">
        <v>730</v>
      </c>
      <c r="C22" s="296" t="s">
        <v>740</v>
      </c>
      <c r="E22" s="296" t="s">
        <v>730</v>
      </c>
      <c r="F22" s="296" t="s">
        <v>740</v>
      </c>
      <c r="H22" s="215" t="s">
        <v>30</v>
      </c>
      <c r="I22" s="218" t="s">
        <v>170</v>
      </c>
    </row>
    <row r="23" spans="1:12" ht="14" thickTop="1" thickBot="1" x14ac:dyDescent="0.35">
      <c r="A23" s="296">
        <v>3</v>
      </c>
      <c r="B23" s="296" t="s">
        <v>741</v>
      </c>
      <c r="C23" s="296" t="s">
        <v>731</v>
      </c>
      <c r="E23" s="296" t="s">
        <v>741</v>
      </c>
      <c r="F23" s="296" t="s">
        <v>731</v>
      </c>
      <c r="H23" s="215" t="s">
        <v>37</v>
      </c>
      <c r="I23" s="218" t="s">
        <v>31</v>
      </c>
    </row>
    <row r="24" spans="1:12" ht="14" thickTop="1" thickBot="1" x14ac:dyDescent="0.35">
      <c r="A24" s="296">
        <v>3</v>
      </c>
      <c r="B24" s="296" t="s">
        <v>736</v>
      </c>
      <c r="C24" s="296" t="s">
        <v>737</v>
      </c>
      <c r="E24" s="296" t="s">
        <v>736</v>
      </c>
      <c r="F24" s="296" t="s">
        <v>739</v>
      </c>
      <c r="H24" s="215" t="s">
        <v>166</v>
      </c>
      <c r="I24" s="218" t="s">
        <v>33</v>
      </c>
    </row>
    <row r="25" spans="1:12" ht="14" thickTop="1" thickBot="1" x14ac:dyDescent="0.35">
      <c r="A25" s="296">
        <v>3</v>
      </c>
      <c r="B25" s="296" t="s">
        <v>738</v>
      </c>
      <c r="C25" s="296" t="s">
        <v>739</v>
      </c>
      <c r="E25" s="296" t="s">
        <v>738</v>
      </c>
      <c r="F25" s="296" t="s">
        <v>737</v>
      </c>
      <c r="H25" s="215" t="s">
        <v>36</v>
      </c>
      <c r="I25" s="218" t="s">
        <v>647</v>
      </c>
    </row>
    <row r="26" spans="1:12" ht="14" thickTop="1" thickBot="1" x14ac:dyDescent="0.35">
      <c r="A26" s="296">
        <v>3</v>
      </c>
      <c r="B26" s="296" t="s">
        <v>732</v>
      </c>
      <c r="C26" s="296" t="s">
        <v>734</v>
      </c>
      <c r="E26" s="296" t="s">
        <v>734</v>
      </c>
      <c r="F26" s="296" t="s">
        <v>732</v>
      </c>
      <c r="H26" s="215" t="s">
        <v>29</v>
      </c>
      <c r="I26" s="218" t="s">
        <v>212</v>
      </c>
    </row>
    <row r="27" spans="1:12" ht="14" thickTop="1" thickBot="1" x14ac:dyDescent="0.35">
      <c r="A27" s="296">
        <v>3</v>
      </c>
      <c r="B27" s="296" t="s">
        <v>735</v>
      </c>
      <c r="C27" s="296" t="s">
        <v>733</v>
      </c>
      <c r="E27" s="296" t="s">
        <v>733</v>
      </c>
      <c r="F27" s="296" t="s">
        <v>735</v>
      </c>
      <c r="H27" s="215" t="s">
        <v>34</v>
      </c>
      <c r="I27" s="218" t="s">
        <v>39</v>
      </c>
    </row>
    <row r="28" spans="1:12" ht="14" thickTop="1" thickBot="1" x14ac:dyDescent="0.35">
      <c r="A28" s="296">
        <v>3</v>
      </c>
      <c r="B28" s="296" t="s">
        <v>742</v>
      </c>
      <c r="C28" s="296" t="s">
        <v>743</v>
      </c>
      <c r="E28" s="296" t="s">
        <v>745</v>
      </c>
      <c r="F28" s="296" t="s">
        <v>742</v>
      </c>
      <c r="H28" s="215" t="s">
        <v>216</v>
      </c>
      <c r="I28" s="218" t="s">
        <v>38</v>
      </c>
    </row>
    <row r="29" spans="1:12" ht="14" thickTop="1" thickBot="1" x14ac:dyDescent="0.35">
      <c r="A29" s="296">
        <v>3</v>
      </c>
      <c r="B29" s="296" t="s">
        <v>744</v>
      </c>
      <c r="C29" s="296" t="s">
        <v>745</v>
      </c>
      <c r="E29" s="296" t="s">
        <v>743</v>
      </c>
      <c r="F29" s="296" t="s">
        <v>744</v>
      </c>
      <c r="H29" s="215" t="s">
        <v>214</v>
      </c>
      <c r="I29" s="218" t="s">
        <v>171</v>
      </c>
    </row>
    <row r="30" spans="1:12" ht="14" thickTop="1" thickBot="1" x14ac:dyDescent="0.35">
      <c r="A30" s="296" t="s">
        <v>0</v>
      </c>
      <c r="B30" s="296" t="s">
        <v>0</v>
      </c>
      <c r="C30" s="296" t="s">
        <v>0</v>
      </c>
      <c r="E30" s="296" t="s">
        <v>0</v>
      </c>
      <c r="F30" s="296" t="s">
        <v>0</v>
      </c>
      <c r="H30" s="296" t="s">
        <v>0</v>
      </c>
      <c r="I30" s="296" t="s">
        <v>0</v>
      </c>
    </row>
    <row r="31" spans="1:12" ht="14" thickTop="1" thickBot="1" x14ac:dyDescent="0.35">
      <c r="A31" s="296">
        <v>4</v>
      </c>
      <c r="B31" s="296" t="s">
        <v>730</v>
      </c>
      <c r="C31" s="296" t="s">
        <v>732</v>
      </c>
      <c r="E31" s="296" t="s">
        <v>732</v>
      </c>
      <c r="F31" s="296" t="s">
        <v>730</v>
      </c>
      <c r="H31" s="218" t="s">
        <v>212</v>
      </c>
      <c r="I31" s="215" t="s">
        <v>30</v>
      </c>
    </row>
    <row r="32" spans="1:12" ht="14" thickTop="1" thickBot="1" x14ac:dyDescent="0.35">
      <c r="A32" s="296">
        <v>4</v>
      </c>
      <c r="B32" s="296" t="s">
        <v>734</v>
      </c>
      <c r="C32" s="296" t="s">
        <v>740</v>
      </c>
      <c r="E32" s="296" t="s">
        <v>740</v>
      </c>
      <c r="F32" s="296" t="s">
        <v>734</v>
      </c>
      <c r="H32" s="218" t="s">
        <v>170</v>
      </c>
      <c r="I32" s="215" t="s">
        <v>29</v>
      </c>
    </row>
    <row r="33" spans="1:9" ht="14" thickTop="1" thickBot="1" x14ac:dyDescent="0.35">
      <c r="A33" s="296">
        <v>4</v>
      </c>
      <c r="B33" s="296" t="s">
        <v>741</v>
      </c>
      <c r="C33" s="296" t="s">
        <v>735</v>
      </c>
      <c r="E33" s="296" t="s">
        <v>735</v>
      </c>
      <c r="F33" s="296" t="s">
        <v>741</v>
      </c>
      <c r="H33" s="218" t="s">
        <v>39</v>
      </c>
      <c r="I33" s="215" t="s">
        <v>37</v>
      </c>
    </row>
    <row r="34" spans="1:9" ht="14" thickTop="1" thickBot="1" x14ac:dyDescent="0.35">
      <c r="A34" s="296">
        <v>4</v>
      </c>
      <c r="B34" s="296" t="s">
        <v>733</v>
      </c>
      <c r="C34" s="296" t="s">
        <v>731</v>
      </c>
      <c r="E34" s="296" t="s">
        <v>731</v>
      </c>
      <c r="F34" s="296" t="s">
        <v>733</v>
      </c>
      <c r="H34" s="218" t="s">
        <v>31</v>
      </c>
      <c r="I34" s="215" t="s">
        <v>34</v>
      </c>
    </row>
    <row r="35" spans="1:9" ht="14" thickTop="1" thickBot="1" x14ac:dyDescent="0.35">
      <c r="A35" s="296">
        <v>4</v>
      </c>
      <c r="B35" s="296" t="s">
        <v>742</v>
      </c>
      <c r="C35" s="296" t="s">
        <v>736</v>
      </c>
      <c r="E35" s="296" t="s">
        <v>742</v>
      </c>
      <c r="F35" s="296" t="s">
        <v>736</v>
      </c>
      <c r="H35" s="218" t="s">
        <v>38</v>
      </c>
      <c r="I35" s="215" t="s">
        <v>166</v>
      </c>
    </row>
    <row r="36" spans="1:9" ht="14" thickTop="1" thickBot="1" x14ac:dyDescent="0.35">
      <c r="A36" s="296">
        <v>4</v>
      </c>
      <c r="B36" s="296" t="s">
        <v>737</v>
      </c>
      <c r="C36" s="296" t="s">
        <v>743</v>
      </c>
      <c r="E36" s="296" t="s">
        <v>737</v>
      </c>
      <c r="F36" s="296" t="s">
        <v>743</v>
      </c>
      <c r="H36" s="218" t="s">
        <v>647</v>
      </c>
      <c r="I36" s="215" t="s">
        <v>214</v>
      </c>
    </row>
    <row r="37" spans="1:9" ht="14" thickTop="1" thickBot="1" x14ac:dyDescent="0.35">
      <c r="A37" s="296">
        <v>4</v>
      </c>
      <c r="B37" s="296" t="s">
        <v>744</v>
      </c>
      <c r="C37" s="296" t="s">
        <v>738</v>
      </c>
      <c r="E37" s="296" t="s">
        <v>744</v>
      </c>
      <c r="F37" s="296" t="s">
        <v>738</v>
      </c>
      <c r="H37" s="218" t="s">
        <v>171</v>
      </c>
      <c r="I37" s="215" t="s">
        <v>36</v>
      </c>
    </row>
    <row r="38" spans="1:9" ht="14" thickTop="1" thickBot="1" x14ac:dyDescent="0.35">
      <c r="A38" s="296">
        <v>4</v>
      </c>
      <c r="B38" s="296" t="s">
        <v>739</v>
      </c>
      <c r="C38" s="296" t="s">
        <v>745</v>
      </c>
      <c r="E38" s="296" t="s">
        <v>739</v>
      </c>
      <c r="F38" s="296" t="s">
        <v>745</v>
      </c>
      <c r="H38" s="218" t="s">
        <v>33</v>
      </c>
      <c r="I38" s="215" t="s">
        <v>216</v>
      </c>
    </row>
    <row r="39" spans="1:9" ht="13.5" thickTop="1" x14ac:dyDescent="0.3"/>
  </sheetData>
  <autoFilter ref="A3:L38" xr:uid="{D9D2DB0B-9BB5-484F-91A4-D3ACC4D8E0FE}"/>
  <sortState xmlns:xlrd2="http://schemas.microsoft.com/office/spreadsheetml/2017/richdata2" ref="K12:L19">
    <sortCondition ref="K12:K19"/>
  </sortState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C45"/>
  <sheetViews>
    <sheetView workbookViewId="0">
      <selection activeCell="M304" sqref="M304"/>
    </sheetView>
  </sheetViews>
  <sheetFormatPr defaultRowHeight="12.5" x14ac:dyDescent="0.25"/>
  <cols>
    <col min="2" max="2" width="3" bestFit="1" customWidth="1"/>
    <col min="3" max="3" width="24.453125" customWidth="1"/>
  </cols>
  <sheetData>
    <row r="1" spans="1:3" x14ac:dyDescent="0.25">
      <c r="A1" s="263" t="s">
        <v>672</v>
      </c>
      <c r="B1">
        <v>8</v>
      </c>
      <c r="C1" s="7" t="s">
        <v>671</v>
      </c>
    </row>
    <row r="2" spans="1:3" x14ac:dyDescent="0.25">
      <c r="A2" s="263" t="s">
        <v>673</v>
      </c>
      <c r="B2">
        <v>6</v>
      </c>
      <c r="C2" s="7" t="s">
        <v>66</v>
      </c>
    </row>
    <row r="3" spans="1:3" x14ac:dyDescent="0.25">
      <c r="A3" s="263" t="s">
        <v>673</v>
      </c>
      <c r="B3">
        <v>14</v>
      </c>
      <c r="C3" s="7" t="s">
        <v>74</v>
      </c>
    </row>
    <row r="4" spans="1:3" x14ac:dyDescent="0.25">
      <c r="A4" s="263" t="s">
        <v>673</v>
      </c>
      <c r="B4">
        <v>30</v>
      </c>
      <c r="C4" s="7" t="s">
        <v>62</v>
      </c>
    </row>
    <row r="5" spans="1:3" x14ac:dyDescent="0.25">
      <c r="A5" s="263" t="s">
        <v>673</v>
      </c>
      <c r="B5">
        <v>39</v>
      </c>
      <c r="C5" s="7" t="s">
        <v>59</v>
      </c>
    </row>
    <row r="6" spans="1:3" x14ac:dyDescent="0.25">
      <c r="A6" s="263" t="s">
        <v>675</v>
      </c>
      <c r="B6">
        <v>3</v>
      </c>
      <c r="C6" s="7" t="s">
        <v>533</v>
      </c>
    </row>
    <row r="7" spans="1:3" x14ac:dyDescent="0.25">
      <c r="A7" s="263" t="s">
        <v>675</v>
      </c>
      <c r="B7">
        <v>10</v>
      </c>
      <c r="C7" s="7" t="s">
        <v>69</v>
      </c>
    </row>
    <row r="8" spans="1:3" x14ac:dyDescent="0.25">
      <c r="A8" s="263" t="s">
        <v>675</v>
      </c>
      <c r="B8">
        <v>15</v>
      </c>
      <c r="C8" s="7" t="s">
        <v>75</v>
      </c>
    </row>
    <row r="9" spans="1:3" x14ac:dyDescent="0.25">
      <c r="A9" s="263" t="s">
        <v>675</v>
      </c>
      <c r="B9">
        <v>19</v>
      </c>
      <c r="C9" s="7" t="s">
        <v>189</v>
      </c>
    </row>
    <row r="10" spans="1:3" x14ac:dyDescent="0.25">
      <c r="A10" s="263" t="s">
        <v>675</v>
      </c>
      <c r="B10">
        <v>23</v>
      </c>
      <c r="C10" s="7" t="s">
        <v>200</v>
      </c>
    </row>
    <row r="11" spans="1:3" x14ac:dyDescent="0.25">
      <c r="A11" s="263" t="s">
        <v>675</v>
      </c>
      <c r="B11">
        <v>29</v>
      </c>
      <c r="C11" s="7" t="s">
        <v>176</v>
      </c>
    </row>
    <row r="12" spans="1:3" x14ac:dyDescent="0.25">
      <c r="A12" s="263" t="s">
        <v>675</v>
      </c>
      <c r="B12">
        <v>37</v>
      </c>
      <c r="C12" s="14" t="s">
        <v>186</v>
      </c>
    </row>
    <row r="13" spans="1:3" x14ac:dyDescent="0.25">
      <c r="A13" s="263" t="s">
        <v>675</v>
      </c>
      <c r="B13">
        <v>44</v>
      </c>
      <c r="C13" s="7" t="s">
        <v>601</v>
      </c>
    </row>
    <row r="14" spans="1:3" x14ac:dyDescent="0.25">
      <c r="A14" s="263" t="s">
        <v>674</v>
      </c>
      <c r="B14">
        <v>1</v>
      </c>
      <c r="C14" s="14" t="s">
        <v>218</v>
      </c>
    </row>
    <row r="15" spans="1:3" x14ac:dyDescent="0.25">
      <c r="A15" s="263" t="s">
        <v>674</v>
      </c>
      <c r="B15">
        <v>2</v>
      </c>
      <c r="C15" s="7" t="s">
        <v>664</v>
      </c>
    </row>
    <row r="16" spans="1:3" x14ac:dyDescent="0.25">
      <c r="A16" s="263" t="s">
        <v>674</v>
      </c>
      <c r="B16">
        <v>4</v>
      </c>
      <c r="C16" s="7" t="s">
        <v>532</v>
      </c>
    </row>
    <row r="17" spans="1:3" x14ac:dyDescent="0.25">
      <c r="A17" s="263" t="s">
        <v>674</v>
      </c>
      <c r="B17">
        <v>5</v>
      </c>
      <c r="C17" s="7" t="s">
        <v>65</v>
      </c>
    </row>
    <row r="18" spans="1:3" x14ac:dyDescent="0.25">
      <c r="A18" s="263" t="s">
        <v>674</v>
      </c>
      <c r="B18">
        <v>7</v>
      </c>
      <c r="C18" s="7" t="s">
        <v>67</v>
      </c>
    </row>
    <row r="19" spans="1:3" x14ac:dyDescent="0.25">
      <c r="A19" s="263" t="s">
        <v>674</v>
      </c>
      <c r="B19">
        <v>9</v>
      </c>
      <c r="C19" s="7" t="s">
        <v>666</v>
      </c>
    </row>
    <row r="20" spans="1:3" x14ac:dyDescent="0.25">
      <c r="A20" s="263" t="s">
        <v>674</v>
      </c>
      <c r="B20">
        <v>11</v>
      </c>
      <c r="C20" s="7" t="s">
        <v>70</v>
      </c>
    </row>
    <row r="21" spans="1:3" x14ac:dyDescent="0.25">
      <c r="A21" s="263" t="s">
        <v>674</v>
      </c>
      <c r="B21">
        <v>12</v>
      </c>
      <c r="C21" s="7" t="s">
        <v>535</v>
      </c>
    </row>
    <row r="22" spans="1:3" x14ac:dyDescent="0.25">
      <c r="A22" s="263" t="s">
        <v>674</v>
      </c>
      <c r="B22">
        <v>13</v>
      </c>
      <c r="C22" s="7" t="s">
        <v>534</v>
      </c>
    </row>
    <row r="23" spans="1:3" x14ac:dyDescent="0.25">
      <c r="A23" s="263" t="s">
        <v>674</v>
      </c>
      <c r="B23">
        <v>16</v>
      </c>
      <c r="C23" s="7" t="s">
        <v>76</v>
      </c>
    </row>
    <row r="24" spans="1:3" x14ac:dyDescent="0.25">
      <c r="A24" s="263" t="s">
        <v>674</v>
      </c>
      <c r="B24">
        <v>17</v>
      </c>
      <c r="C24" s="7" t="s">
        <v>610</v>
      </c>
    </row>
    <row r="25" spans="1:3" x14ac:dyDescent="0.25">
      <c r="A25" s="263" t="s">
        <v>674</v>
      </c>
      <c r="B25">
        <v>18</v>
      </c>
      <c r="C25" s="7" t="s">
        <v>71</v>
      </c>
    </row>
    <row r="26" spans="1:3" x14ac:dyDescent="0.25">
      <c r="A26" s="263" t="s">
        <v>674</v>
      </c>
      <c r="B26">
        <v>20</v>
      </c>
      <c r="C26" s="7" t="s">
        <v>570</v>
      </c>
    </row>
    <row r="27" spans="1:3" x14ac:dyDescent="0.25">
      <c r="A27" s="263" t="s">
        <v>674</v>
      </c>
      <c r="B27">
        <v>21</v>
      </c>
      <c r="C27" s="7" t="s">
        <v>77</v>
      </c>
    </row>
    <row r="28" spans="1:3" x14ac:dyDescent="0.25">
      <c r="A28" s="263" t="s">
        <v>674</v>
      </c>
      <c r="B28">
        <v>22</v>
      </c>
      <c r="C28" s="7" t="s">
        <v>63</v>
      </c>
    </row>
    <row r="29" spans="1:3" x14ac:dyDescent="0.25">
      <c r="A29" s="263" t="s">
        <v>674</v>
      </c>
      <c r="B29">
        <v>24</v>
      </c>
      <c r="C29" s="7" t="s">
        <v>78</v>
      </c>
    </row>
    <row r="30" spans="1:3" x14ac:dyDescent="0.25">
      <c r="A30" s="263" t="s">
        <v>674</v>
      </c>
      <c r="B30">
        <v>25</v>
      </c>
      <c r="C30" s="7" t="s">
        <v>79</v>
      </c>
    </row>
    <row r="31" spans="1:3" x14ac:dyDescent="0.25">
      <c r="A31" s="263" t="s">
        <v>674</v>
      </c>
      <c r="B31">
        <v>26</v>
      </c>
      <c r="C31" s="7" t="s">
        <v>80</v>
      </c>
    </row>
    <row r="32" spans="1:3" x14ac:dyDescent="0.25">
      <c r="A32" s="263" t="s">
        <v>674</v>
      </c>
      <c r="B32">
        <v>27</v>
      </c>
      <c r="C32" s="7" t="s">
        <v>68</v>
      </c>
    </row>
    <row r="33" spans="1:3" x14ac:dyDescent="0.25">
      <c r="A33" s="263" t="s">
        <v>674</v>
      </c>
      <c r="B33">
        <v>28</v>
      </c>
      <c r="C33" s="14" t="s">
        <v>81</v>
      </c>
    </row>
    <row r="34" spans="1:3" x14ac:dyDescent="0.25">
      <c r="A34" s="263" t="s">
        <v>674</v>
      </c>
      <c r="B34">
        <v>31</v>
      </c>
      <c r="C34" s="7" t="s">
        <v>82</v>
      </c>
    </row>
    <row r="35" spans="1:3" x14ac:dyDescent="0.25">
      <c r="A35" s="263" t="s">
        <v>674</v>
      </c>
      <c r="B35">
        <v>32</v>
      </c>
      <c r="C35" s="7" t="s">
        <v>83</v>
      </c>
    </row>
    <row r="36" spans="1:3" x14ac:dyDescent="0.25">
      <c r="A36" s="263" t="s">
        <v>674</v>
      </c>
      <c r="B36">
        <v>33</v>
      </c>
      <c r="C36" s="7" t="s">
        <v>84</v>
      </c>
    </row>
    <row r="37" spans="1:3" x14ac:dyDescent="0.25">
      <c r="A37" s="263" t="s">
        <v>674</v>
      </c>
      <c r="B37">
        <v>34</v>
      </c>
      <c r="C37" s="7" t="s">
        <v>219</v>
      </c>
    </row>
    <row r="38" spans="1:3" x14ac:dyDescent="0.25">
      <c r="A38" s="263" t="s">
        <v>674</v>
      </c>
      <c r="B38">
        <v>35</v>
      </c>
      <c r="C38" s="7" t="s">
        <v>61</v>
      </c>
    </row>
    <row r="39" spans="1:3" x14ac:dyDescent="0.25">
      <c r="A39" s="263" t="s">
        <v>674</v>
      </c>
      <c r="B39">
        <v>36</v>
      </c>
      <c r="C39" s="7" t="s">
        <v>85</v>
      </c>
    </row>
    <row r="40" spans="1:3" x14ac:dyDescent="0.25">
      <c r="A40" s="263" t="s">
        <v>674</v>
      </c>
      <c r="B40">
        <v>38</v>
      </c>
      <c r="C40" s="14" t="s">
        <v>64</v>
      </c>
    </row>
    <row r="41" spans="1:3" x14ac:dyDescent="0.25">
      <c r="A41" s="263" t="s">
        <v>674</v>
      </c>
      <c r="B41">
        <v>40</v>
      </c>
      <c r="C41" s="7" t="s">
        <v>670</v>
      </c>
    </row>
    <row r="42" spans="1:3" x14ac:dyDescent="0.25">
      <c r="A42" s="263" t="s">
        <v>674</v>
      </c>
      <c r="B42">
        <v>41</v>
      </c>
      <c r="C42" s="7" t="s">
        <v>86</v>
      </c>
    </row>
    <row r="43" spans="1:3" x14ac:dyDescent="0.25">
      <c r="A43" s="263" t="s">
        <v>674</v>
      </c>
      <c r="B43">
        <v>42</v>
      </c>
      <c r="C43" s="7" t="s">
        <v>87</v>
      </c>
    </row>
    <row r="44" spans="1:3" x14ac:dyDescent="0.25">
      <c r="A44" s="263" t="s">
        <v>674</v>
      </c>
      <c r="B44">
        <v>43</v>
      </c>
      <c r="C44" s="7" t="s">
        <v>600</v>
      </c>
    </row>
    <row r="45" spans="1:3" x14ac:dyDescent="0.25">
      <c r="A45" s="263" t="s">
        <v>674</v>
      </c>
      <c r="B45">
        <v>45</v>
      </c>
      <c r="C45" s="7" t="s">
        <v>205</v>
      </c>
    </row>
  </sheetData>
  <sortState xmlns:xlrd2="http://schemas.microsoft.com/office/spreadsheetml/2017/richdata2" ref="A1:C45">
    <sortCondition ref="A1:A4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 codeName="Sheet13"/>
  <dimension ref="A1:H898"/>
  <sheetViews>
    <sheetView zoomScaleNormal="100" workbookViewId="0">
      <selection activeCell="M304" sqref="M304"/>
    </sheetView>
  </sheetViews>
  <sheetFormatPr defaultColWidth="9.1796875" defaultRowHeight="12.5" x14ac:dyDescent="0.25"/>
  <cols>
    <col min="1" max="1" width="2.26953125" style="1" customWidth="1"/>
    <col min="2" max="2" width="5.26953125" style="1" customWidth="1"/>
    <col min="3" max="3" width="8.54296875" style="1" customWidth="1"/>
    <col min="4" max="4" width="13" style="1" customWidth="1"/>
    <col min="5" max="5" width="17.7265625" style="1" customWidth="1"/>
    <col min="6" max="6" width="20.81640625" style="1" customWidth="1"/>
    <col min="7" max="7" width="7.26953125" style="1" customWidth="1"/>
    <col min="8" max="8" width="10.1796875" style="1" bestFit="1" customWidth="1"/>
    <col min="9" max="16384" width="9.1796875" style="1"/>
  </cols>
  <sheetData>
    <row r="1" spans="1:8" ht="33.5" x14ac:dyDescent="0.25">
      <c r="A1" s="5" t="s">
        <v>0</v>
      </c>
      <c r="B1" s="418" t="s">
        <v>194</v>
      </c>
      <c r="C1" s="419"/>
      <c r="D1" s="419"/>
      <c r="E1" s="419"/>
      <c r="F1" s="419"/>
      <c r="G1" s="419"/>
      <c r="H1" s="419"/>
    </row>
    <row r="2" spans="1:8" ht="3.75" customHeight="1" x14ac:dyDescent="0.3">
      <c r="A2" s="40"/>
      <c r="B2" s="41"/>
      <c r="C2" s="41"/>
      <c r="D2" s="42"/>
      <c r="E2" s="42"/>
      <c r="F2" s="42"/>
      <c r="G2" s="42"/>
      <c r="H2" s="42"/>
    </row>
    <row r="3" spans="1:8" ht="13" x14ac:dyDescent="0.3">
      <c r="A3" s="43">
        <v>0</v>
      </c>
      <c r="B3" s="44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6" t="s">
        <v>7</v>
      </c>
    </row>
    <row r="4" spans="1:8" ht="13" x14ac:dyDescent="0.3">
      <c r="A4" s="47">
        <v>804</v>
      </c>
      <c r="B4" s="48" t="s">
        <v>0</v>
      </c>
      <c r="C4" s="49" t="s">
        <v>0</v>
      </c>
      <c r="D4" s="5" t="s">
        <v>0</v>
      </c>
      <c r="E4" s="5"/>
      <c r="F4" s="5"/>
      <c r="G4" s="51"/>
      <c r="H4" s="52"/>
    </row>
    <row r="5" spans="1:8" ht="13" x14ac:dyDescent="0.3">
      <c r="A5" s="47">
        <v>1</v>
      </c>
      <c r="B5" s="48">
        <v>1</v>
      </c>
      <c r="C5" s="49">
        <v>41742</v>
      </c>
      <c r="D5" s="50" t="s">
        <v>10</v>
      </c>
      <c r="E5" s="5" t="s">
        <v>92</v>
      </c>
      <c r="F5" s="5" t="s">
        <v>93</v>
      </c>
      <c r="G5" s="51"/>
      <c r="H5" s="52"/>
    </row>
    <row r="6" spans="1:8" ht="13" x14ac:dyDescent="0.3">
      <c r="A6" s="47">
        <v>2</v>
      </c>
      <c r="B6" s="48">
        <v>1</v>
      </c>
      <c r="C6" s="49">
        <v>41742</v>
      </c>
      <c r="D6" s="50" t="s">
        <v>10</v>
      </c>
      <c r="E6" s="5" t="s">
        <v>95</v>
      </c>
      <c r="F6" s="5" t="s">
        <v>94</v>
      </c>
      <c r="G6" s="51"/>
      <c r="H6" s="52"/>
    </row>
    <row r="7" spans="1:8" ht="13" x14ac:dyDescent="0.3">
      <c r="A7" s="47">
        <v>3</v>
      </c>
      <c r="B7" s="48">
        <v>1</v>
      </c>
      <c r="C7" s="49">
        <v>41742</v>
      </c>
      <c r="D7" s="50" t="s">
        <v>10</v>
      </c>
      <c r="E7" s="5" t="s">
        <v>96</v>
      </c>
      <c r="F7" s="5" t="s">
        <v>97</v>
      </c>
      <c r="G7" s="51"/>
      <c r="H7" s="52"/>
    </row>
    <row r="8" spans="1:8" ht="13" x14ac:dyDescent="0.3">
      <c r="A8" s="47">
        <v>4</v>
      </c>
      <c r="B8" s="48">
        <v>1</v>
      </c>
      <c r="C8" s="49">
        <v>41742</v>
      </c>
      <c r="D8" s="50" t="s">
        <v>10</v>
      </c>
      <c r="E8" s="5" t="s">
        <v>98</v>
      </c>
      <c r="F8" s="5" t="s">
        <v>99</v>
      </c>
      <c r="G8" s="51"/>
      <c r="H8" s="52"/>
    </row>
    <row r="9" spans="1:8" ht="13" x14ac:dyDescent="0.3">
      <c r="A9" s="47">
        <v>5</v>
      </c>
      <c r="B9" s="48">
        <v>1</v>
      </c>
      <c r="C9" s="49">
        <v>41742</v>
      </c>
      <c r="D9" s="50" t="s">
        <v>10</v>
      </c>
      <c r="E9" s="5" t="s">
        <v>100</v>
      </c>
      <c r="F9" s="5" t="s">
        <v>101</v>
      </c>
      <c r="G9" s="51"/>
      <c r="H9" s="52"/>
    </row>
    <row r="10" spans="1:8" ht="13" x14ac:dyDescent="0.3">
      <c r="A10" s="47">
        <v>45</v>
      </c>
      <c r="B10" s="48">
        <v>2</v>
      </c>
      <c r="C10" s="49">
        <v>41756</v>
      </c>
      <c r="D10" s="50" t="s">
        <v>10</v>
      </c>
      <c r="E10" s="5" t="s">
        <v>94</v>
      </c>
      <c r="F10" s="5" t="s">
        <v>98</v>
      </c>
      <c r="G10" s="51"/>
      <c r="H10" s="52"/>
    </row>
    <row r="11" spans="1:8" ht="13" x14ac:dyDescent="0.3">
      <c r="A11" s="47">
        <v>46</v>
      </c>
      <c r="B11" s="48">
        <v>2</v>
      </c>
      <c r="C11" s="49">
        <v>41756</v>
      </c>
      <c r="D11" s="50" t="s">
        <v>10</v>
      </c>
      <c r="E11" s="5" t="s">
        <v>92</v>
      </c>
      <c r="F11" s="5" t="s">
        <v>101</v>
      </c>
      <c r="G11" s="51"/>
      <c r="H11" s="52"/>
    </row>
    <row r="12" spans="1:8" ht="13" x14ac:dyDescent="0.3">
      <c r="A12" s="47">
        <v>47</v>
      </c>
      <c r="B12" s="48">
        <v>2</v>
      </c>
      <c r="C12" s="49">
        <v>41756</v>
      </c>
      <c r="D12" s="50" t="s">
        <v>10</v>
      </c>
      <c r="E12" s="5" t="s">
        <v>93</v>
      </c>
      <c r="F12" s="5" t="s">
        <v>96</v>
      </c>
      <c r="G12" s="54"/>
      <c r="H12" s="52"/>
    </row>
    <row r="13" spans="1:8" ht="13" x14ac:dyDescent="0.3">
      <c r="A13" s="47">
        <v>48</v>
      </c>
      <c r="B13" s="48">
        <v>2</v>
      </c>
      <c r="C13" s="49">
        <v>41756</v>
      </c>
      <c r="D13" s="50" t="s">
        <v>10</v>
      </c>
      <c r="E13" s="5" t="s">
        <v>99</v>
      </c>
      <c r="F13" s="5" t="s">
        <v>95</v>
      </c>
      <c r="G13" s="51"/>
      <c r="H13" s="52"/>
    </row>
    <row r="14" spans="1:8" ht="13" x14ac:dyDescent="0.3">
      <c r="A14" s="47">
        <v>49</v>
      </c>
      <c r="B14" s="48">
        <v>2</v>
      </c>
      <c r="C14" s="49">
        <v>41756</v>
      </c>
      <c r="D14" s="50" t="s">
        <v>10</v>
      </c>
      <c r="E14" s="5" t="s">
        <v>97</v>
      </c>
      <c r="F14" s="5" t="s">
        <v>100</v>
      </c>
      <c r="G14" s="51"/>
      <c r="H14" s="52"/>
    </row>
    <row r="15" spans="1:8" ht="13" x14ac:dyDescent="0.3">
      <c r="A15" s="47">
        <v>89</v>
      </c>
      <c r="B15" s="48">
        <v>3</v>
      </c>
      <c r="C15" s="49">
        <v>41763</v>
      </c>
      <c r="D15" s="50" t="s">
        <v>10</v>
      </c>
      <c r="E15" s="5" t="s">
        <v>96</v>
      </c>
      <c r="F15" s="5" t="s">
        <v>92</v>
      </c>
      <c r="G15" s="54"/>
      <c r="H15" s="52"/>
    </row>
    <row r="16" spans="1:8" ht="13" x14ac:dyDescent="0.3">
      <c r="A16" s="47">
        <v>90</v>
      </c>
      <c r="B16" s="48">
        <v>3</v>
      </c>
      <c r="C16" s="49">
        <v>41763</v>
      </c>
      <c r="D16" s="50" t="s">
        <v>10</v>
      </c>
      <c r="E16" s="5" t="s">
        <v>94</v>
      </c>
      <c r="F16" s="5" t="s">
        <v>100</v>
      </c>
      <c r="G16" s="51"/>
      <c r="H16" s="52"/>
    </row>
    <row r="17" spans="1:8" ht="13" x14ac:dyDescent="0.3">
      <c r="A17" s="47">
        <v>91</v>
      </c>
      <c r="B17" s="48">
        <v>3</v>
      </c>
      <c r="C17" s="49">
        <v>41763</v>
      </c>
      <c r="D17" s="50" t="s">
        <v>10</v>
      </c>
      <c r="E17" s="5" t="s">
        <v>99</v>
      </c>
      <c r="F17" s="5" t="s">
        <v>97</v>
      </c>
      <c r="G17" s="51"/>
      <c r="H17" s="52"/>
    </row>
    <row r="18" spans="1:8" ht="13" x14ac:dyDescent="0.3">
      <c r="A18" s="47">
        <v>92</v>
      </c>
      <c r="B18" s="48">
        <v>3</v>
      </c>
      <c r="C18" s="49">
        <v>41763</v>
      </c>
      <c r="D18" s="50" t="s">
        <v>10</v>
      </c>
      <c r="E18" s="5" t="s">
        <v>95</v>
      </c>
      <c r="F18" s="5" t="s">
        <v>93</v>
      </c>
      <c r="G18" s="54"/>
      <c r="H18" s="52"/>
    </row>
    <row r="19" spans="1:8" ht="13" x14ac:dyDescent="0.3">
      <c r="A19" s="47">
        <v>93</v>
      </c>
      <c r="B19" s="48">
        <v>3</v>
      </c>
      <c r="C19" s="49">
        <v>41763</v>
      </c>
      <c r="D19" s="50" t="s">
        <v>10</v>
      </c>
      <c r="E19" s="5" t="s">
        <v>98</v>
      </c>
      <c r="F19" s="5" t="s">
        <v>101</v>
      </c>
      <c r="G19" s="51"/>
      <c r="H19" s="52"/>
    </row>
    <row r="20" spans="1:8" ht="13" x14ac:dyDescent="0.3">
      <c r="A20" s="47">
        <v>133</v>
      </c>
      <c r="B20" s="48">
        <v>4</v>
      </c>
      <c r="C20" s="49">
        <v>41777</v>
      </c>
      <c r="D20" s="50" t="s">
        <v>10</v>
      </c>
      <c r="E20" s="5" t="s">
        <v>101</v>
      </c>
      <c r="F20" s="5" t="s">
        <v>94</v>
      </c>
      <c r="G20" s="51"/>
      <c r="H20" s="52"/>
    </row>
    <row r="21" spans="1:8" ht="13" x14ac:dyDescent="0.3">
      <c r="A21" s="47">
        <v>134</v>
      </c>
      <c r="B21" s="48">
        <v>4</v>
      </c>
      <c r="C21" s="49">
        <v>41777</v>
      </c>
      <c r="D21" s="50" t="s">
        <v>10</v>
      </c>
      <c r="E21" s="5" t="s">
        <v>93</v>
      </c>
      <c r="F21" s="5" t="s">
        <v>97</v>
      </c>
      <c r="G21" s="54"/>
      <c r="H21" s="52"/>
    </row>
    <row r="22" spans="1:8" ht="13" x14ac:dyDescent="0.3">
      <c r="A22" s="47">
        <v>135</v>
      </c>
      <c r="B22" s="48">
        <v>4</v>
      </c>
      <c r="C22" s="49">
        <v>41777</v>
      </c>
      <c r="D22" s="50" t="s">
        <v>10</v>
      </c>
      <c r="E22" s="5" t="s">
        <v>99</v>
      </c>
      <c r="F22" s="5" t="s">
        <v>100</v>
      </c>
      <c r="G22" s="51"/>
      <c r="H22" s="52"/>
    </row>
    <row r="23" spans="1:8" ht="13" x14ac:dyDescent="0.3">
      <c r="A23" s="47">
        <v>136</v>
      </c>
      <c r="B23" s="48">
        <v>4</v>
      </c>
      <c r="C23" s="49">
        <v>41777</v>
      </c>
      <c r="D23" s="50" t="s">
        <v>10</v>
      </c>
      <c r="E23" s="5" t="s">
        <v>92</v>
      </c>
      <c r="F23" s="5" t="s">
        <v>95</v>
      </c>
      <c r="G23" s="51"/>
      <c r="H23" s="52"/>
    </row>
    <row r="24" spans="1:8" ht="13" x14ac:dyDescent="0.3">
      <c r="A24" s="47">
        <v>137</v>
      </c>
      <c r="B24" s="48">
        <v>4</v>
      </c>
      <c r="C24" s="49">
        <v>41777</v>
      </c>
      <c r="D24" s="50" t="s">
        <v>10</v>
      </c>
      <c r="E24" s="5" t="s">
        <v>96</v>
      </c>
      <c r="F24" s="5" t="s">
        <v>98</v>
      </c>
      <c r="G24" s="54"/>
      <c r="H24" s="52"/>
    </row>
    <row r="25" spans="1:8" ht="13" x14ac:dyDescent="0.3">
      <c r="A25" s="47">
        <v>180</v>
      </c>
      <c r="B25" s="48">
        <v>5</v>
      </c>
      <c r="C25" s="49">
        <v>41791</v>
      </c>
      <c r="D25" s="50" t="s">
        <v>10</v>
      </c>
      <c r="E25" s="5" t="s">
        <v>97</v>
      </c>
      <c r="F25" s="5" t="s">
        <v>92</v>
      </c>
      <c r="G25" s="51"/>
      <c r="H25" s="52"/>
    </row>
    <row r="26" spans="1:8" ht="13" x14ac:dyDescent="0.3">
      <c r="A26" s="47">
        <v>181</v>
      </c>
      <c r="B26" s="48">
        <v>5</v>
      </c>
      <c r="C26" s="49">
        <v>41791</v>
      </c>
      <c r="D26" s="50" t="s">
        <v>10</v>
      </c>
      <c r="E26" s="5" t="s">
        <v>101</v>
      </c>
      <c r="F26" s="5" t="s">
        <v>96</v>
      </c>
      <c r="G26" s="51"/>
      <c r="H26" s="52"/>
    </row>
    <row r="27" spans="1:8" ht="13" x14ac:dyDescent="0.3">
      <c r="A27" s="47">
        <v>182</v>
      </c>
      <c r="B27" s="48">
        <v>5</v>
      </c>
      <c r="C27" s="49">
        <v>41791</v>
      </c>
      <c r="D27" s="50" t="s">
        <v>10</v>
      </c>
      <c r="E27" s="5" t="s">
        <v>99</v>
      </c>
      <c r="F27" s="5" t="s">
        <v>94</v>
      </c>
      <c r="G27" s="51"/>
      <c r="H27" s="52"/>
    </row>
    <row r="28" spans="1:8" ht="13" x14ac:dyDescent="0.3">
      <c r="A28" s="47">
        <v>183</v>
      </c>
      <c r="B28" s="48">
        <v>5</v>
      </c>
      <c r="C28" s="49">
        <v>41791</v>
      </c>
      <c r="D28" s="50" t="s">
        <v>10</v>
      </c>
      <c r="E28" s="5" t="s">
        <v>100</v>
      </c>
      <c r="F28" s="5" t="s">
        <v>93</v>
      </c>
      <c r="G28" s="51"/>
      <c r="H28" s="52"/>
    </row>
    <row r="29" spans="1:8" ht="13" x14ac:dyDescent="0.3">
      <c r="A29" s="47">
        <v>184</v>
      </c>
      <c r="B29" s="48">
        <v>5</v>
      </c>
      <c r="C29" s="49">
        <v>41791</v>
      </c>
      <c r="D29" s="50" t="s">
        <v>10</v>
      </c>
      <c r="E29" s="5" t="s">
        <v>98</v>
      </c>
      <c r="F29" s="5" t="s">
        <v>95</v>
      </c>
      <c r="G29" s="51"/>
      <c r="H29" s="52"/>
    </row>
    <row r="30" spans="1:8" ht="13" x14ac:dyDescent="0.3">
      <c r="A30" s="47">
        <v>226</v>
      </c>
      <c r="B30" s="48">
        <v>6</v>
      </c>
      <c r="C30" s="49">
        <v>41798</v>
      </c>
      <c r="D30" s="50" t="s">
        <v>10</v>
      </c>
      <c r="E30" s="5" t="s">
        <v>95</v>
      </c>
      <c r="F30" s="5" t="s">
        <v>101</v>
      </c>
      <c r="G30" s="51"/>
      <c r="H30" s="52"/>
    </row>
    <row r="31" spans="1:8" ht="13" x14ac:dyDescent="0.3">
      <c r="A31" s="47">
        <v>227</v>
      </c>
      <c r="B31" s="48">
        <v>6</v>
      </c>
      <c r="C31" s="49">
        <v>41798</v>
      </c>
      <c r="D31" s="50" t="s">
        <v>10</v>
      </c>
      <c r="E31" s="5" t="s">
        <v>94</v>
      </c>
      <c r="F31" s="5" t="s">
        <v>96</v>
      </c>
      <c r="G31" s="51"/>
      <c r="H31" s="52"/>
    </row>
    <row r="32" spans="1:8" ht="13" x14ac:dyDescent="0.3">
      <c r="A32" s="47">
        <v>228</v>
      </c>
      <c r="B32" s="48">
        <v>6</v>
      </c>
      <c r="C32" s="49">
        <v>41798</v>
      </c>
      <c r="D32" s="50" t="s">
        <v>10</v>
      </c>
      <c r="E32" s="5" t="s">
        <v>97</v>
      </c>
      <c r="F32" s="5" t="s">
        <v>98</v>
      </c>
      <c r="G32" s="62"/>
      <c r="H32" s="52"/>
    </row>
    <row r="33" spans="1:8" ht="13" x14ac:dyDescent="0.3">
      <c r="A33" s="47">
        <v>229</v>
      </c>
      <c r="B33" s="48">
        <v>6</v>
      </c>
      <c r="C33" s="49">
        <v>41798</v>
      </c>
      <c r="D33" s="50" t="s">
        <v>10</v>
      </c>
      <c r="E33" s="5" t="s">
        <v>93</v>
      </c>
      <c r="F33" s="5" t="s">
        <v>99</v>
      </c>
      <c r="G33" s="51"/>
      <c r="H33" s="52"/>
    </row>
    <row r="34" spans="1:8" ht="13" x14ac:dyDescent="0.3">
      <c r="A34" s="47">
        <v>230</v>
      </c>
      <c r="B34" s="48">
        <v>6</v>
      </c>
      <c r="C34" s="49">
        <v>41798</v>
      </c>
      <c r="D34" s="50" t="s">
        <v>10</v>
      </c>
      <c r="E34" s="5" t="s">
        <v>100</v>
      </c>
      <c r="F34" s="5" t="s">
        <v>92</v>
      </c>
      <c r="G34" s="51"/>
      <c r="H34" s="52"/>
    </row>
    <row r="35" spans="1:8" ht="13" x14ac:dyDescent="0.3">
      <c r="A35" s="47">
        <v>270</v>
      </c>
      <c r="B35" s="48">
        <v>7</v>
      </c>
      <c r="C35" s="49">
        <v>41805</v>
      </c>
      <c r="D35" s="50" t="s">
        <v>10</v>
      </c>
      <c r="E35" s="5" t="s">
        <v>94</v>
      </c>
      <c r="F35" s="5" t="s">
        <v>93</v>
      </c>
      <c r="G35" s="51"/>
      <c r="H35" s="52"/>
    </row>
    <row r="36" spans="1:8" ht="13" x14ac:dyDescent="0.3">
      <c r="A36" s="47">
        <v>271</v>
      </c>
      <c r="B36" s="48">
        <v>7</v>
      </c>
      <c r="C36" s="49">
        <v>41805</v>
      </c>
      <c r="D36" s="50" t="s">
        <v>10</v>
      </c>
      <c r="E36" s="5" t="s">
        <v>96</v>
      </c>
      <c r="F36" s="5" t="s">
        <v>95</v>
      </c>
      <c r="G36" s="51"/>
      <c r="H36" s="52"/>
    </row>
    <row r="37" spans="1:8" ht="13" x14ac:dyDescent="0.3">
      <c r="A37" s="47">
        <v>272</v>
      </c>
      <c r="B37" s="48">
        <v>7</v>
      </c>
      <c r="C37" s="49">
        <v>41805</v>
      </c>
      <c r="D37" s="50" t="s">
        <v>10</v>
      </c>
      <c r="E37" s="5" t="s">
        <v>99</v>
      </c>
      <c r="F37" s="5" t="s">
        <v>92</v>
      </c>
      <c r="G37" s="51"/>
      <c r="H37" s="52"/>
    </row>
    <row r="38" spans="1:8" ht="13" x14ac:dyDescent="0.3">
      <c r="A38" s="47">
        <v>273</v>
      </c>
      <c r="B38" s="48">
        <v>7</v>
      </c>
      <c r="C38" s="49">
        <v>41805</v>
      </c>
      <c r="D38" s="50" t="s">
        <v>10</v>
      </c>
      <c r="E38" s="5" t="s">
        <v>98</v>
      </c>
      <c r="F38" s="5" t="s">
        <v>100</v>
      </c>
      <c r="G38" s="51"/>
      <c r="H38" s="52"/>
    </row>
    <row r="39" spans="1:8" ht="13" x14ac:dyDescent="0.3">
      <c r="A39" s="47">
        <v>274</v>
      </c>
      <c r="B39" s="48">
        <v>7</v>
      </c>
      <c r="C39" s="49">
        <v>41805</v>
      </c>
      <c r="D39" s="50" t="s">
        <v>10</v>
      </c>
      <c r="E39" s="5" t="s">
        <v>101</v>
      </c>
      <c r="F39" s="5" t="s">
        <v>97</v>
      </c>
      <c r="G39" s="62"/>
      <c r="H39" s="52"/>
    </row>
    <row r="40" spans="1:8" ht="13" x14ac:dyDescent="0.3">
      <c r="A40" s="47">
        <v>314</v>
      </c>
      <c r="B40" s="48">
        <v>8</v>
      </c>
      <c r="C40" s="49">
        <v>41812</v>
      </c>
      <c r="D40" s="50" t="s">
        <v>10</v>
      </c>
      <c r="E40" s="5" t="s">
        <v>96</v>
      </c>
      <c r="F40" s="5" t="s">
        <v>99</v>
      </c>
      <c r="G40" s="51"/>
      <c r="H40" s="52"/>
    </row>
    <row r="41" spans="1:8" ht="13" x14ac:dyDescent="0.3">
      <c r="A41" s="47">
        <v>315</v>
      </c>
      <c r="B41" s="48">
        <v>8</v>
      </c>
      <c r="C41" s="49">
        <v>41812</v>
      </c>
      <c r="D41" s="50" t="s">
        <v>10</v>
      </c>
      <c r="E41" s="5" t="s">
        <v>97</v>
      </c>
      <c r="F41" s="5" t="s">
        <v>94</v>
      </c>
      <c r="G41" s="51"/>
      <c r="H41" s="52"/>
    </row>
    <row r="42" spans="1:8" ht="13" x14ac:dyDescent="0.3">
      <c r="A42" s="47">
        <v>316</v>
      </c>
      <c r="B42" s="48">
        <v>8</v>
      </c>
      <c r="C42" s="49">
        <v>41812</v>
      </c>
      <c r="D42" s="50" t="s">
        <v>10</v>
      </c>
      <c r="E42" s="5" t="s">
        <v>92</v>
      </c>
      <c r="F42" s="5" t="s">
        <v>98</v>
      </c>
      <c r="G42" s="51"/>
      <c r="H42" s="52"/>
    </row>
    <row r="43" spans="1:8" ht="13" x14ac:dyDescent="0.3">
      <c r="A43" s="47">
        <v>317</v>
      </c>
      <c r="B43" s="48">
        <v>8</v>
      </c>
      <c r="C43" s="49">
        <v>41812</v>
      </c>
      <c r="D43" s="50" t="s">
        <v>10</v>
      </c>
      <c r="E43" s="5" t="s">
        <v>101</v>
      </c>
      <c r="F43" s="5" t="s">
        <v>93</v>
      </c>
      <c r="G43" s="51"/>
      <c r="H43" s="52"/>
    </row>
    <row r="44" spans="1:8" ht="13" x14ac:dyDescent="0.3">
      <c r="A44" s="47">
        <v>318</v>
      </c>
      <c r="B44" s="48">
        <v>8</v>
      </c>
      <c r="C44" s="49">
        <v>41812</v>
      </c>
      <c r="D44" s="50" t="s">
        <v>10</v>
      </c>
      <c r="E44" s="5" t="s">
        <v>95</v>
      </c>
      <c r="F44" s="5" t="s">
        <v>100</v>
      </c>
      <c r="G44" s="51"/>
      <c r="H44" s="52"/>
    </row>
    <row r="45" spans="1:8" ht="13" x14ac:dyDescent="0.3">
      <c r="A45" s="47">
        <v>360</v>
      </c>
      <c r="B45" s="48">
        <v>9</v>
      </c>
      <c r="C45" s="49">
        <v>41819</v>
      </c>
      <c r="D45" s="50" t="s">
        <v>10</v>
      </c>
      <c r="E45" s="5" t="s">
        <v>97</v>
      </c>
      <c r="F45" s="5" t="s">
        <v>95</v>
      </c>
      <c r="G45" s="62"/>
      <c r="H45" s="52"/>
    </row>
    <row r="46" spans="1:8" ht="13" x14ac:dyDescent="0.3">
      <c r="A46" s="47">
        <v>361</v>
      </c>
      <c r="B46" s="48">
        <v>9</v>
      </c>
      <c r="C46" s="49">
        <v>41819</v>
      </c>
      <c r="D46" s="50" t="s">
        <v>10</v>
      </c>
      <c r="E46" s="5" t="s">
        <v>100</v>
      </c>
      <c r="F46" s="5" t="s">
        <v>96</v>
      </c>
      <c r="G46" s="51"/>
      <c r="H46" s="52"/>
    </row>
    <row r="47" spans="1:8" ht="13" x14ac:dyDescent="0.3">
      <c r="A47" s="47">
        <v>362</v>
      </c>
      <c r="B47" s="48">
        <v>9</v>
      </c>
      <c r="C47" s="49">
        <v>41819</v>
      </c>
      <c r="D47" s="50" t="s">
        <v>10</v>
      </c>
      <c r="E47" s="5" t="s">
        <v>101</v>
      </c>
      <c r="F47" s="5" t="s">
        <v>99</v>
      </c>
      <c r="G47" s="62"/>
      <c r="H47" s="52"/>
    </row>
    <row r="48" spans="1:8" ht="13" x14ac:dyDescent="0.3">
      <c r="A48" s="47">
        <v>363</v>
      </c>
      <c r="B48" s="48">
        <v>9</v>
      </c>
      <c r="C48" s="49">
        <v>41819</v>
      </c>
      <c r="D48" s="50" t="s">
        <v>10</v>
      </c>
      <c r="E48" s="5" t="s">
        <v>93</v>
      </c>
      <c r="F48" s="5" t="s">
        <v>98</v>
      </c>
      <c r="G48" s="51"/>
      <c r="H48" s="52"/>
    </row>
    <row r="49" spans="1:8" ht="13" x14ac:dyDescent="0.3">
      <c r="A49" s="47">
        <v>364</v>
      </c>
      <c r="B49" s="48">
        <v>9</v>
      </c>
      <c r="C49" s="49">
        <v>41819</v>
      </c>
      <c r="D49" s="50" t="s">
        <v>10</v>
      </c>
      <c r="E49" s="5" t="s">
        <v>94</v>
      </c>
      <c r="F49" s="5" t="s">
        <v>92</v>
      </c>
      <c r="G49" s="51"/>
      <c r="H49" s="52"/>
    </row>
    <row r="50" spans="1:8" ht="13" x14ac:dyDescent="0.3">
      <c r="A50" s="47">
        <v>409</v>
      </c>
      <c r="B50" s="48">
        <v>10</v>
      </c>
      <c r="C50" s="49">
        <v>41875</v>
      </c>
      <c r="D50" s="50" t="s">
        <v>10</v>
      </c>
      <c r="E50" s="5" t="s">
        <v>93</v>
      </c>
      <c r="F50" s="5" t="s">
        <v>92</v>
      </c>
      <c r="G50" s="51"/>
      <c r="H50" s="52"/>
    </row>
    <row r="51" spans="1:8" ht="13" x14ac:dyDescent="0.3">
      <c r="A51" s="47">
        <v>410</v>
      </c>
      <c r="B51" s="48">
        <v>10</v>
      </c>
      <c r="C51" s="49">
        <v>41875</v>
      </c>
      <c r="D51" s="50" t="s">
        <v>10</v>
      </c>
      <c r="E51" s="5" t="s">
        <v>94</v>
      </c>
      <c r="F51" s="5" t="s">
        <v>95</v>
      </c>
      <c r="G51" s="51"/>
      <c r="H51" s="52"/>
    </row>
    <row r="52" spans="1:8" ht="13" x14ac:dyDescent="0.3">
      <c r="A52" s="47">
        <v>411</v>
      </c>
      <c r="B52" s="48">
        <v>10</v>
      </c>
      <c r="C52" s="49">
        <v>41875</v>
      </c>
      <c r="D52" s="50" t="s">
        <v>10</v>
      </c>
      <c r="E52" s="5" t="s">
        <v>97</v>
      </c>
      <c r="F52" s="5" t="s">
        <v>96</v>
      </c>
      <c r="G52" s="51"/>
      <c r="H52" s="52"/>
    </row>
    <row r="53" spans="1:8" ht="13" x14ac:dyDescent="0.3">
      <c r="A53" s="47">
        <v>412</v>
      </c>
      <c r="B53" s="48">
        <v>10</v>
      </c>
      <c r="C53" s="49">
        <v>41875</v>
      </c>
      <c r="D53" s="50" t="s">
        <v>10</v>
      </c>
      <c r="E53" s="5" t="s">
        <v>99</v>
      </c>
      <c r="F53" s="5" t="s">
        <v>98</v>
      </c>
      <c r="G53" s="51"/>
      <c r="H53" s="52"/>
    </row>
    <row r="54" spans="1:8" ht="13" x14ac:dyDescent="0.3">
      <c r="A54" s="47">
        <v>413</v>
      </c>
      <c r="B54" s="48">
        <v>10</v>
      </c>
      <c r="C54" s="49">
        <v>41875</v>
      </c>
      <c r="D54" s="50" t="s">
        <v>10</v>
      </c>
      <c r="E54" s="5" t="s">
        <v>101</v>
      </c>
      <c r="F54" s="5" t="s">
        <v>100</v>
      </c>
      <c r="G54" s="51"/>
      <c r="H54" s="52"/>
    </row>
    <row r="55" spans="1:8" ht="13" x14ac:dyDescent="0.3">
      <c r="A55" s="47">
        <v>453</v>
      </c>
      <c r="B55" s="48">
        <v>11</v>
      </c>
      <c r="C55" s="49">
        <v>41889</v>
      </c>
      <c r="D55" s="50" t="s">
        <v>10</v>
      </c>
      <c r="E55" s="5" t="s">
        <v>98</v>
      </c>
      <c r="F55" s="5" t="s">
        <v>94</v>
      </c>
      <c r="G55" s="51"/>
      <c r="H55" s="52"/>
    </row>
    <row r="56" spans="1:8" ht="13" x14ac:dyDescent="0.3">
      <c r="A56" s="47">
        <v>454</v>
      </c>
      <c r="B56" s="48">
        <v>11</v>
      </c>
      <c r="C56" s="49">
        <v>41889</v>
      </c>
      <c r="D56" s="50" t="s">
        <v>10</v>
      </c>
      <c r="E56" s="5" t="s">
        <v>101</v>
      </c>
      <c r="F56" s="5" t="s">
        <v>92</v>
      </c>
      <c r="G56" s="54"/>
      <c r="H56" s="52"/>
    </row>
    <row r="57" spans="1:8" ht="13" x14ac:dyDescent="0.3">
      <c r="A57" s="47">
        <v>455</v>
      </c>
      <c r="B57" s="48">
        <v>11</v>
      </c>
      <c r="C57" s="49">
        <v>41889</v>
      </c>
      <c r="D57" s="50" t="s">
        <v>10</v>
      </c>
      <c r="E57" s="5" t="s">
        <v>96</v>
      </c>
      <c r="F57" s="5" t="s">
        <v>93</v>
      </c>
      <c r="G57" s="51"/>
      <c r="H57" s="52"/>
    </row>
    <row r="58" spans="1:8" ht="13" x14ac:dyDescent="0.3">
      <c r="A58" s="47">
        <v>456</v>
      </c>
      <c r="B58" s="48">
        <v>11</v>
      </c>
      <c r="C58" s="49">
        <v>41889</v>
      </c>
      <c r="D58" s="50" t="s">
        <v>10</v>
      </c>
      <c r="E58" s="5" t="s">
        <v>95</v>
      </c>
      <c r="F58" s="5" t="s">
        <v>99</v>
      </c>
      <c r="G58" s="51"/>
      <c r="H58" s="52"/>
    </row>
    <row r="59" spans="1:8" ht="13" x14ac:dyDescent="0.3">
      <c r="A59" s="47">
        <v>457</v>
      </c>
      <c r="B59" s="48">
        <v>11</v>
      </c>
      <c r="C59" s="49">
        <v>41889</v>
      </c>
      <c r="D59" s="50" t="s">
        <v>10</v>
      </c>
      <c r="E59" s="5" t="s">
        <v>100</v>
      </c>
      <c r="F59" s="5" t="s">
        <v>97</v>
      </c>
      <c r="G59" s="51"/>
      <c r="H59" s="52"/>
    </row>
    <row r="60" spans="1:8" ht="13" x14ac:dyDescent="0.3">
      <c r="A60" s="47">
        <v>497</v>
      </c>
      <c r="B60" s="48">
        <v>12</v>
      </c>
      <c r="C60" s="49">
        <v>41896</v>
      </c>
      <c r="D60" s="50" t="s">
        <v>10</v>
      </c>
      <c r="E60" s="5" t="s">
        <v>94</v>
      </c>
      <c r="F60" s="5" t="s">
        <v>101</v>
      </c>
      <c r="G60" s="51"/>
      <c r="H60" s="52"/>
    </row>
    <row r="61" spans="1:8" ht="13" x14ac:dyDescent="0.3">
      <c r="A61" s="47">
        <v>498</v>
      </c>
      <c r="B61" s="48">
        <v>12</v>
      </c>
      <c r="C61" s="49">
        <v>41896</v>
      </c>
      <c r="D61" s="50" t="s">
        <v>10</v>
      </c>
      <c r="E61" s="5" t="s">
        <v>97</v>
      </c>
      <c r="F61" s="5" t="s">
        <v>93</v>
      </c>
      <c r="G61" s="51"/>
      <c r="H61" s="52"/>
    </row>
    <row r="62" spans="1:8" ht="13" x14ac:dyDescent="0.3">
      <c r="A62" s="47">
        <v>499</v>
      </c>
      <c r="B62" s="48">
        <v>12</v>
      </c>
      <c r="C62" s="49">
        <v>41896</v>
      </c>
      <c r="D62" s="50" t="s">
        <v>10</v>
      </c>
      <c r="E62" s="5" t="s">
        <v>100</v>
      </c>
      <c r="F62" s="5" t="s">
        <v>99</v>
      </c>
      <c r="G62" s="51"/>
      <c r="H62" s="52"/>
    </row>
    <row r="63" spans="1:8" ht="13" x14ac:dyDescent="0.3">
      <c r="A63" s="47">
        <v>500</v>
      </c>
      <c r="B63" s="48">
        <v>12</v>
      </c>
      <c r="C63" s="49">
        <v>41896</v>
      </c>
      <c r="D63" s="50" t="s">
        <v>10</v>
      </c>
      <c r="E63" s="5" t="s">
        <v>95</v>
      </c>
      <c r="F63" s="5" t="s">
        <v>92</v>
      </c>
      <c r="G63" s="51"/>
      <c r="H63" s="52"/>
    </row>
    <row r="64" spans="1:8" ht="13" x14ac:dyDescent="0.3">
      <c r="A64" s="47">
        <v>501</v>
      </c>
      <c r="B64" s="48">
        <v>12</v>
      </c>
      <c r="C64" s="49">
        <v>41896</v>
      </c>
      <c r="D64" s="50" t="s">
        <v>10</v>
      </c>
      <c r="E64" s="5" t="s">
        <v>98</v>
      </c>
      <c r="F64" s="5" t="s">
        <v>96</v>
      </c>
      <c r="G64" s="51"/>
      <c r="H64" s="52"/>
    </row>
    <row r="65" spans="1:8" ht="13" x14ac:dyDescent="0.3">
      <c r="A65" s="47">
        <v>541</v>
      </c>
      <c r="B65" s="48">
        <v>13</v>
      </c>
      <c r="C65" s="49">
        <v>41903</v>
      </c>
      <c r="D65" s="50" t="s">
        <v>10</v>
      </c>
      <c r="E65" s="5" t="s">
        <v>92</v>
      </c>
      <c r="F65" s="5" t="s">
        <v>97</v>
      </c>
      <c r="G65" s="51"/>
      <c r="H65" s="52"/>
    </row>
    <row r="66" spans="1:8" ht="13" x14ac:dyDescent="0.3">
      <c r="A66" s="47">
        <v>542</v>
      </c>
      <c r="B66" s="48">
        <v>13</v>
      </c>
      <c r="C66" s="49">
        <v>41903</v>
      </c>
      <c r="D66" s="50" t="s">
        <v>10</v>
      </c>
      <c r="E66" s="5" t="s">
        <v>96</v>
      </c>
      <c r="F66" s="5" t="s">
        <v>101</v>
      </c>
      <c r="G66" s="51"/>
      <c r="H66" s="52"/>
    </row>
    <row r="67" spans="1:8" ht="13" x14ac:dyDescent="0.3">
      <c r="A67" s="47">
        <v>543</v>
      </c>
      <c r="B67" s="48">
        <v>13</v>
      </c>
      <c r="C67" s="49">
        <v>41903</v>
      </c>
      <c r="D67" s="50" t="s">
        <v>10</v>
      </c>
      <c r="E67" s="5" t="s">
        <v>94</v>
      </c>
      <c r="F67" s="5" t="s">
        <v>99</v>
      </c>
      <c r="G67" s="51"/>
      <c r="H67" s="52"/>
    </row>
    <row r="68" spans="1:8" ht="13" x14ac:dyDescent="0.3">
      <c r="A68" s="47">
        <v>544</v>
      </c>
      <c r="B68" s="48">
        <v>13</v>
      </c>
      <c r="C68" s="49">
        <v>41903</v>
      </c>
      <c r="D68" s="50" t="s">
        <v>10</v>
      </c>
      <c r="E68" s="5" t="s">
        <v>93</v>
      </c>
      <c r="F68" s="5" t="s">
        <v>100</v>
      </c>
      <c r="G68" s="51"/>
      <c r="H68" s="52"/>
    </row>
    <row r="69" spans="1:8" ht="13" x14ac:dyDescent="0.3">
      <c r="A69" s="47">
        <v>545</v>
      </c>
      <c r="B69" s="48">
        <v>13</v>
      </c>
      <c r="C69" s="49">
        <v>41903</v>
      </c>
      <c r="D69" s="50" t="s">
        <v>10</v>
      </c>
      <c r="E69" s="5" t="s">
        <v>95</v>
      </c>
      <c r="F69" s="5" t="s">
        <v>98</v>
      </c>
      <c r="G69" s="51"/>
      <c r="H69" s="52"/>
    </row>
    <row r="70" spans="1:8" ht="13" x14ac:dyDescent="0.3">
      <c r="A70" s="47">
        <v>585</v>
      </c>
      <c r="B70" s="48">
        <v>14</v>
      </c>
      <c r="C70" s="49">
        <v>41910</v>
      </c>
      <c r="D70" s="50" t="s">
        <v>10</v>
      </c>
      <c r="E70" s="5" t="s">
        <v>101</v>
      </c>
      <c r="F70" s="5" t="s">
        <v>95</v>
      </c>
      <c r="G70" s="51"/>
      <c r="H70" s="52"/>
    </row>
    <row r="71" spans="1:8" ht="13" x14ac:dyDescent="0.3">
      <c r="A71" s="47">
        <v>586</v>
      </c>
      <c r="B71" s="48">
        <v>14</v>
      </c>
      <c r="C71" s="49">
        <v>41910</v>
      </c>
      <c r="D71" s="50" t="s">
        <v>10</v>
      </c>
      <c r="E71" s="5" t="s">
        <v>96</v>
      </c>
      <c r="F71" s="5" t="s">
        <v>94</v>
      </c>
      <c r="G71" s="51"/>
      <c r="H71" s="52"/>
    </row>
    <row r="72" spans="1:8" ht="13" x14ac:dyDescent="0.3">
      <c r="A72" s="47">
        <v>587</v>
      </c>
      <c r="B72" s="48">
        <v>14</v>
      </c>
      <c r="C72" s="49">
        <v>41910</v>
      </c>
      <c r="D72" s="50" t="s">
        <v>10</v>
      </c>
      <c r="E72" s="5" t="s">
        <v>98</v>
      </c>
      <c r="F72" s="5" t="s">
        <v>97</v>
      </c>
      <c r="G72" s="51"/>
      <c r="H72" s="52"/>
    </row>
    <row r="73" spans="1:8" ht="13" x14ac:dyDescent="0.3">
      <c r="A73" s="47">
        <v>588</v>
      </c>
      <c r="B73" s="48">
        <v>14</v>
      </c>
      <c r="C73" s="49">
        <v>41910</v>
      </c>
      <c r="D73" s="50" t="s">
        <v>10</v>
      </c>
      <c r="E73" s="5" t="s">
        <v>99</v>
      </c>
      <c r="F73" s="5" t="s">
        <v>93</v>
      </c>
      <c r="G73" s="51"/>
      <c r="H73" s="52"/>
    </row>
    <row r="74" spans="1:8" ht="13" x14ac:dyDescent="0.3">
      <c r="A74" s="47">
        <v>589</v>
      </c>
      <c r="B74" s="48">
        <v>14</v>
      </c>
      <c r="C74" s="49">
        <v>41910</v>
      </c>
      <c r="D74" s="50" t="s">
        <v>10</v>
      </c>
      <c r="E74" s="5" t="s">
        <v>92</v>
      </c>
      <c r="F74" s="5" t="s">
        <v>100</v>
      </c>
      <c r="G74" s="51"/>
      <c r="H74" s="52"/>
    </row>
    <row r="75" spans="1:8" ht="13" x14ac:dyDescent="0.3">
      <c r="A75" s="47">
        <v>629</v>
      </c>
      <c r="B75" s="48">
        <v>15</v>
      </c>
      <c r="C75" s="49">
        <v>41917</v>
      </c>
      <c r="D75" s="50" t="s">
        <v>10</v>
      </c>
      <c r="E75" s="5" t="s">
        <v>93</v>
      </c>
      <c r="F75" s="5" t="s">
        <v>94</v>
      </c>
      <c r="G75" s="51"/>
      <c r="H75" s="52"/>
    </row>
    <row r="76" spans="1:8" ht="13" x14ac:dyDescent="0.3">
      <c r="A76" s="47">
        <v>630</v>
      </c>
      <c r="B76" s="48">
        <v>15</v>
      </c>
      <c r="C76" s="49">
        <v>41917</v>
      </c>
      <c r="D76" s="50" t="s">
        <v>10</v>
      </c>
      <c r="E76" s="5" t="s">
        <v>95</v>
      </c>
      <c r="F76" s="5" t="s">
        <v>96</v>
      </c>
      <c r="G76" s="51"/>
      <c r="H76" s="52"/>
    </row>
    <row r="77" spans="1:8" ht="13" x14ac:dyDescent="0.3">
      <c r="A77" s="47">
        <v>631</v>
      </c>
      <c r="B77" s="48">
        <v>15</v>
      </c>
      <c r="C77" s="49">
        <v>41917</v>
      </c>
      <c r="D77" s="50" t="s">
        <v>10</v>
      </c>
      <c r="E77" s="5" t="s">
        <v>92</v>
      </c>
      <c r="F77" s="5" t="s">
        <v>99</v>
      </c>
      <c r="G77" s="51"/>
      <c r="H77" s="52"/>
    </row>
    <row r="78" spans="1:8" ht="13" x14ac:dyDescent="0.3">
      <c r="A78" s="47">
        <v>632</v>
      </c>
      <c r="B78" s="48">
        <v>15</v>
      </c>
      <c r="C78" s="49">
        <v>41917</v>
      </c>
      <c r="D78" s="50" t="s">
        <v>10</v>
      </c>
      <c r="E78" s="5" t="s">
        <v>100</v>
      </c>
      <c r="F78" s="5" t="s">
        <v>98</v>
      </c>
      <c r="G78" s="51"/>
      <c r="H78" s="52"/>
    </row>
    <row r="79" spans="1:8" ht="13" x14ac:dyDescent="0.3">
      <c r="A79" s="47">
        <v>633</v>
      </c>
      <c r="B79" s="48">
        <v>15</v>
      </c>
      <c r="C79" s="49">
        <v>41917</v>
      </c>
      <c r="D79" s="50" t="s">
        <v>10</v>
      </c>
      <c r="E79" s="5" t="s">
        <v>97</v>
      </c>
      <c r="F79" s="5" t="s">
        <v>101</v>
      </c>
      <c r="G79" s="51"/>
      <c r="H79" s="52"/>
    </row>
    <row r="80" spans="1:8" ht="13" x14ac:dyDescent="0.3">
      <c r="A80" s="47">
        <v>673</v>
      </c>
      <c r="B80" s="48">
        <v>16</v>
      </c>
      <c r="C80" s="49">
        <v>41931</v>
      </c>
      <c r="D80" s="50" t="s">
        <v>10</v>
      </c>
      <c r="E80" s="5" t="s">
        <v>99</v>
      </c>
      <c r="F80" s="5" t="s">
        <v>96</v>
      </c>
      <c r="G80" s="51"/>
      <c r="H80" s="52"/>
    </row>
    <row r="81" spans="1:8" ht="13" x14ac:dyDescent="0.3">
      <c r="A81" s="47">
        <v>674</v>
      </c>
      <c r="B81" s="48">
        <v>16</v>
      </c>
      <c r="C81" s="49">
        <v>41931</v>
      </c>
      <c r="D81" s="50" t="s">
        <v>10</v>
      </c>
      <c r="E81" s="5" t="s">
        <v>94</v>
      </c>
      <c r="F81" s="5" t="s">
        <v>97</v>
      </c>
      <c r="G81" s="51"/>
      <c r="H81" s="52"/>
    </row>
    <row r="82" spans="1:8" ht="13" x14ac:dyDescent="0.3">
      <c r="A82" s="47">
        <v>675</v>
      </c>
      <c r="B82" s="48">
        <v>16</v>
      </c>
      <c r="C82" s="49">
        <v>41931</v>
      </c>
      <c r="D82" s="50" t="s">
        <v>10</v>
      </c>
      <c r="E82" s="5" t="s">
        <v>98</v>
      </c>
      <c r="F82" s="5" t="s">
        <v>92</v>
      </c>
      <c r="G82" s="51"/>
      <c r="H82" s="52"/>
    </row>
    <row r="83" spans="1:8" ht="13" x14ac:dyDescent="0.3">
      <c r="A83" s="47">
        <v>676</v>
      </c>
      <c r="B83" s="48">
        <v>16</v>
      </c>
      <c r="C83" s="49">
        <v>41931</v>
      </c>
      <c r="D83" s="50" t="s">
        <v>10</v>
      </c>
      <c r="E83" s="5" t="s">
        <v>93</v>
      </c>
      <c r="F83" s="5" t="s">
        <v>101</v>
      </c>
      <c r="G83" s="51"/>
      <c r="H83" s="52"/>
    </row>
    <row r="84" spans="1:8" ht="13" x14ac:dyDescent="0.3">
      <c r="A84" s="47">
        <v>677</v>
      </c>
      <c r="B84" s="48">
        <v>16</v>
      </c>
      <c r="C84" s="49">
        <v>41931</v>
      </c>
      <c r="D84" s="50" t="s">
        <v>10</v>
      </c>
      <c r="E84" s="5" t="s">
        <v>100</v>
      </c>
      <c r="F84" s="5" t="s">
        <v>95</v>
      </c>
      <c r="G84" s="51"/>
      <c r="H84" s="52"/>
    </row>
    <row r="85" spans="1:8" ht="13" x14ac:dyDescent="0.3">
      <c r="A85" s="47">
        <v>717</v>
      </c>
      <c r="B85" s="48">
        <v>17</v>
      </c>
      <c r="C85" s="49">
        <v>41938</v>
      </c>
      <c r="D85" s="50" t="s">
        <v>10</v>
      </c>
      <c r="E85" s="5" t="s">
        <v>95</v>
      </c>
      <c r="F85" s="5" t="s">
        <v>97</v>
      </c>
      <c r="G85" s="51"/>
      <c r="H85" s="52"/>
    </row>
    <row r="86" spans="1:8" ht="13" x14ac:dyDescent="0.3">
      <c r="A86" s="47">
        <v>718</v>
      </c>
      <c r="B86" s="48">
        <v>17</v>
      </c>
      <c r="C86" s="49">
        <v>41938</v>
      </c>
      <c r="D86" s="50" t="s">
        <v>10</v>
      </c>
      <c r="E86" s="5" t="s">
        <v>96</v>
      </c>
      <c r="F86" s="5" t="s">
        <v>100</v>
      </c>
      <c r="G86" s="51"/>
      <c r="H86" s="52"/>
    </row>
    <row r="87" spans="1:8" ht="13" x14ac:dyDescent="0.3">
      <c r="A87" s="47">
        <v>719</v>
      </c>
      <c r="B87" s="48">
        <v>17</v>
      </c>
      <c r="C87" s="49">
        <v>41938</v>
      </c>
      <c r="D87" s="50" t="s">
        <v>10</v>
      </c>
      <c r="E87" s="5" t="s">
        <v>99</v>
      </c>
      <c r="F87" s="5" t="s">
        <v>101</v>
      </c>
      <c r="G87" s="51"/>
      <c r="H87" s="52"/>
    </row>
    <row r="88" spans="1:8" ht="13" x14ac:dyDescent="0.3">
      <c r="A88" s="47">
        <v>720</v>
      </c>
      <c r="B88" s="48">
        <v>17</v>
      </c>
      <c r="C88" s="49">
        <v>41938</v>
      </c>
      <c r="D88" s="50" t="s">
        <v>10</v>
      </c>
      <c r="E88" s="5" t="s">
        <v>98</v>
      </c>
      <c r="F88" s="5" t="s">
        <v>93</v>
      </c>
      <c r="G88" s="51"/>
      <c r="H88" s="52"/>
    </row>
    <row r="89" spans="1:8" ht="13" x14ac:dyDescent="0.3">
      <c r="A89" s="47">
        <v>721</v>
      </c>
      <c r="B89" s="48">
        <v>17</v>
      </c>
      <c r="C89" s="49">
        <v>41938</v>
      </c>
      <c r="D89" s="50" t="s">
        <v>10</v>
      </c>
      <c r="E89" s="5" t="s">
        <v>92</v>
      </c>
      <c r="F89" s="5" t="s">
        <v>94</v>
      </c>
      <c r="G89" s="51"/>
      <c r="H89" s="52"/>
    </row>
    <row r="90" spans="1:8" ht="13" x14ac:dyDescent="0.3">
      <c r="A90" s="47">
        <v>761</v>
      </c>
      <c r="B90" s="48">
        <v>18</v>
      </c>
      <c r="C90" s="49"/>
      <c r="D90" s="50" t="s">
        <v>10</v>
      </c>
      <c r="E90" s="5" t="s">
        <v>97</v>
      </c>
      <c r="F90" s="5" t="s">
        <v>99</v>
      </c>
      <c r="G90" s="51"/>
      <c r="H90" s="52"/>
    </row>
    <row r="91" spans="1:8" ht="13" x14ac:dyDescent="0.3">
      <c r="A91" s="47">
        <v>762</v>
      </c>
      <c r="B91" s="48">
        <v>18</v>
      </c>
      <c r="C91" s="49"/>
      <c r="D91" s="50" t="s">
        <v>10</v>
      </c>
      <c r="E91" s="5" t="s">
        <v>100</v>
      </c>
      <c r="F91" s="5" t="s">
        <v>94</v>
      </c>
      <c r="G91" s="51"/>
      <c r="H91" s="52"/>
    </row>
    <row r="92" spans="1:8" ht="13" x14ac:dyDescent="0.3">
      <c r="A92" s="47">
        <v>763</v>
      </c>
      <c r="B92" s="48">
        <v>18</v>
      </c>
      <c r="C92" s="49"/>
      <c r="D92" s="50" t="s">
        <v>10</v>
      </c>
      <c r="E92" s="5" t="s">
        <v>93</v>
      </c>
      <c r="F92" s="5" t="s">
        <v>95</v>
      </c>
      <c r="G92" s="51"/>
      <c r="H92" s="52"/>
    </row>
    <row r="93" spans="1:8" ht="13" x14ac:dyDescent="0.3">
      <c r="A93" s="47">
        <v>764</v>
      </c>
      <c r="B93" s="48">
        <v>18</v>
      </c>
      <c r="C93" s="49"/>
      <c r="D93" s="50" t="s">
        <v>10</v>
      </c>
      <c r="E93" s="5" t="s">
        <v>101</v>
      </c>
      <c r="F93" s="5" t="s">
        <v>98</v>
      </c>
      <c r="G93" s="51"/>
      <c r="H93" s="52"/>
    </row>
    <row r="94" spans="1:8" ht="13" x14ac:dyDescent="0.3">
      <c r="A94" s="47">
        <v>765</v>
      </c>
      <c r="B94" s="48">
        <v>18</v>
      </c>
      <c r="C94" s="49"/>
      <c r="D94" s="50" t="s">
        <v>10</v>
      </c>
      <c r="E94" s="5" t="s">
        <v>92</v>
      </c>
      <c r="F94" s="5" t="s">
        <v>96</v>
      </c>
      <c r="G94" s="51"/>
      <c r="H94" s="52"/>
    </row>
    <row r="95" spans="1:8" ht="13" x14ac:dyDescent="0.3">
      <c r="A95" s="47">
        <v>7</v>
      </c>
      <c r="B95" s="48">
        <v>1</v>
      </c>
      <c r="C95" s="49">
        <v>41742</v>
      </c>
      <c r="D95" s="53" t="s">
        <v>195</v>
      </c>
      <c r="E95" s="5" t="s">
        <v>155</v>
      </c>
      <c r="F95" s="5" t="s">
        <v>152</v>
      </c>
      <c r="G95" s="51"/>
      <c r="H95" s="52"/>
    </row>
    <row r="96" spans="1:8" ht="13" x14ac:dyDescent="0.3">
      <c r="A96" s="47">
        <v>8</v>
      </c>
      <c r="B96" s="48">
        <v>1</v>
      </c>
      <c r="C96" s="49">
        <v>41742</v>
      </c>
      <c r="D96" s="53" t="s">
        <v>195</v>
      </c>
      <c r="E96" s="87" t="s">
        <v>158</v>
      </c>
      <c r="F96" s="87" t="s">
        <v>154</v>
      </c>
      <c r="G96" s="51"/>
      <c r="H96" s="52"/>
    </row>
    <row r="97" spans="1:8" ht="13" x14ac:dyDescent="0.3">
      <c r="A97" s="47">
        <v>9</v>
      </c>
      <c r="B97" s="48">
        <v>1</v>
      </c>
      <c r="C97" s="49">
        <v>41742</v>
      </c>
      <c r="D97" s="53" t="s">
        <v>195</v>
      </c>
      <c r="E97" s="87" t="s">
        <v>151</v>
      </c>
      <c r="F97" s="87" t="s">
        <v>150</v>
      </c>
      <c r="G97" s="51"/>
      <c r="H97" s="52"/>
    </row>
    <row r="98" spans="1:8" ht="13" x14ac:dyDescent="0.3">
      <c r="A98" s="47">
        <v>10</v>
      </c>
      <c r="B98" s="48">
        <v>1</v>
      </c>
      <c r="C98" s="49">
        <v>41742</v>
      </c>
      <c r="D98" s="53" t="s">
        <v>195</v>
      </c>
      <c r="E98" s="87" t="s">
        <v>156</v>
      </c>
      <c r="F98" s="87" t="s">
        <v>153</v>
      </c>
      <c r="G98" s="54"/>
      <c r="H98" s="52"/>
    </row>
    <row r="99" spans="1:8" ht="13" x14ac:dyDescent="0.3">
      <c r="A99" s="47">
        <v>11</v>
      </c>
      <c r="B99" s="48">
        <v>1</v>
      </c>
      <c r="C99" s="49">
        <v>41742</v>
      </c>
      <c r="D99" s="53" t="s">
        <v>195</v>
      </c>
      <c r="E99" s="87" t="s">
        <v>157</v>
      </c>
      <c r="F99" s="87" t="s">
        <v>159</v>
      </c>
      <c r="G99" s="51"/>
      <c r="H99" s="52"/>
    </row>
    <row r="100" spans="1:8" ht="13" x14ac:dyDescent="0.3">
      <c r="A100" s="47">
        <v>51</v>
      </c>
      <c r="B100" s="48">
        <v>2</v>
      </c>
      <c r="C100" s="49">
        <v>41756</v>
      </c>
      <c r="D100" s="53" t="s">
        <v>195</v>
      </c>
      <c r="E100" s="87" t="s">
        <v>154</v>
      </c>
      <c r="F100" s="87" t="s">
        <v>156</v>
      </c>
      <c r="G100" s="51"/>
      <c r="H100" s="52"/>
    </row>
    <row r="101" spans="1:8" ht="13" x14ac:dyDescent="0.3">
      <c r="A101" s="47">
        <v>52</v>
      </c>
      <c r="B101" s="48">
        <v>2</v>
      </c>
      <c r="C101" s="49">
        <v>41756</v>
      </c>
      <c r="D101" s="53" t="s">
        <v>195</v>
      </c>
      <c r="E101" s="87" t="s">
        <v>155</v>
      </c>
      <c r="F101" s="87" t="s">
        <v>159</v>
      </c>
      <c r="G101" s="51"/>
      <c r="H101" s="52"/>
    </row>
    <row r="102" spans="1:8" ht="13" x14ac:dyDescent="0.3">
      <c r="A102" s="47">
        <v>53</v>
      </c>
      <c r="B102" s="48">
        <v>2</v>
      </c>
      <c r="C102" s="49">
        <v>41756</v>
      </c>
      <c r="D102" s="53" t="s">
        <v>195</v>
      </c>
      <c r="E102" s="87" t="s">
        <v>152</v>
      </c>
      <c r="F102" s="87" t="s">
        <v>151</v>
      </c>
      <c r="G102" s="51"/>
      <c r="H102" s="52"/>
    </row>
    <row r="103" spans="1:8" ht="13" x14ac:dyDescent="0.3">
      <c r="A103" s="47">
        <v>54</v>
      </c>
      <c r="B103" s="48" t="s">
        <v>0</v>
      </c>
      <c r="C103" s="49">
        <v>41756</v>
      </c>
      <c r="D103" s="53" t="s">
        <v>195</v>
      </c>
      <c r="E103" s="87" t="s">
        <v>153</v>
      </c>
      <c r="F103" s="87" t="s">
        <v>158</v>
      </c>
      <c r="G103" s="51"/>
      <c r="H103" s="52"/>
    </row>
    <row r="104" spans="1:8" ht="13" x14ac:dyDescent="0.3">
      <c r="A104" s="47">
        <v>55</v>
      </c>
      <c r="B104" s="48">
        <v>2</v>
      </c>
      <c r="C104" s="49">
        <v>41756</v>
      </c>
      <c r="D104" s="53" t="s">
        <v>195</v>
      </c>
      <c r="E104" s="87" t="s">
        <v>150</v>
      </c>
      <c r="F104" s="87" t="s">
        <v>157</v>
      </c>
      <c r="G104" s="51"/>
      <c r="H104" s="52"/>
    </row>
    <row r="105" spans="1:8" ht="13" x14ac:dyDescent="0.3">
      <c r="A105" s="47">
        <v>95</v>
      </c>
      <c r="B105" s="48">
        <v>3</v>
      </c>
      <c r="C105" s="49">
        <v>41763</v>
      </c>
      <c r="D105" s="53" t="s">
        <v>195</v>
      </c>
      <c r="E105" s="87" t="s">
        <v>151</v>
      </c>
      <c r="F105" s="87" t="s">
        <v>155</v>
      </c>
      <c r="G105" s="51"/>
      <c r="H105" s="52"/>
    </row>
    <row r="106" spans="1:8" ht="13" x14ac:dyDescent="0.3">
      <c r="A106" s="47">
        <v>96</v>
      </c>
      <c r="B106" s="48">
        <v>3</v>
      </c>
      <c r="C106" s="49">
        <v>41763</v>
      </c>
      <c r="D106" s="53" t="s">
        <v>195</v>
      </c>
      <c r="E106" s="87" t="s">
        <v>154</v>
      </c>
      <c r="F106" s="87" t="s">
        <v>157</v>
      </c>
      <c r="G106" s="51"/>
      <c r="H106" s="52"/>
    </row>
    <row r="107" spans="1:8" ht="13" x14ac:dyDescent="0.3">
      <c r="A107" s="47">
        <v>97</v>
      </c>
      <c r="B107" s="48">
        <v>3</v>
      </c>
      <c r="C107" s="49">
        <v>41763</v>
      </c>
      <c r="D107" s="53" t="s">
        <v>195</v>
      </c>
      <c r="E107" s="87" t="s">
        <v>153</v>
      </c>
      <c r="F107" s="87" t="s">
        <v>150</v>
      </c>
      <c r="G107" s="51"/>
      <c r="H107" s="52"/>
    </row>
    <row r="108" spans="1:8" ht="13" x14ac:dyDescent="0.3">
      <c r="A108" s="47">
        <v>98</v>
      </c>
      <c r="B108" s="48">
        <v>3</v>
      </c>
      <c r="C108" s="49">
        <v>41763</v>
      </c>
      <c r="D108" s="53" t="s">
        <v>195</v>
      </c>
      <c r="E108" s="87" t="s">
        <v>158</v>
      </c>
      <c r="F108" s="87" t="s">
        <v>152</v>
      </c>
      <c r="G108" s="51"/>
      <c r="H108" s="52"/>
    </row>
    <row r="109" spans="1:8" ht="13" x14ac:dyDescent="0.3">
      <c r="A109" s="47">
        <v>99</v>
      </c>
      <c r="B109" s="48">
        <v>3</v>
      </c>
      <c r="C109" s="49">
        <v>41763</v>
      </c>
      <c r="D109" s="53" t="s">
        <v>195</v>
      </c>
      <c r="E109" s="87" t="s">
        <v>156</v>
      </c>
      <c r="F109" s="87" t="s">
        <v>159</v>
      </c>
      <c r="G109" s="51"/>
      <c r="H109" s="52"/>
    </row>
    <row r="110" spans="1:8" ht="13" x14ac:dyDescent="0.3">
      <c r="A110" s="47">
        <v>139</v>
      </c>
      <c r="B110" s="48">
        <v>4</v>
      </c>
      <c r="C110" s="49">
        <v>41777</v>
      </c>
      <c r="D110" s="53" t="s">
        <v>195</v>
      </c>
      <c r="E110" s="87" t="s">
        <v>159</v>
      </c>
      <c r="F110" s="87" t="s">
        <v>154</v>
      </c>
      <c r="G110" s="51"/>
      <c r="H110" s="52"/>
    </row>
    <row r="111" spans="1:8" ht="13" x14ac:dyDescent="0.3">
      <c r="A111" s="47">
        <v>140</v>
      </c>
      <c r="B111" s="48">
        <v>4</v>
      </c>
      <c r="C111" s="49">
        <v>41777</v>
      </c>
      <c r="D111" s="53" t="s">
        <v>195</v>
      </c>
      <c r="E111" s="87" t="s">
        <v>152</v>
      </c>
      <c r="F111" s="87" t="s">
        <v>150</v>
      </c>
      <c r="G111" s="51"/>
      <c r="H111" s="52"/>
    </row>
    <row r="112" spans="1:8" ht="13" x14ac:dyDescent="0.3">
      <c r="A112" s="47">
        <v>141</v>
      </c>
      <c r="B112" s="48">
        <v>4</v>
      </c>
      <c r="C112" s="49">
        <v>41777</v>
      </c>
      <c r="D112" s="53" t="s">
        <v>195</v>
      </c>
      <c r="E112" s="87" t="s">
        <v>153</v>
      </c>
      <c r="F112" s="87" t="s">
        <v>157</v>
      </c>
      <c r="G112" s="51"/>
      <c r="H112" s="52"/>
    </row>
    <row r="113" spans="1:8" ht="13" x14ac:dyDescent="0.3">
      <c r="A113" s="47">
        <v>142</v>
      </c>
      <c r="B113" s="48">
        <v>4</v>
      </c>
      <c r="C113" s="49">
        <v>41777</v>
      </c>
      <c r="D113" s="53" t="s">
        <v>195</v>
      </c>
      <c r="E113" s="87" t="s">
        <v>155</v>
      </c>
      <c r="F113" s="87" t="s">
        <v>158</v>
      </c>
      <c r="G113" s="51"/>
      <c r="H113" s="52"/>
    </row>
    <row r="114" spans="1:8" ht="13" x14ac:dyDescent="0.3">
      <c r="A114" s="47">
        <v>143</v>
      </c>
      <c r="B114" s="48">
        <v>4</v>
      </c>
      <c r="C114" s="49">
        <v>41777</v>
      </c>
      <c r="D114" s="53" t="s">
        <v>195</v>
      </c>
      <c r="E114" s="87" t="s">
        <v>151</v>
      </c>
      <c r="F114" s="87" t="s">
        <v>156</v>
      </c>
      <c r="G114" s="51"/>
      <c r="H114" s="52"/>
    </row>
    <row r="115" spans="1:8" ht="13" x14ac:dyDescent="0.3">
      <c r="A115" s="47">
        <v>186</v>
      </c>
      <c r="B115" s="48">
        <v>5</v>
      </c>
      <c r="C115" s="49">
        <v>41791</v>
      </c>
      <c r="D115" s="53" t="s">
        <v>195</v>
      </c>
      <c r="E115" s="87" t="s">
        <v>150</v>
      </c>
      <c r="F115" s="87" t="s">
        <v>155</v>
      </c>
      <c r="G115" s="51"/>
      <c r="H115" s="52"/>
    </row>
    <row r="116" spans="1:8" ht="13" x14ac:dyDescent="0.3">
      <c r="A116" s="47">
        <v>187</v>
      </c>
      <c r="B116" s="48">
        <v>5</v>
      </c>
      <c r="C116" s="49">
        <v>41791</v>
      </c>
      <c r="D116" s="53" t="s">
        <v>195</v>
      </c>
      <c r="E116" s="87" t="s">
        <v>159</v>
      </c>
      <c r="F116" s="87" t="s">
        <v>151</v>
      </c>
      <c r="G116" s="51"/>
      <c r="H116" s="52"/>
    </row>
    <row r="117" spans="1:8" ht="13" x14ac:dyDescent="0.3">
      <c r="A117" s="47">
        <v>188</v>
      </c>
      <c r="B117" s="48">
        <v>5</v>
      </c>
      <c r="C117" s="49">
        <v>41791</v>
      </c>
      <c r="D117" s="53" t="s">
        <v>195</v>
      </c>
      <c r="E117" s="87" t="s">
        <v>153</v>
      </c>
      <c r="F117" s="87" t="s">
        <v>154</v>
      </c>
      <c r="G117" s="51"/>
      <c r="H117" s="52"/>
    </row>
    <row r="118" spans="1:8" ht="13" x14ac:dyDescent="0.3">
      <c r="A118" s="47">
        <v>189</v>
      </c>
      <c r="B118" s="48">
        <v>5</v>
      </c>
      <c r="C118" s="49">
        <v>41791</v>
      </c>
      <c r="D118" s="53" t="s">
        <v>195</v>
      </c>
      <c r="E118" s="87" t="s">
        <v>157</v>
      </c>
      <c r="F118" s="87" t="s">
        <v>152</v>
      </c>
      <c r="G118" s="51"/>
      <c r="H118" s="52"/>
    </row>
    <row r="119" spans="1:8" ht="13" x14ac:dyDescent="0.3">
      <c r="A119" s="47">
        <v>190</v>
      </c>
      <c r="B119" s="48">
        <v>5</v>
      </c>
      <c r="C119" s="49">
        <v>41791</v>
      </c>
      <c r="D119" s="53" t="s">
        <v>195</v>
      </c>
      <c r="E119" s="87" t="s">
        <v>156</v>
      </c>
      <c r="F119" s="87" t="s">
        <v>158</v>
      </c>
      <c r="G119" s="51"/>
      <c r="H119" s="52"/>
    </row>
    <row r="120" spans="1:8" ht="13" x14ac:dyDescent="0.3">
      <c r="A120" s="47">
        <v>232</v>
      </c>
      <c r="B120" s="48" t="s">
        <v>0</v>
      </c>
      <c r="C120" s="49">
        <v>41798</v>
      </c>
      <c r="D120" s="53" t="s">
        <v>195</v>
      </c>
      <c r="E120" s="87" t="s">
        <v>158</v>
      </c>
      <c r="F120" s="87" t="s">
        <v>159</v>
      </c>
      <c r="G120" s="51"/>
      <c r="H120" s="52"/>
    </row>
    <row r="121" spans="1:8" ht="13" x14ac:dyDescent="0.3">
      <c r="A121" s="47">
        <v>233</v>
      </c>
      <c r="B121" s="48">
        <v>6</v>
      </c>
      <c r="C121" s="49">
        <v>41798</v>
      </c>
      <c r="D121" s="53" t="s">
        <v>195</v>
      </c>
      <c r="E121" s="87" t="s">
        <v>154</v>
      </c>
      <c r="F121" s="87" t="s">
        <v>151</v>
      </c>
      <c r="G121" s="51"/>
      <c r="H121" s="52"/>
    </row>
    <row r="122" spans="1:8" ht="13" x14ac:dyDescent="0.3">
      <c r="A122" s="47">
        <v>234</v>
      </c>
      <c r="B122" s="48">
        <v>6</v>
      </c>
      <c r="C122" s="49">
        <v>41798</v>
      </c>
      <c r="D122" s="53" t="s">
        <v>195</v>
      </c>
      <c r="E122" s="87" t="s">
        <v>150</v>
      </c>
      <c r="F122" s="87" t="s">
        <v>156</v>
      </c>
      <c r="G122" s="51"/>
      <c r="H122" s="52"/>
    </row>
    <row r="123" spans="1:8" ht="13" x14ac:dyDescent="0.3">
      <c r="A123" s="47">
        <v>235</v>
      </c>
      <c r="B123" s="48">
        <v>6</v>
      </c>
      <c r="C123" s="49">
        <v>41798</v>
      </c>
      <c r="D123" s="53" t="s">
        <v>195</v>
      </c>
      <c r="E123" s="87" t="s">
        <v>152</v>
      </c>
      <c r="F123" s="87" t="s">
        <v>153</v>
      </c>
      <c r="G123" s="51"/>
      <c r="H123" s="52"/>
    </row>
    <row r="124" spans="1:8" ht="13" x14ac:dyDescent="0.3">
      <c r="A124" s="47">
        <v>236</v>
      </c>
      <c r="B124" s="48">
        <v>6</v>
      </c>
      <c r="C124" s="49">
        <v>41798</v>
      </c>
      <c r="D124" s="53" t="s">
        <v>195</v>
      </c>
      <c r="E124" s="87" t="s">
        <v>157</v>
      </c>
      <c r="F124" s="87" t="s">
        <v>155</v>
      </c>
      <c r="G124" s="55"/>
      <c r="H124" s="52"/>
    </row>
    <row r="125" spans="1:8" ht="13" x14ac:dyDescent="0.3">
      <c r="A125" s="47">
        <v>276</v>
      </c>
      <c r="B125" s="48" t="s">
        <v>0</v>
      </c>
      <c r="C125" s="49">
        <v>41805</v>
      </c>
      <c r="D125" s="53" t="s">
        <v>195</v>
      </c>
      <c r="E125" s="87" t="s">
        <v>154</v>
      </c>
      <c r="F125" s="87" t="s">
        <v>152</v>
      </c>
      <c r="G125" s="51"/>
      <c r="H125" s="52"/>
    </row>
    <row r="126" spans="1:8" ht="13" x14ac:dyDescent="0.3">
      <c r="A126" s="47">
        <v>277</v>
      </c>
      <c r="B126" s="48">
        <v>7</v>
      </c>
      <c r="C126" s="49">
        <v>41805</v>
      </c>
      <c r="D126" s="53" t="s">
        <v>195</v>
      </c>
      <c r="E126" s="87" t="s">
        <v>151</v>
      </c>
      <c r="F126" s="87" t="s">
        <v>158</v>
      </c>
      <c r="G126" s="51"/>
      <c r="H126" s="52"/>
    </row>
    <row r="127" spans="1:8" ht="13" x14ac:dyDescent="0.3">
      <c r="A127" s="47">
        <v>278</v>
      </c>
      <c r="B127" s="48">
        <v>7</v>
      </c>
      <c r="C127" s="49">
        <v>41805</v>
      </c>
      <c r="D127" s="53" t="s">
        <v>195</v>
      </c>
      <c r="E127" s="87" t="s">
        <v>153</v>
      </c>
      <c r="F127" s="87" t="s">
        <v>155</v>
      </c>
      <c r="G127" s="51"/>
      <c r="H127" s="52"/>
    </row>
    <row r="128" spans="1:8" ht="13" x14ac:dyDescent="0.3">
      <c r="A128" s="47">
        <v>279</v>
      </c>
      <c r="B128" s="48">
        <v>7</v>
      </c>
      <c r="C128" s="49">
        <v>41805</v>
      </c>
      <c r="D128" s="53" t="s">
        <v>195</v>
      </c>
      <c r="E128" s="87" t="s">
        <v>156</v>
      </c>
      <c r="F128" s="87" t="s">
        <v>157</v>
      </c>
      <c r="G128" s="51"/>
      <c r="H128" s="52"/>
    </row>
    <row r="129" spans="1:8" ht="13" x14ac:dyDescent="0.3">
      <c r="A129" s="47">
        <v>280</v>
      </c>
      <c r="B129" s="48">
        <v>7</v>
      </c>
      <c r="C129" s="49">
        <v>41805</v>
      </c>
      <c r="D129" s="53" t="s">
        <v>195</v>
      </c>
      <c r="E129" s="87" t="s">
        <v>159</v>
      </c>
      <c r="F129" s="87" t="s">
        <v>150</v>
      </c>
      <c r="G129" s="51"/>
      <c r="H129" s="52"/>
    </row>
    <row r="130" spans="1:8" ht="13" x14ac:dyDescent="0.3">
      <c r="A130" s="47">
        <v>320</v>
      </c>
      <c r="B130" s="48"/>
      <c r="C130" s="49">
        <v>41812</v>
      </c>
      <c r="D130" s="53" t="s">
        <v>195</v>
      </c>
      <c r="E130" s="87" t="s">
        <v>151</v>
      </c>
      <c r="F130" s="87" t="s">
        <v>153</v>
      </c>
      <c r="G130" s="51"/>
      <c r="H130" s="52"/>
    </row>
    <row r="131" spans="1:8" ht="13" x14ac:dyDescent="0.3">
      <c r="A131" s="47">
        <v>321</v>
      </c>
      <c r="B131" s="48">
        <v>8</v>
      </c>
      <c r="C131" s="49">
        <v>41812</v>
      </c>
      <c r="D131" s="53" t="s">
        <v>195</v>
      </c>
      <c r="E131" s="87" t="s">
        <v>150</v>
      </c>
      <c r="F131" s="87" t="s">
        <v>154</v>
      </c>
      <c r="G131" s="51"/>
      <c r="H131" s="52"/>
    </row>
    <row r="132" spans="1:8" ht="13" x14ac:dyDescent="0.3">
      <c r="A132" s="47">
        <v>322</v>
      </c>
      <c r="B132" s="48">
        <v>8</v>
      </c>
      <c r="C132" s="49">
        <v>41812</v>
      </c>
      <c r="D132" s="53" t="s">
        <v>195</v>
      </c>
      <c r="E132" s="87" t="s">
        <v>155</v>
      </c>
      <c r="F132" s="87" t="s">
        <v>156</v>
      </c>
      <c r="G132" s="51"/>
      <c r="H132" s="52"/>
    </row>
    <row r="133" spans="1:8" ht="13" x14ac:dyDescent="0.3">
      <c r="A133" s="47">
        <v>323</v>
      </c>
      <c r="B133" s="48">
        <v>8</v>
      </c>
      <c r="C133" s="49">
        <v>41812</v>
      </c>
      <c r="D133" s="53" t="s">
        <v>195</v>
      </c>
      <c r="E133" s="87" t="s">
        <v>159</v>
      </c>
      <c r="F133" s="87" t="s">
        <v>152</v>
      </c>
      <c r="G133" s="51"/>
      <c r="H133" s="52"/>
    </row>
    <row r="134" spans="1:8" ht="13" x14ac:dyDescent="0.3">
      <c r="A134" s="47">
        <v>324</v>
      </c>
      <c r="B134" s="48">
        <v>8</v>
      </c>
      <c r="C134" s="49">
        <v>41812</v>
      </c>
      <c r="D134" s="53" t="s">
        <v>195</v>
      </c>
      <c r="E134" s="87" t="s">
        <v>158</v>
      </c>
      <c r="F134" s="87" t="s">
        <v>157</v>
      </c>
      <c r="G134" s="51"/>
      <c r="H134" s="52"/>
    </row>
    <row r="135" spans="1:8" ht="13" x14ac:dyDescent="0.3">
      <c r="A135" s="47">
        <v>366</v>
      </c>
      <c r="B135" s="48">
        <v>9</v>
      </c>
      <c r="C135" s="49">
        <v>41819</v>
      </c>
      <c r="D135" s="53" t="s">
        <v>195</v>
      </c>
      <c r="E135" s="87" t="s">
        <v>150</v>
      </c>
      <c r="F135" s="87" t="s">
        <v>158</v>
      </c>
      <c r="G135" s="51"/>
      <c r="H135" s="52"/>
    </row>
    <row r="136" spans="1:8" ht="13" x14ac:dyDescent="0.3">
      <c r="A136" s="47">
        <v>367</v>
      </c>
      <c r="B136" s="48">
        <v>9</v>
      </c>
      <c r="C136" s="49">
        <v>41819</v>
      </c>
      <c r="D136" s="53" t="s">
        <v>195</v>
      </c>
      <c r="E136" s="87" t="s">
        <v>157</v>
      </c>
      <c r="F136" s="87" t="s">
        <v>151</v>
      </c>
      <c r="G136" s="51"/>
      <c r="H136" s="52"/>
    </row>
    <row r="137" spans="1:8" ht="13" x14ac:dyDescent="0.3">
      <c r="A137" s="47">
        <v>368</v>
      </c>
      <c r="B137" s="48">
        <v>9</v>
      </c>
      <c r="C137" s="49">
        <v>41819</v>
      </c>
      <c r="D137" s="53" t="s">
        <v>195</v>
      </c>
      <c r="E137" s="87" t="s">
        <v>159</v>
      </c>
      <c r="F137" s="87" t="s">
        <v>153</v>
      </c>
      <c r="G137" s="51"/>
      <c r="H137" s="52"/>
    </row>
    <row r="138" spans="1:8" ht="13" x14ac:dyDescent="0.3">
      <c r="A138" s="47">
        <v>369</v>
      </c>
      <c r="B138" s="48">
        <v>9</v>
      </c>
      <c r="C138" s="49">
        <v>41819</v>
      </c>
      <c r="D138" s="53" t="s">
        <v>195</v>
      </c>
      <c r="E138" s="87" t="s">
        <v>152</v>
      </c>
      <c r="F138" s="87" t="s">
        <v>156</v>
      </c>
      <c r="G138" s="51"/>
      <c r="H138" s="52"/>
    </row>
    <row r="139" spans="1:8" ht="13" x14ac:dyDescent="0.3">
      <c r="A139" s="47">
        <v>370</v>
      </c>
      <c r="B139" s="48">
        <v>9</v>
      </c>
      <c r="C139" s="49">
        <v>41819</v>
      </c>
      <c r="D139" s="53" t="s">
        <v>195</v>
      </c>
      <c r="E139" s="87" t="s">
        <v>154</v>
      </c>
      <c r="F139" s="87" t="s">
        <v>155</v>
      </c>
      <c r="G139" s="51"/>
      <c r="H139" s="52"/>
    </row>
    <row r="140" spans="1:8" ht="13" x14ac:dyDescent="0.3">
      <c r="A140" s="47">
        <v>415</v>
      </c>
      <c r="B140" s="48"/>
      <c r="C140" s="49">
        <v>41875</v>
      </c>
      <c r="D140" s="53" t="s">
        <v>195</v>
      </c>
      <c r="E140" s="87" t="s">
        <v>152</v>
      </c>
      <c r="F140" s="87" t="s">
        <v>155</v>
      </c>
      <c r="G140" s="51"/>
      <c r="H140" s="52"/>
    </row>
    <row r="141" spans="1:8" ht="13" x14ac:dyDescent="0.3">
      <c r="A141" s="47">
        <v>416</v>
      </c>
      <c r="B141" s="48">
        <v>10</v>
      </c>
      <c r="C141" s="49">
        <v>41875</v>
      </c>
      <c r="D141" s="53" t="s">
        <v>195</v>
      </c>
      <c r="E141" s="87" t="s">
        <v>154</v>
      </c>
      <c r="F141" s="87" t="s">
        <v>158</v>
      </c>
      <c r="G141" s="51"/>
      <c r="H141" s="52"/>
    </row>
    <row r="142" spans="1:8" ht="13" x14ac:dyDescent="0.3">
      <c r="A142" s="47">
        <v>417</v>
      </c>
      <c r="B142" s="48">
        <v>10</v>
      </c>
      <c r="C142" s="49">
        <v>41875</v>
      </c>
      <c r="D142" s="53" t="s">
        <v>195</v>
      </c>
      <c r="E142" s="87" t="s">
        <v>150</v>
      </c>
      <c r="F142" s="87" t="s">
        <v>151</v>
      </c>
      <c r="G142" s="51"/>
      <c r="H142" s="52"/>
    </row>
    <row r="143" spans="1:8" ht="13" x14ac:dyDescent="0.3">
      <c r="A143" s="47">
        <v>418</v>
      </c>
      <c r="B143" s="48">
        <v>10</v>
      </c>
      <c r="C143" s="49">
        <v>41875</v>
      </c>
      <c r="D143" s="53" t="s">
        <v>195</v>
      </c>
      <c r="E143" s="87" t="s">
        <v>153</v>
      </c>
      <c r="F143" s="87" t="s">
        <v>156</v>
      </c>
      <c r="G143" s="51"/>
      <c r="H143" s="52"/>
    </row>
    <row r="144" spans="1:8" ht="13" x14ac:dyDescent="0.3">
      <c r="A144" s="47">
        <v>419</v>
      </c>
      <c r="B144" s="48">
        <v>10</v>
      </c>
      <c r="C144" s="49">
        <v>41875</v>
      </c>
      <c r="D144" s="53" t="s">
        <v>195</v>
      </c>
      <c r="E144" s="87" t="s">
        <v>159</v>
      </c>
      <c r="F144" s="87" t="s">
        <v>157</v>
      </c>
      <c r="G144" s="51"/>
      <c r="H144" s="52"/>
    </row>
    <row r="145" spans="1:8" ht="13" x14ac:dyDescent="0.3">
      <c r="A145" s="47">
        <v>459</v>
      </c>
      <c r="B145" s="48" t="s">
        <v>0</v>
      </c>
      <c r="C145" s="49">
        <v>41889</v>
      </c>
      <c r="D145" s="53" t="s">
        <v>195</v>
      </c>
      <c r="E145" s="87" t="s">
        <v>156</v>
      </c>
      <c r="F145" s="87" t="s">
        <v>154</v>
      </c>
      <c r="G145" s="51"/>
      <c r="H145" s="52"/>
    </row>
    <row r="146" spans="1:8" ht="13" x14ac:dyDescent="0.3">
      <c r="A146" s="47">
        <v>460</v>
      </c>
      <c r="B146" s="48">
        <v>11</v>
      </c>
      <c r="C146" s="49">
        <v>41889</v>
      </c>
      <c r="D146" s="53" t="s">
        <v>195</v>
      </c>
      <c r="E146" s="87" t="s">
        <v>159</v>
      </c>
      <c r="F146" s="87" t="s">
        <v>155</v>
      </c>
      <c r="G146" s="51"/>
      <c r="H146" s="52"/>
    </row>
    <row r="147" spans="1:8" ht="13" x14ac:dyDescent="0.3">
      <c r="A147" s="47">
        <v>461</v>
      </c>
      <c r="B147" s="48">
        <v>11</v>
      </c>
      <c r="C147" s="49">
        <v>41889</v>
      </c>
      <c r="D147" s="53" t="s">
        <v>195</v>
      </c>
      <c r="E147" s="87" t="s">
        <v>151</v>
      </c>
      <c r="F147" s="87" t="s">
        <v>152</v>
      </c>
      <c r="G147" s="51"/>
      <c r="H147" s="52"/>
    </row>
    <row r="148" spans="1:8" ht="13" x14ac:dyDescent="0.3">
      <c r="A148" s="47">
        <v>462</v>
      </c>
      <c r="B148" s="48">
        <v>11</v>
      </c>
      <c r="C148" s="49">
        <v>41889</v>
      </c>
      <c r="D148" s="53" t="s">
        <v>195</v>
      </c>
      <c r="E148" s="87" t="s">
        <v>158</v>
      </c>
      <c r="F148" s="87" t="s">
        <v>153</v>
      </c>
      <c r="G148" s="51"/>
      <c r="H148" s="52"/>
    </row>
    <row r="149" spans="1:8" ht="13" x14ac:dyDescent="0.3">
      <c r="A149" s="47">
        <v>463</v>
      </c>
      <c r="B149" s="48">
        <v>11</v>
      </c>
      <c r="C149" s="49">
        <v>41889</v>
      </c>
      <c r="D149" s="53" t="s">
        <v>195</v>
      </c>
      <c r="E149" s="87" t="s">
        <v>157</v>
      </c>
      <c r="F149" s="87" t="s">
        <v>150</v>
      </c>
      <c r="G149" s="51"/>
      <c r="H149" s="52"/>
    </row>
    <row r="150" spans="1:8" ht="13" x14ac:dyDescent="0.3">
      <c r="A150" s="47">
        <v>503</v>
      </c>
      <c r="B150" s="48">
        <v>12</v>
      </c>
      <c r="C150" s="49">
        <v>41896</v>
      </c>
      <c r="D150" s="53" t="s">
        <v>195</v>
      </c>
      <c r="E150" s="87" t="s">
        <v>154</v>
      </c>
      <c r="F150" s="87" t="s">
        <v>159</v>
      </c>
      <c r="G150" s="51"/>
      <c r="H150" s="52"/>
    </row>
    <row r="151" spans="1:8" ht="13" x14ac:dyDescent="0.3">
      <c r="A151" s="47">
        <v>504</v>
      </c>
      <c r="B151" s="48">
        <v>12</v>
      </c>
      <c r="C151" s="49">
        <v>41896</v>
      </c>
      <c r="D151" s="53" t="s">
        <v>195</v>
      </c>
      <c r="E151" s="87" t="s">
        <v>150</v>
      </c>
      <c r="F151" s="87" t="s">
        <v>152</v>
      </c>
      <c r="G151" s="51"/>
      <c r="H151" s="52"/>
    </row>
    <row r="152" spans="1:8" ht="13" x14ac:dyDescent="0.3">
      <c r="A152" s="47">
        <v>505</v>
      </c>
      <c r="B152" s="48">
        <v>12</v>
      </c>
      <c r="C152" s="49">
        <v>41896</v>
      </c>
      <c r="D152" s="53" t="s">
        <v>195</v>
      </c>
      <c r="E152" s="87" t="s">
        <v>157</v>
      </c>
      <c r="F152" s="87" t="s">
        <v>153</v>
      </c>
      <c r="G152" s="51"/>
      <c r="H152" s="52"/>
    </row>
    <row r="153" spans="1:8" ht="13" x14ac:dyDescent="0.3">
      <c r="A153" s="47">
        <v>506</v>
      </c>
      <c r="B153" s="48">
        <v>12</v>
      </c>
      <c r="C153" s="49">
        <v>41896</v>
      </c>
      <c r="D153" s="53" t="s">
        <v>195</v>
      </c>
      <c r="E153" s="87" t="s">
        <v>158</v>
      </c>
      <c r="F153" s="87" t="s">
        <v>155</v>
      </c>
      <c r="G153" s="51"/>
      <c r="H153" s="52"/>
    </row>
    <row r="154" spans="1:8" ht="13" x14ac:dyDescent="0.3">
      <c r="A154" s="47">
        <v>507</v>
      </c>
      <c r="B154" s="48">
        <v>12</v>
      </c>
      <c r="C154" s="49">
        <v>41896</v>
      </c>
      <c r="D154" s="53" t="s">
        <v>195</v>
      </c>
      <c r="E154" s="87" t="s">
        <v>156</v>
      </c>
      <c r="F154" s="87" t="s">
        <v>151</v>
      </c>
      <c r="G154" s="51"/>
      <c r="H154" s="52"/>
    </row>
    <row r="155" spans="1:8" ht="13" x14ac:dyDescent="0.3">
      <c r="A155" s="47">
        <v>547</v>
      </c>
      <c r="B155" s="48">
        <v>13</v>
      </c>
      <c r="C155" s="49">
        <v>41903</v>
      </c>
      <c r="D155" s="53" t="s">
        <v>195</v>
      </c>
      <c r="E155" s="87" t="s">
        <v>155</v>
      </c>
      <c r="F155" s="87" t="s">
        <v>150</v>
      </c>
      <c r="G155" s="51"/>
      <c r="H155" s="52"/>
    </row>
    <row r="156" spans="1:8" ht="13" x14ac:dyDescent="0.3">
      <c r="A156" s="47">
        <v>548</v>
      </c>
      <c r="B156" s="48">
        <v>13</v>
      </c>
      <c r="C156" s="49">
        <v>41903</v>
      </c>
      <c r="D156" s="53" t="s">
        <v>195</v>
      </c>
      <c r="E156" s="87" t="s">
        <v>151</v>
      </c>
      <c r="F156" s="87" t="s">
        <v>159</v>
      </c>
      <c r="G156" s="51"/>
      <c r="H156" s="52"/>
    </row>
    <row r="157" spans="1:8" ht="13" x14ac:dyDescent="0.3">
      <c r="A157" s="47">
        <v>549</v>
      </c>
      <c r="B157" s="48">
        <v>13</v>
      </c>
      <c r="C157" s="49">
        <v>41903</v>
      </c>
      <c r="D157" s="53" t="s">
        <v>195</v>
      </c>
      <c r="E157" s="87" t="s">
        <v>154</v>
      </c>
      <c r="F157" s="87" t="s">
        <v>153</v>
      </c>
      <c r="G157" s="51"/>
      <c r="H157" s="52"/>
    </row>
    <row r="158" spans="1:8" ht="13" x14ac:dyDescent="0.3">
      <c r="A158" s="47">
        <v>550</v>
      </c>
      <c r="B158" s="48">
        <v>13</v>
      </c>
      <c r="C158" s="49">
        <v>41903</v>
      </c>
      <c r="D158" s="53" t="s">
        <v>195</v>
      </c>
      <c r="E158" s="87" t="s">
        <v>152</v>
      </c>
      <c r="F158" s="87" t="s">
        <v>157</v>
      </c>
      <c r="G158" s="51"/>
      <c r="H158" s="52"/>
    </row>
    <row r="159" spans="1:8" ht="13" x14ac:dyDescent="0.3">
      <c r="A159" s="47">
        <v>551</v>
      </c>
      <c r="B159" s="48">
        <v>13</v>
      </c>
      <c r="C159" s="49">
        <v>41903</v>
      </c>
      <c r="D159" s="53" t="s">
        <v>195</v>
      </c>
      <c r="E159" s="87" t="s">
        <v>158</v>
      </c>
      <c r="F159" s="87" t="s">
        <v>156</v>
      </c>
      <c r="G159" s="51"/>
      <c r="H159" s="52"/>
    </row>
    <row r="160" spans="1:8" ht="13" x14ac:dyDescent="0.3">
      <c r="A160" s="47">
        <v>591</v>
      </c>
      <c r="B160" s="48">
        <v>14</v>
      </c>
      <c r="C160" s="49">
        <v>41910</v>
      </c>
      <c r="D160" s="53" t="s">
        <v>195</v>
      </c>
      <c r="E160" s="87" t="s">
        <v>159</v>
      </c>
      <c r="F160" s="87" t="s">
        <v>158</v>
      </c>
      <c r="G160" s="51"/>
      <c r="H160" s="52"/>
    </row>
    <row r="161" spans="1:8" ht="13" x14ac:dyDescent="0.3">
      <c r="A161" s="47">
        <v>592</v>
      </c>
      <c r="B161" s="48">
        <v>14</v>
      </c>
      <c r="C161" s="49">
        <v>41910</v>
      </c>
      <c r="D161" s="53" t="s">
        <v>195</v>
      </c>
      <c r="E161" s="87" t="s">
        <v>151</v>
      </c>
      <c r="F161" s="87" t="s">
        <v>154</v>
      </c>
      <c r="G161" s="51"/>
      <c r="H161" s="52"/>
    </row>
    <row r="162" spans="1:8" ht="13" x14ac:dyDescent="0.3">
      <c r="A162" s="47">
        <v>593</v>
      </c>
      <c r="B162" s="48">
        <v>14</v>
      </c>
      <c r="C162" s="49">
        <v>41910</v>
      </c>
      <c r="D162" s="53" t="s">
        <v>195</v>
      </c>
      <c r="E162" s="87" t="s">
        <v>156</v>
      </c>
      <c r="F162" s="87" t="s">
        <v>150</v>
      </c>
      <c r="G162" s="51"/>
      <c r="H162" s="52"/>
    </row>
    <row r="163" spans="1:8" ht="13" x14ac:dyDescent="0.3">
      <c r="A163" s="47">
        <v>594</v>
      </c>
      <c r="B163" s="48">
        <v>14</v>
      </c>
      <c r="C163" s="49">
        <v>41910</v>
      </c>
      <c r="D163" s="53" t="s">
        <v>195</v>
      </c>
      <c r="E163" s="87" t="s">
        <v>153</v>
      </c>
      <c r="F163" s="87" t="s">
        <v>152</v>
      </c>
      <c r="G163" s="51"/>
      <c r="H163" s="52"/>
    </row>
    <row r="164" spans="1:8" ht="13" x14ac:dyDescent="0.3">
      <c r="A164" s="47">
        <v>595</v>
      </c>
      <c r="B164" s="48">
        <v>14</v>
      </c>
      <c r="C164" s="49">
        <v>41910</v>
      </c>
      <c r="D164" s="53" t="s">
        <v>195</v>
      </c>
      <c r="E164" s="87" t="s">
        <v>155</v>
      </c>
      <c r="F164" s="87" t="s">
        <v>157</v>
      </c>
      <c r="G164" s="51"/>
      <c r="H164" s="52"/>
    </row>
    <row r="165" spans="1:8" ht="13" x14ac:dyDescent="0.3">
      <c r="A165" s="47">
        <v>635</v>
      </c>
      <c r="B165" s="48">
        <v>15</v>
      </c>
      <c r="C165" s="49">
        <v>41910</v>
      </c>
      <c r="D165" s="53" t="s">
        <v>195</v>
      </c>
      <c r="E165" s="87" t="s">
        <v>152</v>
      </c>
      <c r="F165" s="87" t="s">
        <v>154</v>
      </c>
      <c r="G165" s="51"/>
      <c r="H165" s="52"/>
    </row>
    <row r="166" spans="1:8" ht="13" x14ac:dyDescent="0.3">
      <c r="A166" s="47">
        <v>636</v>
      </c>
      <c r="B166" s="48">
        <v>15</v>
      </c>
      <c r="C166" s="49">
        <v>41910</v>
      </c>
      <c r="D166" s="53" t="s">
        <v>195</v>
      </c>
      <c r="E166" s="87" t="s">
        <v>158</v>
      </c>
      <c r="F166" s="87" t="s">
        <v>151</v>
      </c>
      <c r="G166" s="51"/>
      <c r="H166" s="52"/>
    </row>
    <row r="167" spans="1:8" ht="13" x14ac:dyDescent="0.3">
      <c r="A167" s="47">
        <v>637</v>
      </c>
      <c r="B167" s="48">
        <v>15</v>
      </c>
      <c r="C167" s="49">
        <v>41910</v>
      </c>
      <c r="D167" s="53" t="s">
        <v>195</v>
      </c>
      <c r="E167" s="87" t="s">
        <v>155</v>
      </c>
      <c r="F167" s="87" t="s">
        <v>153</v>
      </c>
      <c r="G167" s="51"/>
      <c r="H167" s="52"/>
    </row>
    <row r="168" spans="1:8" ht="13" x14ac:dyDescent="0.3">
      <c r="A168" s="47">
        <v>638</v>
      </c>
      <c r="B168" s="48">
        <v>15</v>
      </c>
      <c r="C168" s="49">
        <v>41910</v>
      </c>
      <c r="D168" s="53" t="s">
        <v>195</v>
      </c>
      <c r="E168" s="87" t="s">
        <v>157</v>
      </c>
      <c r="F168" s="87" t="s">
        <v>156</v>
      </c>
      <c r="G168" s="51"/>
      <c r="H168" s="52"/>
    </row>
    <row r="169" spans="1:8" ht="13" x14ac:dyDescent="0.3">
      <c r="A169" s="47">
        <v>639</v>
      </c>
      <c r="B169" s="48">
        <v>15</v>
      </c>
      <c r="C169" s="49">
        <v>41910</v>
      </c>
      <c r="D169" s="53" t="s">
        <v>195</v>
      </c>
      <c r="E169" s="87" t="s">
        <v>150</v>
      </c>
      <c r="F169" s="87" t="s">
        <v>159</v>
      </c>
      <c r="G169" s="51"/>
      <c r="H169" s="52"/>
    </row>
    <row r="170" spans="1:8" ht="13" x14ac:dyDescent="0.3">
      <c r="A170" s="47">
        <v>679</v>
      </c>
      <c r="B170" s="48">
        <v>16</v>
      </c>
      <c r="C170" s="49">
        <v>41910</v>
      </c>
      <c r="D170" s="53" t="s">
        <v>195</v>
      </c>
      <c r="E170" s="87" t="s">
        <v>153</v>
      </c>
      <c r="F170" s="87" t="s">
        <v>151</v>
      </c>
      <c r="G170" s="51"/>
      <c r="H170" s="52"/>
    </row>
    <row r="171" spans="1:8" ht="13" x14ac:dyDescent="0.3">
      <c r="A171" s="47">
        <v>680</v>
      </c>
      <c r="B171" s="48">
        <v>16</v>
      </c>
      <c r="C171" s="49">
        <v>41910</v>
      </c>
      <c r="D171" s="53" t="s">
        <v>195</v>
      </c>
      <c r="E171" s="87" t="s">
        <v>154</v>
      </c>
      <c r="F171" s="87" t="s">
        <v>150</v>
      </c>
      <c r="G171" s="51"/>
      <c r="H171" s="52"/>
    </row>
    <row r="172" spans="1:8" ht="13" x14ac:dyDescent="0.3">
      <c r="A172" s="47">
        <v>681</v>
      </c>
      <c r="B172" s="48">
        <v>16</v>
      </c>
      <c r="C172" s="49">
        <v>41910</v>
      </c>
      <c r="D172" s="53" t="s">
        <v>195</v>
      </c>
      <c r="E172" s="87" t="s">
        <v>156</v>
      </c>
      <c r="F172" s="87" t="s">
        <v>155</v>
      </c>
      <c r="G172" s="51"/>
      <c r="H172" s="52"/>
    </row>
    <row r="173" spans="1:8" ht="13" x14ac:dyDescent="0.3">
      <c r="A173" s="47">
        <v>682</v>
      </c>
      <c r="B173" s="48">
        <v>16</v>
      </c>
      <c r="C173" s="49">
        <v>41910</v>
      </c>
      <c r="D173" s="53" t="s">
        <v>195</v>
      </c>
      <c r="E173" s="87" t="s">
        <v>152</v>
      </c>
      <c r="F173" s="87" t="s">
        <v>159</v>
      </c>
      <c r="G173" s="51"/>
      <c r="H173" s="52"/>
    </row>
    <row r="174" spans="1:8" ht="13" x14ac:dyDescent="0.3">
      <c r="A174" s="47">
        <v>683</v>
      </c>
      <c r="B174" s="48">
        <v>16</v>
      </c>
      <c r="C174" s="49">
        <v>41910</v>
      </c>
      <c r="D174" s="53" t="s">
        <v>195</v>
      </c>
      <c r="E174" s="87" t="s">
        <v>157</v>
      </c>
      <c r="F174" s="87" t="s">
        <v>158</v>
      </c>
      <c r="G174" s="51"/>
      <c r="H174" s="52"/>
    </row>
    <row r="175" spans="1:8" ht="13" x14ac:dyDescent="0.3">
      <c r="A175" s="47">
        <v>723</v>
      </c>
      <c r="B175" s="48">
        <v>17</v>
      </c>
      <c r="C175" s="49">
        <v>41910</v>
      </c>
      <c r="D175" s="53" t="s">
        <v>195</v>
      </c>
      <c r="E175" s="87" t="s">
        <v>158</v>
      </c>
      <c r="F175" s="87" t="s">
        <v>150</v>
      </c>
      <c r="G175" s="51"/>
      <c r="H175" s="52"/>
    </row>
    <row r="176" spans="1:8" ht="13" x14ac:dyDescent="0.3">
      <c r="A176" s="47">
        <v>724</v>
      </c>
      <c r="B176" s="48">
        <v>17</v>
      </c>
      <c r="C176" s="49">
        <v>41910</v>
      </c>
      <c r="D176" s="53" t="s">
        <v>195</v>
      </c>
      <c r="E176" s="87" t="s">
        <v>151</v>
      </c>
      <c r="F176" s="87" t="s">
        <v>157</v>
      </c>
      <c r="G176" s="51"/>
      <c r="H176" s="52"/>
    </row>
    <row r="177" spans="1:8" ht="13" x14ac:dyDescent="0.3">
      <c r="A177" s="47">
        <v>725</v>
      </c>
      <c r="B177" s="48">
        <v>17</v>
      </c>
      <c r="C177" s="49">
        <v>41910</v>
      </c>
      <c r="D177" s="53" t="s">
        <v>195</v>
      </c>
      <c r="E177" s="87" t="s">
        <v>153</v>
      </c>
      <c r="F177" s="87" t="s">
        <v>159</v>
      </c>
      <c r="G177" s="51"/>
      <c r="H177" s="52"/>
    </row>
    <row r="178" spans="1:8" ht="13" x14ac:dyDescent="0.3">
      <c r="A178" s="47">
        <v>726</v>
      </c>
      <c r="B178" s="48">
        <v>17</v>
      </c>
      <c r="C178" s="49">
        <v>41910</v>
      </c>
      <c r="D178" s="53" t="s">
        <v>195</v>
      </c>
      <c r="E178" s="87" t="s">
        <v>156</v>
      </c>
      <c r="F178" s="87" t="s">
        <v>152</v>
      </c>
      <c r="G178" s="51"/>
      <c r="H178" s="52"/>
    </row>
    <row r="179" spans="1:8" ht="13" x14ac:dyDescent="0.3">
      <c r="A179" s="47">
        <v>727</v>
      </c>
      <c r="B179" s="48">
        <v>17</v>
      </c>
      <c r="C179" s="49">
        <v>41910</v>
      </c>
      <c r="D179" s="53" t="s">
        <v>195</v>
      </c>
      <c r="E179" s="87" t="s">
        <v>155</v>
      </c>
      <c r="F179" s="87" t="s">
        <v>154</v>
      </c>
      <c r="G179" s="51"/>
      <c r="H179" s="52"/>
    </row>
    <row r="180" spans="1:8" ht="13" x14ac:dyDescent="0.3">
      <c r="A180" s="47">
        <v>767</v>
      </c>
      <c r="B180" s="48">
        <v>18</v>
      </c>
      <c r="C180" s="49">
        <v>41910</v>
      </c>
      <c r="D180" s="53" t="s">
        <v>195</v>
      </c>
      <c r="E180" s="87" t="s">
        <v>150</v>
      </c>
      <c r="F180" s="87" t="s">
        <v>153</v>
      </c>
      <c r="G180" s="51"/>
      <c r="H180" s="52"/>
    </row>
    <row r="181" spans="1:8" ht="13" x14ac:dyDescent="0.3">
      <c r="A181" s="47">
        <v>768</v>
      </c>
      <c r="B181" s="48">
        <v>18</v>
      </c>
      <c r="C181" s="49">
        <v>41910</v>
      </c>
      <c r="D181" s="53" t="s">
        <v>195</v>
      </c>
      <c r="E181" s="87" t="s">
        <v>157</v>
      </c>
      <c r="F181" s="87" t="s">
        <v>154</v>
      </c>
      <c r="G181" s="51"/>
      <c r="H181" s="52"/>
    </row>
    <row r="182" spans="1:8" ht="13" x14ac:dyDescent="0.3">
      <c r="A182" s="47">
        <v>769</v>
      </c>
      <c r="B182" s="48">
        <v>18</v>
      </c>
      <c r="C182" s="49">
        <v>41910</v>
      </c>
      <c r="D182" s="53" t="s">
        <v>195</v>
      </c>
      <c r="E182" s="87" t="s">
        <v>152</v>
      </c>
      <c r="F182" s="87" t="s">
        <v>158</v>
      </c>
      <c r="G182" s="51"/>
      <c r="H182" s="52"/>
    </row>
    <row r="183" spans="1:8" ht="13" x14ac:dyDescent="0.3">
      <c r="A183" s="47">
        <v>770</v>
      </c>
      <c r="B183" s="48">
        <v>18</v>
      </c>
      <c r="C183" s="49">
        <v>41910</v>
      </c>
      <c r="D183" s="53" t="s">
        <v>195</v>
      </c>
      <c r="E183" s="87" t="s">
        <v>159</v>
      </c>
      <c r="F183" s="87" t="s">
        <v>156</v>
      </c>
      <c r="G183" s="51"/>
      <c r="H183" s="52"/>
    </row>
    <row r="184" spans="1:8" ht="13" x14ac:dyDescent="0.3">
      <c r="A184" s="47">
        <v>771</v>
      </c>
      <c r="B184" s="48">
        <v>18</v>
      </c>
      <c r="C184" s="49">
        <v>41910</v>
      </c>
      <c r="D184" s="53" t="s">
        <v>195</v>
      </c>
      <c r="E184" s="87" t="s">
        <v>155</v>
      </c>
      <c r="F184" s="87" t="s">
        <v>151</v>
      </c>
      <c r="G184" s="51"/>
      <c r="H184" s="52"/>
    </row>
    <row r="185" spans="1:8" ht="13" x14ac:dyDescent="0.3">
      <c r="A185" s="47">
        <v>15</v>
      </c>
      <c r="B185" s="48">
        <v>1</v>
      </c>
      <c r="C185" s="49">
        <v>41742</v>
      </c>
      <c r="D185" s="56" t="s">
        <v>11</v>
      </c>
      <c r="E185" s="87" t="s">
        <v>105</v>
      </c>
      <c r="F185" s="87" t="s">
        <v>162</v>
      </c>
      <c r="G185" s="51"/>
      <c r="H185" s="52"/>
    </row>
    <row r="186" spans="1:8" ht="13" x14ac:dyDescent="0.3">
      <c r="A186" s="47">
        <v>16</v>
      </c>
      <c r="B186" s="48">
        <v>1</v>
      </c>
      <c r="C186" s="49">
        <v>41742</v>
      </c>
      <c r="D186" s="56" t="s">
        <v>11</v>
      </c>
      <c r="E186" s="5" t="s">
        <v>108</v>
      </c>
      <c r="F186" s="5" t="s">
        <v>104</v>
      </c>
      <c r="G186" s="51"/>
      <c r="H186" s="52"/>
    </row>
    <row r="187" spans="1:8" ht="13" x14ac:dyDescent="0.3">
      <c r="A187" s="47">
        <v>17</v>
      </c>
      <c r="B187" s="48">
        <v>1</v>
      </c>
      <c r="C187" s="49">
        <v>41742</v>
      </c>
      <c r="D187" s="56" t="s">
        <v>11</v>
      </c>
      <c r="E187" s="5" t="s">
        <v>161</v>
      </c>
      <c r="F187" s="5" t="s">
        <v>160</v>
      </c>
      <c r="G187" s="51"/>
      <c r="H187" s="52"/>
    </row>
    <row r="188" spans="1:8" ht="13" x14ac:dyDescent="0.3">
      <c r="A188" s="47">
        <v>18</v>
      </c>
      <c r="B188" s="48">
        <v>1</v>
      </c>
      <c r="C188" s="49">
        <v>41742</v>
      </c>
      <c r="D188" s="56" t="s">
        <v>11</v>
      </c>
      <c r="E188" s="5" t="s">
        <v>106</v>
      </c>
      <c r="F188" s="5" t="s">
        <v>163</v>
      </c>
      <c r="G188" s="51"/>
      <c r="H188" s="52"/>
    </row>
    <row r="189" spans="1:8" ht="13" x14ac:dyDescent="0.3">
      <c r="A189" s="47">
        <v>19</v>
      </c>
      <c r="B189" s="48">
        <v>1</v>
      </c>
      <c r="C189" s="49">
        <v>41742</v>
      </c>
      <c r="D189" s="56" t="s">
        <v>11</v>
      </c>
      <c r="E189" s="5" t="s">
        <v>107</v>
      </c>
      <c r="F189" s="5" t="s">
        <v>109</v>
      </c>
      <c r="G189" s="51"/>
      <c r="H189" s="52"/>
    </row>
    <row r="190" spans="1:8" ht="13" x14ac:dyDescent="0.3">
      <c r="A190" s="47">
        <v>59</v>
      </c>
      <c r="B190" s="48">
        <v>2</v>
      </c>
      <c r="C190" s="49">
        <v>41756</v>
      </c>
      <c r="D190" s="56" t="s">
        <v>11</v>
      </c>
      <c r="E190" s="5" t="s">
        <v>104</v>
      </c>
      <c r="F190" s="5" t="s">
        <v>106</v>
      </c>
      <c r="G190" s="51"/>
      <c r="H190" s="52"/>
    </row>
    <row r="191" spans="1:8" ht="13" x14ac:dyDescent="0.3">
      <c r="A191" s="47">
        <v>60</v>
      </c>
      <c r="B191" s="48">
        <v>2</v>
      </c>
      <c r="C191" s="49">
        <v>41756</v>
      </c>
      <c r="D191" s="56" t="s">
        <v>11</v>
      </c>
      <c r="E191" s="5" t="s">
        <v>105</v>
      </c>
      <c r="F191" s="5" t="s">
        <v>109</v>
      </c>
      <c r="G191" s="51"/>
      <c r="H191" s="52"/>
    </row>
    <row r="192" spans="1:8" ht="13" x14ac:dyDescent="0.3">
      <c r="A192" s="47">
        <v>61</v>
      </c>
      <c r="B192" s="48">
        <v>2</v>
      </c>
      <c r="C192" s="49">
        <v>41756</v>
      </c>
      <c r="D192" s="56" t="s">
        <v>11</v>
      </c>
      <c r="E192" s="5" t="s">
        <v>162</v>
      </c>
      <c r="F192" s="5" t="s">
        <v>161</v>
      </c>
      <c r="G192" s="51"/>
      <c r="H192" s="52"/>
    </row>
    <row r="193" spans="1:8" ht="13" x14ac:dyDescent="0.3">
      <c r="A193" s="47">
        <v>62</v>
      </c>
      <c r="B193" s="48">
        <v>2</v>
      </c>
      <c r="C193" s="49">
        <v>41756</v>
      </c>
      <c r="D193" s="56" t="s">
        <v>11</v>
      </c>
      <c r="E193" s="5" t="s">
        <v>163</v>
      </c>
      <c r="F193" s="5" t="s">
        <v>108</v>
      </c>
      <c r="G193" s="51"/>
      <c r="H193" s="52"/>
    </row>
    <row r="194" spans="1:8" ht="13" x14ac:dyDescent="0.3">
      <c r="A194" s="47">
        <v>63</v>
      </c>
      <c r="B194" s="48">
        <v>2</v>
      </c>
      <c r="C194" s="49">
        <v>41756</v>
      </c>
      <c r="D194" s="56" t="s">
        <v>11</v>
      </c>
      <c r="E194" s="5" t="s">
        <v>160</v>
      </c>
      <c r="F194" s="5" t="s">
        <v>107</v>
      </c>
      <c r="G194" s="51"/>
      <c r="H194" s="52"/>
    </row>
    <row r="195" spans="1:8" ht="13" x14ac:dyDescent="0.3">
      <c r="A195" s="47">
        <v>103</v>
      </c>
      <c r="B195" s="48">
        <v>3</v>
      </c>
      <c r="C195" s="49">
        <v>41763</v>
      </c>
      <c r="D195" s="56" t="s">
        <v>11</v>
      </c>
      <c r="E195" s="5" t="s">
        <v>161</v>
      </c>
      <c r="F195" s="5" t="s">
        <v>105</v>
      </c>
      <c r="G195" s="54"/>
      <c r="H195" s="52"/>
    </row>
    <row r="196" spans="1:8" ht="13" x14ac:dyDescent="0.3">
      <c r="A196" s="47">
        <v>104</v>
      </c>
      <c r="B196" s="48">
        <v>3</v>
      </c>
      <c r="C196" s="49">
        <v>41763</v>
      </c>
      <c r="D196" s="56" t="s">
        <v>11</v>
      </c>
      <c r="E196" s="5" t="s">
        <v>104</v>
      </c>
      <c r="F196" s="5" t="s">
        <v>107</v>
      </c>
      <c r="G196" s="51"/>
      <c r="H196" s="52"/>
    </row>
    <row r="197" spans="1:8" ht="13" x14ac:dyDescent="0.3">
      <c r="A197" s="47">
        <v>105</v>
      </c>
      <c r="B197" s="48">
        <v>3</v>
      </c>
      <c r="C197" s="49">
        <v>41763</v>
      </c>
      <c r="D197" s="56" t="s">
        <v>11</v>
      </c>
      <c r="E197" s="5" t="s">
        <v>163</v>
      </c>
      <c r="F197" s="5" t="s">
        <v>160</v>
      </c>
      <c r="G197" s="51"/>
      <c r="H197" s="52"/>
    </row>
    <row r="198" spans="1:8" ht="13" x14ac:dyDescent="0.3">
      <c r="A198" s="47">
        <v>106</v>
      </c>
      <c r="B198" s="48">
        <v>3</v>
      </c>
      <c r="C198" s="49">
        <v>41763</v>
      </c>
      <c r="D198" s="56" t="s">
        <v>11</v>
      </c>
      <c r="E198" s="5" t="s">
        <v>108</v>
      </c>
      <c r="F198" s="5" t="s">
        <v>162</v>
      </c>
      <c r="G198" s="51"/>
      <c r="H198" s="52"/>
    </row>
    <row r="199" spans="1:8" ht="13" x14ac:dyDescent="0.3">
      <c r="A199" s="47">
        <v>107</v>
      </c>
      <c r="B199" s="48">
        <v>3</v>
      </c>
      <c r="C199" s="49">
        <v>41763</v>
      </c>
      <c r="D199" s="56" t="s">
        <v>11</v>
      </c>
      <c r="E199" s="5" t="s">
        <v>106</v>
      </c>
      <c r="F199" s="5" t="s">
        <v>109</v>
      </c>
      <c r="G199" s="51"/>
      <c r="H199" s="52"/>
    </row>
    <row r="200" spans="1:8" ht="13" x14ac:dyDescent="0.3">
      <c r="A200" s="47">
        <v>147</v>
      </c>
      <c r="B200" s="48">
        <v>4</v>
      </c>
      <c r="C200" s="49">
        <v>41777</v>
      </c>
      <c r="D200" s="56" t="s">
        <v>11</v>
      </c>
      <c r="E200" s="5" t="s">
        <v>109</v>
      </c>
      <c r="F200" s="5" t="s">
        <v>104</v>
      </c>
      <c r="G200" s="51"/>
      <c r="H200" s="52"/>
    </row>
    <row r="201" spans="1:8" ht="13" x14ac:dyDescent="0.3">
      <c r="A201" s="47">
        <v>148</v>
      </c>
      <c r="B201" s="48">
        <v>4</v>
      </c>
      <c r="C201" s="49">
        <v>41777</v>
      </c>
      <c r="D201" s="56" t="s">
        <v>11</v>
      </c>
      <c r="E201" s="5" t="s">
        <v>162</v>
      </c>
      <c r="F201" s="5" t="s">
        <v>160</v>
      </c>
      <c r="G201" s="51"/>
      <c r="H201" s="52"/>
    </row>
    <row r="202" spans="1:8" ht="13" x14ac:dyDescent="0.3">
      <c r="A202" s="47">
        <v>149</v>
      </c>
      <c r="B202" s="48">
        <v>4</v>
      </c>
      <c r="C202" s="49">
        <v>41777</v>
      </c>
      <c r="D202" s="56" t="s">
        <v>11</v>
      </c>
      <c r="E202" s="5" t="s">
        <v>163</v>
      </c>
      <c r="F202" s="5" t="s">
        <v>107</v>
      </c>
      <c r="G202" s="51"/>
      <c r="H202" s="52"/>
    </row>
    <row r="203" spans="1:8" ht="13" x14ac:dyDescent="0.3">
      <c r="A203" s="47">
        <v>150</v>
      </c>
      <c r="B203" s="48">
        <v>4</v>
      </c>
      <c r="C203" s="49">
        <v>41777</v>
      </c>
      <c r="D203" s="56" t="s">
        <v>11</v>
      </c>
      <c r="E203" s="5" t="s">
        <v>105</v>
      </c>
      <c r="F203" s="5" t="s">
        <v>108</v>
      </c>
      <c r="G203" s="51"/>
      <c r="H203" s="52"/>
    </row>
    <row r="204" spans="1:8" ht="13" x14ac:dyDescent="0.3">
      <c r="A204" s="47">
        <v>151</v>
      </c>
      <c r="B204" s="48">
        <v>4</v>
      </c>
      <c r="C204" s="49">
        <v>41777</v>
      </c>
      <c r="D204" s="56" t="s">
        <v>11</v>
      </c>
      <c r="E204" s="5" t="s">
        <v>161</v>
      </c>
      <c r="F204" s="5" t="s">
        <v>106</v>
      </c>
      <c r="G204" s="51"/>
      <c r="H204" s="52"/>
    </row>
    <row r="205" spans="1:8" ht="13" x14ac:dyDescent="0.3">
      <c r="A205" s="47">
        <v>194</v>
      </c>
      <c r="B205" s="48">
        <v>5</v>
      </c>
      <c r="C205" s="49">
        <v>41791</v>
      </c>
      <c r="D205" s="56" t="s">
        <v>11</v>
      </c>
      <c r="E205" s="5" t="s">
        <v>160</v>
      </c>
      <c r="F205" s="5" t="s">
        <v>105</v>
      </c>
      <c r="G205" s="51"/>
      <c r="H205" s="52"/>
    </row>
    <row r="206" spans="1:8" ht="13" x14ac:dyDescent="0.3">
      <c r="A206" s="47">
        <v>195</v>
      </c>
      <c r="B206" s="48">
        <v>5</v>
      </c>
      <c r="C206" s="49">
        <v>41791</v>
      </c>
      <c r="D206" s="56" t="s">
        <v>11</v>
      </c>
      <c r="E206" s="5" t="s">
        <v>109</v>
      </c>
      <c r="F206" s="5" t="s">
        <v>161</v>
      </c>
      <c r="G206" s="51"/>
      <c r="H206" s="52"/>
    </row>
    <row r="207" spans="1:8" ht="13" x14ac:dyDescent="0.3">
      <c r="A207" s="47">
        <v>196</v>
      </c>
      <c r="B207" s="48">
        <v>5</v>
      </c>
      <c r="C207" s="49">
        <v>41791</v>
      </c>
      <c r="D207" s="56" t="s">
        <v>11</v>
      </c>
      <c r="E207" s="5" t="s">
        <v>163</v>
      </c>
      <c r="F207" s="5" t="s">
        <v>104</v>
      </c>
      <c r="G207" s="51"/>
      <c r="H207" s="52"/>
    </row>
    <row r="208" spans="1:8" ht="13" x14ac:dyDescent="0.3">
      <c r="A208" s="47">
        <v>197</v>
      </c>
      <c r="B208" s="48">
        <v>5</v>
      </c>
      <c r="C208" s="49">
        <v>41791</v>
      </c>
      <c r="D208" s="56" t="s">
        <v>11</v>
      </c>
      <c r="E208" s="5" t="s">
        <v>107</v>
      </c>
      <c r="F208" s="5" t="s">
        <v>162</v>
      </c>
      <c r="G208" s="54"/>
      <c r="H208" s="52"/>
    </row>
    <row r="209" spans="1:8" ht="13" x14ac:dyDescent="0.3">
      <c r="A209" s="47">
        <v>198</v>
      </c>
      <c r="B209" s="48">
        <v>5</v>
      </c>
      <c r="C209" s="49">
        <v>41791</v>
      </c>
      <c r="D209" s="56" t="s">
        <v>11</v>
      </c>
      <c r="E209" s="5" t="s">
        <v>106</v>
      </c>
      <c r="F209" s="5" t="s">
        <v>108</v>
      </c>
      <c r="G209" s="51"/>
      <c r="H209" s="52"/>
    </row>
    <row r="210" spans="1:8" ht="13" x14ac:dyDescent="0.3">
      <c r="A210" s="47">
        <v>240</v>
      </c>
      <c r="B210" s="48">
        <v>6</v>
      </c>
      <c r="C210" s="49">
        <v>41798</v>
      </c>
      <c r="D210" s="56" t="s">
        <v>11</v>
      </c>
      <c r="E210" s="5" t="s">
        <v>108</v>
      </c>
      <c r="F210" s="5" t="s">
        <v>109</v>
      </c>
      <c r="G210" s="51"/>
      <c r="H210" s="52"/>
    </row>
    <row r="211" spans="1:8" ht="13" x14ac:dyDescent="0.3">
      <c r="A211" s="47">
        <v>241</v>
      </c>
      <c r="B211" s="48">
        <v>6</v>
      </c>
      <c r="C211" s="49">
        <v>41798</v>
      </c>
      <c r="D211" s="56" t="s">
        <v>11</v>
      </c>
      <c r="E211" s="5" t="s">
        <v>104</v>
      </c>
      <c r="F211" s="5" t="s">
        <v>161</v>
      </c>
      <c r="G211" s="51"/>
      <c r="H211" s="52"/>
    </row>
    <row r="212" spans="1:8" ht="13" x14ac:dyDescent="0.3">
      <c r="A212" s="47">
        <v>242</v>
      </c>
      <c r="B212" s="48">
        <v>6</v>
      </c>
      <c r="C212" s="49">
        <v>41798</v>
      </c>
      <c r="D212" s="56" t="s">
        <v>11</v>
      </c>
      <c r="E212" s="5" t="s">
        <v>160</v>
      </c>
      <c r="F212" s="5" t="s">
        <v>106</v>
      </c>
      <c r="G212" s="51"/>
      <c r="H212" s="52"/>
    </row>
    <row r="213" spans="1:8" ht="13" x14ac:dyDescent="0.3">
      <c r="A213" s="47">
        <v>243</v>
      </c>
      <c r="B213" s="48">
        <v>6</v>
      </c>
      <c r="C213" s="49">
        <v>41798</v>
      </c>
      <c r="D213" s="56" t="s">
        <v>11</v>
      </c>
      <c r="E213" s="5" t="s">
        <v>162</v>
      </c>
      <c r="F213" s="5" t="s">
        <v>163</v>
      </c>
      <c r="G213" s="62"/>
      <c r="H213" s="52"/>
    </row>
    <row r="214" spans="1:8" ht="13" x14ac:dyDescent="0.3">
      <c r="A214" s="47">
        <v>244</v>
      </c>
      <c r="B214" s="48">
        <v>6</v>
      </c>
      <c r="C214" s="49">
        <v>41798</v>
      </c>
      <c r="D214" s="56" t="s">
        <v>11</v>
      </c>
      <c r="E214" s="5" t="s">
        <v>107</v>
      </c>
      <c r="F214" s="5" t="s">
        <v>105</v>
      </c>
      <c r="G214" s="51"/>
      <c r="H214" s="52"/>
    </row>
    <row r="215" spans="1:8" ht="13" x14ac:dyDescent="0.3">
      <c r="A215" s="47">
        <v>284</v>
      </c>
      <c r="B215" s="48">
        <v>7</v>
      </c>
      <c r="C215" s="49">
        <v>41805</v>
      </c>
      <c r="D215" s="56" t="s">
        <v>11</v>
      </c>
      <c r="E215" s="5" t="s">
        <v>104</v>
      </c>
      <c r="F215" s="5" t="s">
        <v>162</v>
      </c>
      <c r="G215" s="51"/>
      <c r="H215" s="52"/>
    </row>
    <row r="216" spans="1:8" ht="13" x14ac:dyDescent="0.3">
      <c r="A216" s="47">
        <v>285</v>
      </c>
      <c r="B216" s="48">
        <v>7</v>
      </c>
      <c r="C216" s="49">
        <v>41805</v>
      </c>
      <c r="D216" s="56" t="s">
        <v>11</v>
      </c>
      <c r="E216" s="5" t="s">
        <v>161</v>
      </c>
      <c r="F216" s="5" t="s">
        <v>108</v>
      </c>
      <c r="G216" s="62"/>
      <c r="H216" s="52"/>
    </row>
    <row r="217" spans="1:8" ht="13" x14ac:dyDescent="0.3">
      <c r="A217" s="47">
        <v>286</v>
      </c>
      <c r="B217" s="48">
        <v>7</v>
      </c>
      <c r="C217" s="49">
        <v>41805</v>
      </c>
      <c r="D217" s="56" t="s">
        <v>11</v>
      </c>
      <c r="E217" s="5" t="s">
        <v>163</v>
      </c>
      <c r="F217" s="5" t="s">
        <v>105</v>
      </c>
      <c r="G217" s="51"/>
      <c r="H217" s="52"/>
    </row>
    <row r="218" spans="1:8" ht="13" x14ac:dyDescent="0.3">
      <c r="A218" s="47">
        <v>287</v>
      </c>
      <c r="B218" s="48">
        <v>7</v>
      </c>
      <c r="C218" s="49">
        <v>41805</v>
      </c>
      <c r="D218" s="56" t="s">
        <v>11</v>
      </c>
      <c r="E218" s="5" t="s">
        <v>106</v>
      </c>
      <c r="F218" s="5" t="s">
        <v>107</v>
      </c>
      <c r="G218" s="51"/>
      <c r="H218" s="52"/>
    </row>
    <row r="219" spans="1:8" ht="13" x14ac:dyDescent="0.3">
      <c r="A219" s="47">
        <v>288</v>
      </c>
      <c r="B219" s="48">
        <v>7</v>
      </c>
      <c r="C219" s="49">
        <v>41805</v>
      </c>
      <c r="D219" s="56" t="s">
        <v>11</v>
      </c>
      <c r="E219" s="5" t="s">
        <v>109</v>
      </c>
      <c r="F219" s="5" t="s">
        <v>160</v>
      </c>
      <c r="G219" s="51"/>
      <c r="H219" s="52"/>
    </row>
    <row r="220" spans="1:8" ht="13" x14ac:dyDescent="0.3">
      <c r="A220" s="47">
        <v>328</v>
      </c>
      <c r="B220" s="48">
        <v>8</v>
      </c>
      <c r="C220" s="49">
        <v>41812</v>
      </c>
      <c r="D220" s="56" t="s">
        <v>11</v>
      </c>
      <c r="E220" s="5" t="s">
        <v>161</v>
      </c>
      <c r="F220" s="5" t="s">
        <v>163</v>
      </c>
      <c r="G220" s="51"/>
      <c r="H220" s="52"/>
    </row>
    <row r="221" spans="1:8" ht="13" x14ac:dyDescent="0.3">
      <c r="A221" s="47">
        <v>329</v>
      </c>
      <c r="B221" s="48">
        <v>8</v>
      </c>
      <c r="C221" s="49">
        <v>41812</v>
      </c>
      <c r="D221" s="56" t="s">
        <v>11</v>
      </c>
      <c r="E221" s="5" t="s">
        <v>160</v>
      </c>
      <c r="F221" s="5" t="s">
        <v>104</v>
      </c>
      <c r="G221" s="51"/>
      <c r="H221" s="52"/>
    </row>
    <row r="222" spans="1:8" ht="13" x14ac:dyDescent="0.3">
      <c r="A222" s="47">
        <v>330</v>
      </c>
      <c r="B222" s="48">
        <v>8</v>
      </c>
      <c r="C222" s="49">
        <v>41812</v>
      </c>
      <c r="D222" s="56" t="s">
        <v>11</v>
      </c>
      <c r="E222" s="5" t="s">
        <v>105</v>
      </c>
      <c r="F222" s="5" t="s">
        <v>106</v>
      </c>
      <c r="G222" s="51"/>
      <c r="H222" s="52"/>
    </row>
    <row r="223" spans="1:8" ht="13" x14ac:dyDescent="0.3">
      <c r="A223" s="47">
        <v>331</v>
      </c>
      <c r="B223" s="48">
        <v>8</v>
      </c>
      <c r="C223" s="49">
        <v>41812</v>
      </c>
      <c r="D223" s="56" t="s">
        <v>11</v>
      </c>
      <c r="E223" s="5" t="s">
        <v>109</v>
      </c>
      <c r="F223" s="5" t="s">
        <v>162</v>
      </c>
      <c r="G223" s="51"/>
      <c r="H223" s="52"/>
    </row>
    <row r="224" spans="1:8" ht="13" x14ac:dyDescent="0.3">
      <c r="A224" s="47">
        <v>332</v>
      </c>
      <c r="B224" s="48">
        <v>8</v>
      </c>
      <c r="C224" s="49">
        <v>41812</v>
      </c>
      <c r="D224" s="64" t="s">
        <v>11</v>
      </c>
      <c r="E224" s="5" t="s">
        <v>108</v>
      </c>
      <c r="F224" s="5" t="s">
        <v>107</v>
      </c>
      <c r="G224" s="51"/>
      <c r="H224" s="52"/>
    </row>
    <row r="225" spans="1:8" ht="13" x14ac:dyDescent="0.3">
      <c r="A225" s="47">
        <v>374</v>
      </c>
      <c r="B225" s="48">
        <v>9</v>
      </c>
      <c r="C225" s="49">
        <v>41819</v>
      </c>
      <c r="D225" s="56" t="s">
        <v>11</v>
      </c>
      <c r="E225" s="5" t="s">
        <v>160</v>
      </c>
      <c r="F225" s="5" t="s">
        <v>108</v>
      </c>
      <c r="G225" s="51"/>
      <c r="H225" s="52"/>
    </row>
    <row r="226" spans="1:8" ht="13" x14ac:dyDescent="0.3">
      <c r="A226" s="47">
        <v>375</v>
      </c>
      <c r="B226" s="48">
        <v>9</v>
      </c>
      <c r="C226" s="49">
        <v>41819</v>
      </c>
      <c r="D226" s="56" t="s">
        <v>11</v>
      </c>
      <c r="E226" s="5" t="s">
        <v>107</v>
      </c>
      <c r="F226" s="5" t="s">
        <v>161</v>
      </c>
      <c r="G226" s="51"/>
      <c r="H226" s="52"/>
    </row>
    <row r="227" spans="1:8" ht="13" x14ac:dyDescent="0.3">
      <c r="A227" s="47">
        <v>376</v>
      </c>
      <c r="B227" s="48">
        <v>9</v>
      </c>
      <c r="C227" s="49">
        <v>41819</v>
      </c>
      <c r="D227" s="56" t="s">
        <v>11</v>
      </c>
      <c r="E227" s="5" t="s">
        <v>109</v>
      </c>
      <c r="F227" s="5" t="s">
        <v>163</v>
      </c>
      <c r="G227" s="51"/>
      <c r="H227" s="52"/>
    </row>
    <row r="228" spans="1:8" ht="13" x14ac:dyDescent="0.3">
      <c r="A228" s="47">
        <v>377</v>
      </c>
      <c r="B228" s="48">
        <v>9</v>
      </c>
      <c r="C228" s="49">
        <v>41819</v>
      </c>
      <c r="D228" s="56" t="s">
        <v>11</v>
      </c>
      <c r="E228" s="5" t="s">
        <v>162</v>
      </c>
      <c r="F228" s="5" t="s">
        <v>106</v>
      </c>
      <c r="G228" s="51"/>
      <c r="H228" s="52"/>
    </row>
    <row r="229" spans="1:8" ht="13" x14ac:dyDescent="0.3">
      <c r="A229" s="47">
        <v>378</v>
      </c>
      <c r="B229" s="48">
        <v>9</v>
      </c>
      <c r="C229" s="49">
        <v>41819</v>
      </c>
      <c r="D229" s="56" t="s">
        <v>11</v>
      </c>
      <c r="E229" s="5" t="s">
        <v>104</v>
      </c>
      <c r="F229" s="5" t="s">
        <v>105</v>
      </c>
      <c r="G229" s="51"/>
      <c r="H229" s="52"/>
    </row>
    <row r="230" spans="1:8" ht="13" x14ac:dyDescent="0.3">
      <c r="A230" s="47">
        <v>423</v>
      </c>
      <c r="B230" s="48">
        <v>10</v>
      </c>
      <c r="C230" s="49">
        <v>41875</v>
      </c>
      <c r="D230" s="56" t="s">
        <v>11</v>
      </c>
      <c r="E230" s="5" t="s">
        <v>162</v>
      </c>
      <c r="F230" s="5" t="s">
        <v>105</v>
      </c>
      <c r="G230" s="51"/>
      <c r="H230" s="52"/>
    </row>
    <row r="231" spans="1:8" ht="13" x14ac:dyDescent="0.3">
      <c r="A231" s="47">
        <v>424</v>
      </c>
      <c r="B231" s="48">
        <v>10</v>
      </c>
      <c r="C231" s="49">
        <v>41875</v>
      </c>
      <c r="D231" s="56" t="s">
        <v>11</v>
      </c>
      <c r="E231" s="5" t="s">
        <v>104</v>
      </c>
      <c r="F231" s="5" t="s">
        <v>108</v>
      </c>
      <c r="G231" s="51"/>
      <c r="H231" s="52"/>
    </row>
    <row r="232" spans="1:8" ht="13" x14ac:dyDescent="0.3">
      <c r="A232" s="47">
        <v>425</v>
      </c>
      <c r="B232" s="48">
        <v>10</v>
      </c>
      <c r="C232" s="49">
        <v>41875</v>
      </c>
      <c r="D232" s="56" t="s">
        <v>11</v>
      </c>
      <c r="E232" s="5" t="s">
        <v>160</v>
      </c>
      <c r="F232" s="5" t="s">
        <v>161</v>
      </c>
      <c r="G232" s="51"/>
      <c r="H232" s="52"/>
    </row>
    <row r="233" spans="1:8" ht="13" x14ac:dyDescent="0.3">
      <c r="A233" s="47">
        <v>426</v>
      </c>
      <c r="B233" s="48">
        <v>10</v>
      </c>
      <c r="C233" s="49">
        <v>41875</v>
      </c>
      <c r="D233" s="56" t="s">
        <v>11</v>
      </c>
      <c r="E233" s="5" t="s">
        <v>163</v>
      </c>
      <c r="F233" s="5" t="s">
        <v>106</v>
      </c>
      <c r="G233" s="51"/>
      <c r="H233" s="52"/>
    </row>
    <row r="234" spans="1:8" ht="13" x14ac:dyDescent="0.3">
      <c r="A234" s="47">
        <v>427</v>
      </c>
      <c r="B234" s="48">
        <v>10</v>
      </c>
      <c r="C234" s="49">
        <v>41875</v>
      </c>
      <c r="D234" s="56" t="s">
        <v>11</v>
      </c>
      <c r="E234" s="5" t="s">
        <v>109</v>
      </c>
      <c r="F234" s="5" t="s">
        <v>107</v>
      </c>
      <c r="G234" s="51"/>
      <c r="H234" s="52"/>
    </row>
    <row r="235" spans="1:8" ht="13" x14ac:dyDescent="0.3">
      <c r="A235" s="47">
        <v>467</v>
      </c>
      <c r="B235" s="48">
        <v>11</v>
      </c>
      <c r="C235" s="49">
        <v>41889</v>
      </c>
      <c r="D235" s="56" t="s">
        <v>11</v>
      </c>
      <c r="E235" s="5" t="s">
        <v>106</v>
      </c>
      <c r="F235" s="5" t="s">
        <v>104</v>
      </c>
      <c r="G235" s="51"/>
      <c r="H235" s="52"/>
    </row>
    <row r="236" spans="1:8" ht="13" x14ac:dyDescent="0.3">
      <c r="A236" s="47">
        <v>468</v>
      </c>
      <c r="B236" s="48">
        <v>11</v>
      </c>
      <c r="C236" s="49">
        <v>41889</v>
      </c>
      <c r="D236" s="56" t="s">
        <v>11</v>
      </c>
      <c r="E236" s="5" t="s">
        <v>109</v>
      </c>
      <c r="F236" s="5" t="s">
        <v>105</v>
      </c>
      <c r="G236" s="51"/>
      <c r="H236" s="52"/>
    </row>
    <row r="237" spans="1:8" ht="13" x14ac:dyDescent="0.3">
      <c r="A237" s="47">
        <v>469</v>
      </c>
      <c r="B237" s="48">
        <v>11</v>
      </c>
      <c r="C237" s="49">
        <v>41889</v>
      </c>
      <c r="D237" s="56" t="s">
        <v>11</v>
      </c>
      <c r="E237" s="5" t="s">
        <v>161</v>
      </c>
      <c r="F237" s="5" t="s">
        <v>162</v>
      </c>
      <c r="G237" s="51"/>
      <c r="H237" s="52"/>
    </row>
    <row r="238" spans="1:8" ht="13" x14ac:dyDescent="0.3">
      <c r="A238" s="47">
        <v>470</v>
      </c>
      <c r="B238" s="48">
        <v>11</v>
      </c>
      <c r="C238" s="49">
        <v>41889</v>
      </c>
      <c r="D238" s="56" t="s">
        <v>11</v>
      </c>
      <c r="E238" s="5" t="s">
        <v>108</v>
      </c>
      <c r="F238" s="5" t="s">
        <v>163</v>
      </c>
      <c r="G238" s="51"/>
      <c r="H238" s="52"/>
    </row>
    <row r="239" spans="1:8" ht="13" x14ac:dyDescent="0.3">
      <c r="A239" s="47">
        <v>471</v>
      </c>
      <c r="B239" s="48">
        <v>11</v>
      </c>
      <c r="C239" s="49">
        <v>41889</v>
      </c>
      <c r="D239" s="56" t="s">
        <v>11</v>
      </c>
      <c r="E239" s="5" t="s">
        <v>107</v>
      </c>
      <c r="F239" s="5" t="s">
        <v>160</v>
      </c>
      <c r="G239" s="51"/>
      <c r="H239" s="52"/>
    </row>
    <row r="240" spans="1:8" ht="13" x14ac:dyDescent="0.3">
      <c r="A240" s="47">
        <v>511</v>
      </c>
      <c r="B240" s="48">
        <v>12</v>
      </c>
      <c r="C240" s="49">
        <v>41896</v>
      </c>
      <c r="D240" s="56" t="s">
        <v>11</v>
      </c>
      <c r="E240" s="5" t="s">
        <v>104</v>
      </c>
      <c r="F240" s="5" t="s">
        <v>109</v>
      </c>
      <c r="G240" s="51"/>
      <c r="H240" s="52"/>
    </row>
    <row r="241" spans="1:8" ht="13" x14ac:dyDescent="0.3">
      <c r="A241" s="47">
        <v>512</v>
      </c>
      <c r="B241" s="48">
        <v>12</v>
      </c>
      <c r="C241" s="49">
        <v>41896</v>
      </c>
      <c r="D241" s="56" t="s">
        <v>11</v>
      </c>
      <c r="E241" s="5" t="s">
        <v>160</v>
      </c>
      <c r="F241" s="5" t="s">
        <v>162</v>
      </c>
      <c r="G241" s="51"/>
      <c r="H241" s="52"/>
    </row>
    <row r="242" spans="1:8" ht="13" x14ac:dyDescent="0.3">
      <c r="A242" s="47">
        <v>513</v>
      </c>
      <c r="B242" s="48">
        <v>12</v>
      </c>
      <c r="C242" s="49">
        <v>41896</v>
      </c>
      <c r="D242" s="56" t="s">
        <v>11</v>
      </c>
      <c r="E242" s="5" t="s">
        <v>107</v>
      </c>
      <c r="F242" s="5" t="s">
        <v>163</v>
      </c>
      <c r="G242" s="51"/>
      <c r="H242" s="52"/>
    </row>
    <row r="243" spans="1:8" ht="13" x14ac:dyDescent="0.3">
      <c r="A243" s="47">
        <v>514</v>
      </c>
      <c r="B243" s="48">
        <v>12</v>
      </c>
      <c r="C243" s="49">
        <v>41896</v>
      </c>
      <c r="D243" s="56" t="s">
        <v>11</v>
      </c>
      <c r="E243" s="5" t="s">
        <v>108</v>
      </c>
      <c r="F243" s="5" t="s">
        <v>105</v>
      </c>
      <c r="G243" s="51"/>
      <c r="H243" s="52"/>
    </row>
    <row r="244" spans="1:8" ht="13" x14ac:dyDescent="0.3">
      <c r="A244" s="47">
        <v>515</v>
      </c>
      <c r="B244" s="48">
        <v>12</v>
      </c>
      <c r="C244" s="49">
        <v>41896</v>
      </c>
      <c r="D244" s="56" t="s">
        <v>11</v>
      </c>
      <c r="E244" s="5" t="s">
        <v>106</v>
      </c>
      <c r="F244" s="5" t="s">
        <v>161</v>
      </c>
      <c r="G244" s="51"/>
      <c r="H244" s="52"/>
    </row>
    <row r="245" spans="1:8" ht="13" x14ac:dyDescent="0.3">
      <c r="A245" s="47">
        <v>555</v>
      </c>
      <c r="B245" s="48">
        <v>13</v>
      </c>
      <c r="C245" s="49">
        <v>41903</v>
      </c>
      <c r="D245" s="56" t="s">
        <v>11</v>
      </c>
      <c r="E245" s="5" t="s">
        <v>105</v>
      </c>
      <c r="F245" s="5" t="s">
        <v>160</v>
      </c>
      <c r="G245" s="51"/>
      <c r="H245" s="52"/>
    </row>
    <row r="246" spans="1:8" ht="13" x14ac:dyDescent="0.3">
      <c r="A246" s="47">
        <v>556</v>
      </c>
      <c r="B246" s="48">
        <v>13</v>
      </c>
      <c r="C246" s="49">
        <v>41903</v>
      </c>
      <c r="D246" s="56" t="s">
        <v>11</v>
      </c>
      <c r="E246" s="5" t="s">
        <v>161</v>
      </c>
      <c r="F246" s="5" t="s">
        <v>109</v>
      </c>
      <c r="G246" s="51"/>
      <c r="H246" s="52"/>
    </row>
    <row r="247" spans="1:8" ht="13" x14ac:dyDescent="0.3">
      <c r="A247" s="47">
        <v>557</v>
      </c>
      <c r="B247" s="48">
        <v>13</v>
      </c>
      <c r="C247" s="49">
        <v>41903</v>
      </c>
      <c r="D247" s="56" t="s">
        <v>11</v>
      </c>
      <c r="E247" s="5" t="s">
        <v>104</v>
      </c>
      <c r="F247" s="5" t="s">
        <v>163</v>
      </c>
      <c r="G247" s="51"/>
      <c r="H247" s="52"/>
    </row>
    <row r="248" spans="1:8" ht="13" x14ac:dyDescent="0.3">
      <c r="A248" s="47">
        <v>558</v>
      </c>
      <c r="B248" s="48">
        <v>13</v>
      </c>
      <c r="C248" s="49">
        <v>41903</v>
      </c>
      <c r="D248" s="56" t="s">
        <v>11</v>
      </c>
      <c r="E248" s="5" t="s">
        <v>162</v>
      </c>
      <c r="F248" s="5" t="s">
        <v>107</v>
      </c>
      <c r="G248" s="51"/>
      <c r="H248" s="52"/>
    </row>
    <row r="249" spans="1:8" ht="13" x14ac:dyDescent="0.3">
      <c r="A249" s="47">
        <v>559</v>
      </c>
      <c r="B249" s="48">
        <v>13</v>
      </c>
      <c r="C249" s="49">
        <v>41903</v>
      </c>
      <c r="D249" s="56" t="s">
        <v>11</v>
      </c>
      <c r="E249" s="5" t="s">
        <v>108</v>
      </c>
      <c r="F249" s="5" t="s">
        <v>106</v>
      </c>
      <c r="G249" s="51"/>
      <c r="H249" s="52"/>
    </row>
    <row r="250" spans="1:8" ht="13" x14ac:dyDescent="0.3">
      <c r="A250" s="47">
        <v>599</v>
      </c>
      <c r="B250" s="48">
        <v>14</v>
      </c>
      <c r="C250" s="49">
        <v>41910</v>
      </c>
      <c r="D250" s="56" t="s">
        <v>11</v>
      </c>
      <c r="E250" s="5" t="s">
        <v>109</v>
      </c>
      <c r="F250" s="5" t="s">
        <v>108</v>
      </c>
      <c r="G250" s="51"/>
      <c r="H250" s="52"/>
    </row>
    <row r="251" spans="1:8" ht="13" x14ac:dyDescent="0.3">
      <c r="A251" s="47">
        <v>600</v>
      </c>
      <c r="B251" s="48">
        <v>14</v>
      </c>
      <c r="C251" s="49">
        <v>41910</v>
      </c>
      <c r="D251" s="56" t="s">
        <v>11</v>
      </c>
      <c r="E251" s="5" t="s">
        <v>161</v>
      </c>
      <c r="F251" s="5" t="s">
        <v>104</v>
      </c>
      <c r="G251" s="51"/>
      <c r="H251" s="52"/>
    </row>
    <row r="252" spans="1:8" ht="13" x14ac:dyDescent="0.3">
      <c r="A252" s="47">
        <v>601</v>
      </c>
      <c r="B252" s="48">
        <v>14</v>
      </c>
      <c r="C252" s="49">
        <v>41910</v>
      </c>
      <c r="D252" s="56" t="s">
        <v>11</v>
      </c>
      <c r="E252" s="5" t="s">
        <v>106</v>
      </c>
      <c r="F252" s="5" t="s">
        <v>160</v>
      </c>
      <c r="G252" s="51"/>
      <c r="H252" s="52"/>
    </row>
    <row r="253" spans="1:8" ht="13" x14ac:dyDescent="0.3">
      <c r="A253" s="47">
        <v>602</v>
      </c>
      <c r="B253" s="48">
        <v>14</v>
      </c>
      <c r="C253" s="49">
        <v>41910</v>
      </c>
      <c r="D253" s="56" t="s">
        <v>11</v>
      </c>
      <c r="E253" s="5" t="s">
        <v>163</v>
      </c>
      <c r="F253" s="5" t="s">
        <v>162</v>
      </c>
      <c r="G253" s="51"/>
      <c r="H253" s="52"/>
    </row>
    <row r="254" spans="1:8" ht="13" x14ac:dyDescent="0.3">
      <c r="A254" s="47">
        <v>603</v>
      </c>
      <c r="B254" s="48">
        <v>14</v>
      </c>
      <c r="C254" s="49">
        <v>41910</v>
      </c>
      <c r="D254" s="56" t="s">
        <v>11</v>
      </c>
      <c r="E254" s="5" t="s">
        <v>105</v>
      </c>
      <c r="F254" s="5" t="s">
        <v>107</v>
      </c>
      <c r="G254" s="51"/>
      <c r="H254" s="52"/>
    </row>
    <row r="255" spans="1:8" ht="13" x14ac:dyDescent="0.3">
      <c r="A255" s="47">
        <v>643</v>
      </c>
      <c r="B255" s="48">
        <v>15</v>
      </c>
      <c r="C255" s="49">
        <v>41917</v>
      </c>
      <c r="D255" s="56" t="s">
        <v>11</v>
      </c>
      <c r="E255" s="5" t="s">
        <v>162</v>
      </c>
      <c r="F255" s="5" t="s">
        <v>104</v>
      </c>
      <c r="G255" s="51"/>
      <c r="H255" s="52"/>
    </row>
    <row r="256" spans="1:8" ht="13" x14ac:dyDescent="0.3">
      <c r="A256" s="47">
        <v>644</v>
      </c>
      <c r="B256" s="48">
        <v>15</v>
      </c>
      <c r="C256" s="49">
        <v>41917</v>
      </c>
      <c r="D256" s="56" t="s">
        <v>11</v>
      </c>
      <c r="E256" s="5" t="s">
        <v>108</v>
      </c>
      <c r="F256" s="5" t="s">
        <v>161</v>
      </c>
      <c r="G256" s="51"/>
      <c r="H256" s="52"/>
    </row>
    <row r="257" spans="1:8" ht="13" x14ac:dyDescent="0.3">
      <c r="A257" s="47">
        <v>645</v>
      </c>
      <c r="B257" s="48">
        <v>15</v>
      </c>
      <c r="C257" s="49">
        <v>41917</v>
      </c>
      <c r="D257" s="56" t="s">
        <v>11</v>
      </c>
      <c r="E257" s="5" t="s">
        <v>105</v>
      </c>
      <c r="F257" s="5" t="s">
        <v>163</v>
      </c>
      <c r="G257" s="51"/>
      <c r="H257" s="52"/>
    </row>
    <row r="258" spans="1:8" ht="13" x14ac:dyDescent="0.3">
      <c r="A258" s="47">
        <v>646</v>
      </c>
      <c r="B258" s="48">
        <v>15</v>
      </c>
      <c r="C258" s="49">
        <v>41917</v>
      </c>
      <c r="D258" s="56" t="s">
        <v>11</v>
      </c>
      <c r="E258" s="5" t="s">
        <v>107</v>
      </c>
      <c r="F258" s="5" t="s">
        <v>106</v>
      </c>
      <c r="G258" s="51"/>
      <c r="H258" s="52"/>
    </row>
    <row r="259" spans="1:8" ht="13" x14ac:dyDescent="0.3">
      <c r="A259" s="47">
        <v>647</v>
      </c>
      <c r="B259" s="48">
        <v>15</v>
      </c>
      <c r="C259" s="49">
        <v>41917</v>
      </c>
      <c r="D259" s="56" t="s">
        <v>11</v>
      </c>
      <c r="E259" s="5" t="s">
        <v>160</v>
      </c>
      <c r="F259" s="5" t="s">
        <v>109</v>
      </c>
      <c r="G259" s="51"/>
      <c r="H259" s="52"/>
    </row>
    <row r="260" spans="1:8" ht="13" x14ac:dyDescent="0.3">
      <c r="A260" s="47">
        <v>687</v>
      </c>
      <c r="B260" s="48">
        <v>16</v>
      </c>
      <c r="C260" s="49">
        <v>41931</v>
      </c>
      <c r="D260" s="56" t="s">
        <v>11</v>
      </c>
      <c r="E260" s="5" t="s">
        <v>163</v>
      </c>
      <c r="F260" s="5" t="s">
        <v>161</v>
      </c>
      <c r="G260" s="51"/>
      <c r="H260" s="52"/>
    </row>
    <row r="261" spans="1:8" ht="13" x14ac:dyDescent="0.3">
      <c r="A261" s="47">
        <v>688</v>
      </c>
      <c r="B261" s="48">
        <v>16</v>
      </c>
      <c r="C261" s="49">
        <v>41931</v>
      </c>
      <c r="D261" s="56" t="s">
        <v>11</v>
      </c>
      <c r="E261" s="5" t="s">
        <v>104</v>
      </c>
      <c r="F261" s="5" t="s">
        <v>160</v>
      </c>
      <c r="G261" s="51"/>
      <c r="H261" s="52"/>
    </row>
    <row r="262" spans="1:8" ht="13" x14ac:dyDescent="0.3">
      <c r="A262" s="47">
        <v>689</v>
      </c>
      <c r="B262" s="48">
        <v>16</v>
      </c>
      <c r="C262" s="49">
        <v>41931</v>
      </c>
      <c r="D262" s="56" t="s">
        <v>11</v>
      </c>
      <c r="E262" s="5" t="s">
        <v>106</v>
      </c>
      <c r="F262" s="5" t="s">
        <v>105</v>
      </c>
      <c r="G262" s="51"/>
      <c r="H262" s="52"/>
    </row>
    <row r="263" spans="1:8" ht="13" x14ac:dyDescent="0.3">
      <c r="A263" s="47">
        <v>690</v>
      </c>
      <c r="B263" s="48">
        <v>16</v>
      </c>
      <c r="C263" s="49">
        <v>41931</v>
      </c>
      <c r="D263" s="56" t="s">
        <v>11</v>
      </c>
      <c r="E263" s="5" t="s">
        <v>162</v>
      </c>
      <c r="F263" s="5" t="s">
        <v>109</v>
      </c>
      <c r="G263" s="51"/>
      <c r="H263" s="52"/>
    </row>
    <row r="264" spans="1:8" ht="13" x14ac:dyDescent="0.3">
      <c r="A264" s="47">
        <v>691</v>
      </c>
      <c r="B264" s="48">
        <v>16</v>
      </c>
      <c r="C264" s="49">
        <v>41931</v>
      </c>
      <c r="D264" s="56" t="s">
        <v>11</v>
      </c>
      <c r="E264" s="5" t="s">
        <v>107</v>
      </c>
      <c r="F264" s="5" t="s">
        <v>108</v>
      </c>
      <c r="G264" s="51"/>
      <c r="H264" s="52"/>
    </row>
    <row r="265" spans="1:8" ht="13" x14ac:dyDescent="0.3">
      <c r="A265" s="47">
        <v>731</v>
      </c>
      <c r="B265" s="48">
        <v>17</v>
      </c>
      <c r="C265" s="49">
        <v>41938</v>
      </c>
      <c r="D265" s="56" t="s">
        <v>11</v>
      </c>
      <c r="E265" s="5" t="s">
        <v>108</v>
      </c>
      <c r="F265" s="5" t="s">
        <v>160</v>
      </c>
      <c r="G265" s="51"/>
      <c r="H265" s="52"/>
    </row>
    <row r="266" spans="1:8" ht="13" x14ac:dyDescent="0.3">
      <c r="A266" s="47">
        <v>732</v>
      </c>
      <c r="B266" s="48">
        <v>17</v>
      </c>
      <c r="C266" s="49">
        <v>41938</v>
      </c>
      <c r="D266" s="56" t="s">
        <v>11</v>
      </c>
      <c r="E266" s="5" t="s">
        <v>161</v>
      </c>
      <c r="F266" s="5" t="s">
        <v>107</v>
      </c>
      <c r="G266" s="51"/>
      <c r="H266" s="52"/>
    </row>
    <row r="267" spans="1:8" ht="13" x14ac:dyDescent="0.3">
      <c r="A267" s="47">
        <v>733</v>
      </c>
      <c r="B267" s="48">
        <v>17</v>
      </c>
      <c r="C267" s="49">
        <v>41938</v>
      </c>
      <c r="D267" s="56" t="s">
        <v>11</v>
      </c>
      <c r="E267" s="5" t="s">
        <v>163</v>
      </c>
      <c r="F267" s="5" t="s">
        <v>109</v>
      </c>
      <c r="G267" s="51"/>
      <c r="H267" s="52"/>
    </row>
    <row r="268" spans="1:8" ht="13" x14ac:dyDescent="0.3">
      <c r="A268" s="47">
        <v>734</v>
      </c>
      <c r="B268" s="48">
        <v>17</v>
      </c>
      <c r="C268" s="49">
        <v>41938</v>
      </c>
      <c r="D268" s="56" t="s">
        <v>11</v>
      </c>
      <c r="E268" s="5" t="s">
        <v>106</v>
      </c>
      <c r="F268" s="5" t="s">
        <v>162</v>
      </c>
      <c r="G268" s="51"/>
      <c r="H268" s="52"/>
    </row>
    <row r="269" spans="1:8" ht="13" x14ac:dyDescent="0.3">
      <c r="A269" s="47">
        <v>735</v>
      </c>
      <c r="B269" s="48">
        <v>17</v>
      </c>
      <c r="C269" s="49">
        <v>41938</v>
      </c>
      <c r="D269" s="56" t="s">
        <v>11</v>
      </c>
      <c r="E269" s="5" t="s">
        <v>105</v>
      </c>
      <c r="F269" s="5" t="s">
        <v>104</v>
      </c>
      <c r="G269" s="51"/>
      <c r="H269" s="52"/>
    </row>
    <row r="270" spans="1:8" ht="13" x14ac:dyDescent="0.3">
      <c r="A270" s="47">
        <v>775</v>
      </c>
      <c r="B270" s="48">
        <v>18</v>
      </c>
      <c r="C270" s="49"/>
      <c r="D270" s="56" t="s">
        <v>11</v>
      </c>
      <c r="E270" s="5" t="s">
        <v>160</v>
      </c>
      <c r="F270" s="5" t="s">
        <v>163</v>
      </c>
      <c r="G270" s="51"/>
      <c r="H270" s="52"/>
    </row>
    <row r="271" spans="1:8" ht="13" x14ac:dyDescent="0.3">
      <c r="A271" s="47">
        <v>776</v>
      </c>
      <c r="B271" s="48">
        <v>18</v>
      </c>
      <c r="C271" s="49"/>
      <c r="D271" s="56" t="s">
        <v>11</v>
      </c>
      <c r="E271" s="5" t="s">
        <v>107</v>
      </c>
      <c r="F271" s="5" t="s">
        <v>104</v>
      </c>
      <c r="G271" s="51"/>
      <c r="H271" s="52"/>
    </row>
    <row r="272" spans="1:8" ht="13" x14ac:dyDescent="0.3">
      <c r="A272" s="47">
        <v>777</v>
      </c>
      <c r="B272" s="48">
        <v>18</v>
      </c>
      <c r="C272" s="49"/>
      <c r="D272" s="56" t="s">
        <v>11</v>
      </c>
      <c r="E272" s="5" t="s">
        <v>162</v>
      </c>
      <c r="F272" s="5" t="s">
        <v>108</v>
      </c>
      <c r="G272" s="51"/>
      <c r="H272" s="52"/>
    </row>
    <row r="273" spans="1:8" ht="13" x14ac:dyDescent="0.3">
      <c r="A273" s="47">
        <v>778</v>
      </c>
      <c r="B273" s="48">
        <v>18</v>
      </c>
      <c r="C273" s="49"/>
      <c r="D273" s="56" t="s">
        <v>11</v>
      </c>
      <c r="E273" s="5" t="s">
        <v>109</v>
      </c>
      <c r="F273" s="5" t="s">
        <v>106</v>
      </c>
      <c r="G273" s="51"/>
      <c r="H273" s="52"/>
    </row>
    <row r="274" spans="1:8" ht="13" x14ac:dyDescent="0.3">
      <c r="A274" s="47">
        <v>779</v>
      </c>
      <c r="B274" s="48">
        <v>18</v>
      </c>
      <c r="C274" s="49"/>
      <c r="D274" s="56" t="s">
        <v>11</v>
      </c>
      <c r="E274" s="5" t="s">
        <v>105</v>
      </c>
      <c r="F274" s="5" t="s">
        <v>161</v>
      </c>
      <c r="G274" s="51"/>
      <c r="H274" s="52"/>
    </row>
    <row r="275" spans="1:8" ht="13" x14ac:dyDescent="0.3">
      <c r="A275" s="47">
        <v>21</v>
      </c>
      <c r="B275" s="48">
        <v>1</v>
      </c>
      <c r="C275" s="49">
        <v>41742</v>
      </c>
      <c r="D275" s="57" t="s">
        <v>12</v>
      </c>
      <c r="E275" s="5" t="s">
        <v>115</v>
      </c>
      <c r="F275" s="5" t="s">
        <v>112</v>
      </c>
      <c r="G275" s="51"/>
      <c r="H275" s="52"/>
    </row>
    <row r="276" spans="1:8" ht="13" x14ac:dyDescent="0.3">
      <c r="A276" s="47">
        <v>22</v>
      </c>
      <c r="B276" s="48">
        <v>1</v>
      </c>
      <c r="C276" s="49">
        <v>41742</v>
      </c>
      <c r="D276" s="57" t="s">
        <v>12</v>
      </c>
      <c r="E276" s="5" t="s">
        <v>118</v>
      </c>
      <c r="F276" s="5" t="s">
        <v>114</v>
      </c>
      <c r="G276" s="51"/>
      <c r="H276" s="52"/>
    </row>
    <row r="277" spans="1:8" ht="13" x14ac:dyDescent="0.3">
      <c r="A277" s="47">
        <v>23</v>
      </c>
      <c r="B277" s="48">
        <v>1</v>
      </c>
      <c r="C277" s="49">
        <v>41742</v>
      </c>
      <c r="D277" s="57" t="s">
        <v>12</v>
      </c>
      <c r="E277" s="5" t="s">
        <v>111</v>
      </c>
      <c r="F277" s="5" t="s">
        <v>110</v>
      </c>
      <c r="G277" s="51"/>
      <c r="H277" s="52"/>
    </row>
    <row r="278" spans="1:8" ht="13" x14ac:dyDescent="0.3">
      <c r="A278" s="47">
        <v>24</v>
      </c>
      <c r="B278" s="48">
        <v>1</v>
      </c>
      <c r="C278" s="49">
        <v>41742</v>
      </c>
      <c r="D278" s="57" t="s">
        <v>12</v>
      </c>
      <c r="E278" s="5" t="s">
        <v>116</v>
      </c>
      <c r="F278" s="5" t="s">
        <v>113</v>
      </c>
      <c r="G278" s="51"/>
      <c r="H278" s="52"/>
    </row>
    <row r="279" spans="1:8" ht="13" x14ac:dyDescent="0.3">
      <c r="A279" s="47">
        <v>25</v>
      </c>
      <c r="B279" s="48">
        <v>1</v>
      </c>
      <c r="C279" s="49">
        <v>41742</v>
      </c>
      <c r="D279" s="57" t="s">
        <v>12</v>
      </c>
      <c r="E279" s="5" t="s">
        <v>117</v>
      </c>
      <c r="F279" s="5" t="s">
        <v>119</v>
      </c>
      <c r="G279" s="51"/>
      <c r="H279" s="52"/>
    </row>
    <row r="280" spans="1:8" ht="13" x14ac:dyDescent="0.3">
      <c r="A280" s="47">
        <v>65</v>
      </c>
      <c r="B280" s="48">
        <v>2</v>
      </c>
      <c r="C280" s="49">
        <v>41756</v>
      </c>
      <c r="D280" s="57" t="s">
        <v>12</v>
      </c>
      <c r="E280" s="5" t="s">
        <v>114</v>
      </c>
      <c r="F280" s="5" t="s">
        <v>116</v>
      </c>
      <c r="G280" s="51"/>
      <c r="H280" s="52"/>
    </row>
    <row r="281" spans="1:8" ht="13" x14ac:dyDescent="0.3">
      <c r="A281" s="47">
        <v>66</v>
      </c>
      <c r="B281" s="48">
        <v>2</v>
      </c>
      <c r="C281" s="49">
        <v>41756</v>
      </c>
      <c r="D281" s="57" t="s">
        <v>12</v>
      </c>
      <c r="E281" s="5" t="s">
        <v>115</v>
      </c>
      <c r="F281" s="5" t="s">
        <v>119</v>
      </c>
      <c r="G281" s="51"/>
      <c r="H281" s="52"/>
    </row>
    <row r="282" spans="1:8" ht="13" x14ac:dyDescent="0.3">
      <c r="A282" s="47">
        <v>67</v>
      </c>
      <c r="B282" s="48">
        <v>2</v>
      </c>
      <c r="C282" s="49">
        <v>41756</v>
      </c>
      <c r="D282" s="57" t="s">
        <v>12</v>
      </c>
      <c r="E282" s="5" t="s">
        <v>112</v>
      </c>
      <c r="F282" s="5" t="s">
        <v>111</v>
      </c>
      <c r="G282" s="51"/>
      <c r="H282" s="52"/>
    </row>
    <row r="283" spans="1:8" ht="13" x14ac:dyDescent="0.3">
      <c r="A283" s="47">
        <v>68</v>
      </c>
      <c r="B283" s="48">
        <v>2</v>
      </c>
      <c r="C283" s="49">
        <v>41756</v>
      </c>
      <c r="D283" s="57" t="s">
        <v>12</v>
      </c>
      <c r="E283" s="5" t="s">
        <v>113</v>
      </c>
      <c r="F283" s="5" t="s">
        <v>118</v>
      </c>
      <c r="G283" s="51"/>
      <c r="H283" s="52"/>
    </row>
    <row r="284" spans="1:8" ht="13" x14ac:dyDescent="0.3">
      <c r="A284" s="47">
        <v>69</v>
      </c>
      <c r="B284" s="48">
        <v>2</v>
      </c>
      <c r="C284" s="49">
        <v>41756</v>
      </c>
      <c r="D284" s="57" t="s">
        <v>12</v>
      </c>
      <c r="E284" s="5" t="s">
        <v>110</v>
      </c>
      <c r="F284" s="5" t="s">
        <v>117</v>
      </c>
      <c r="G284" s="51"/>
      <c r="H284" s="52"/>
    </row>
    <row r="285" spans="1:8" ht="13" x14ac:dyDescent="0.3">
      <c r="A285" s="47">
        <v>109</v>
      </c>
      <c r="B285" s="48">
        <v>3</v>
      </c>
      <c r="C285" s="49">
        <v>41763</v>
      </c>
      <c r="D285" s="57" t="s">
        <v>12</v>
      </c>
      <c r="E285" s="5" t="s">
        <v>111</v>
      </c>
      <c r="F285" s="5" t="s">
        <v>115</v>
      </c>
      <c r="G285" s="51"/>
      <c r="H285" s="52"/>
    </row>
    <row r="286" spans="1:8" ht="13" x14ac:dyDescent="0.3">
      <c r="A286" s="47">
        <v>110</v>
      </c>
      <c r="B286" s="48">
        <v>3</v>
      </c>
      <c r="C286" s="49">
        <v>41763</v>
      </c>
      <c r="D286" s="57" t="s">
        <v>12</v>
      </c>
      <c r="E286" s="5" t="s">
        <v>114</v>
      </c>
      <c r="F286" s="5" t="s">
        <v>117</v>
      </c>
      <c r="G286" s="51"/>
      <c r="H286" s="52"/>
    </row>
    <row r="287" spans="1:8" ht="13" x14ac:dyDescent="0.3">
      <c r="A287" s="47">
        <v>111</v>
      </c>
      <c r="B287" s="48">
        <v>3</v>
      </c>
      <c r="C287" s="49">
        <v>41763</v>
      </c>
      <c r="D287" s="57" t="s">
        <v>12</v>
      </c>
      <c r="E287" s="5" t="s">
        <v>113</v>
      </c>
      <c r="F287" s="5" t="s">
        <v>110</v>
      </c>
      <c r="G287" s="51"/>
      <c r="H287" s="52"/>
    </row>
    <row r="288" spans="1:8" ht="13" x14ac:dyDescent="0.3">
      <c r="A288" s="47">
        <v>112</v>
      </c>
      <c r="B288" s="48">
        <v>3</v>
      </c>
      <c r="C288" s="49">
        <v>41763</v>
      </c>
      <c r="D288" s="57" t="s">
        <v>12</v>
      </c>
      <c r="E288" s="5" t="s">
        <v>118</v>
      </c>
      <c r="F288" s="5" t="s">
        <v>112</v>
      </c>
      <c r="G288" s="51"/>
      <c r="H288" s="52"/>
    </row>
    <row r="289" spans="1:8" ht="13" x14ac:dyDescent="0.3">
      <c r="A289" s="47">
        <v>113</v>
      </c>
      <c r="B289" s="48">
        <v>3</v>
      </c>
      <c r="C289" s="49">
        <v>41763</v>
      </c>
      <c r="D289" s="57" t="s">
        <v>12</v>
      </c>
      <c r="E289" s="5" t="s">
        <v>116</v>
      </c>
      <c r="F289" s="5" t="s">
        <v>119</v>
      </c>
      <c r="G289" s="51"/>
      <c r="H289" s="52"/>
    </row>
    <row r="290" spans="1:8" ht="13" x14ac:dyDescent="0.3">
      <c r="A290" s="47">
        <v>153</v>
      </c>
      <c r="B290" s="48">
        <v>4</v>
      </c>
      <c r="C290" s="49">
        <v>41777</v>
      </c>
      <c r="D290" s="57" t="s">
        <v>12</v>
      </c>
      <c r="E290" s="5" t="s">
        <v>119</v>
      </c>
      <c r="F290" s="5" t="s">
        <v>114</v>
      </c>
      <c r="G290" s="51"/>
      <c r="H290" s="52"/>
    </row>
    <row r="291" spans="1:8" ht="13" x14ac:dyDescent="0.3">
      <c r="A291" s="47">
        <v>154</v>
      </c>
      <c r="B291" s="48">
        <v>4</v>
      </c>
      <c r="C291" s="49">
        <v>41777</v>
      </c>
      <c r="D291" s="57" t="s">
        <v>12</v>
      </c>
      <c r="E291" s="5" t="s">
        <v>112</v>
      </c>
      <c r="F291" s="5" t="s">
        <v>110</v>
      </c>
      <c r="G291" s="51"/>
      <c r="H291" s="52"/>
    </row>
    <row r="292" spans="1:8" ht="13" x14ac:dyDescent="0.3">
      <c r="A292" s="47">
        <v>155</v>
      </c>
      <c r="B292" s="48">
        <v>4</v>
      </c>
      <c r="C292" s="49">
        <v>41777</v>
      </c>
      <c r="D292" s="57" t="s">
        <v>12</v>
      </c>
      <c r="E292" s="5" t="s">
        <v>113</v>
      </c>
      <c r="F292" s="5" t="s">
        <v>117</v>
      </c>
      <c r="G292" s="51"/>
      <c r="H292" s="52"/>
    </row>
    <row r="293" spans="1:8" ht="13" x14ac:dyDescent="0.3">
      <c r="A293" s="47">
        <v>156</v>
      </c>
      <c r="B293" s="48">
        <v>4</v>
      </c>
      <c r="C293" s="49">
        <v>41777</v>
      </c>
      <c r="D293" s="57" t="s">
        <v>12</v>
      </c>
      <c r="E293" s="5" t="s">
        <v>115</v>
      </c>
      <c r="F293" s="5" t="s">
        <v>118</v>
      </c>
      <c r="G293" s="51"/>
      <c r="H293" s="52"/>
    </row>
    <row r="294" spans="1:8" ht="13" x14ac:dyDescent="0.3">
      <c r="A294" s="47">
        <v>157</v>
      </c>
      <c r="B294" s="48">
        <v>4</v>
      </c>
      <c r="C294" s="49">
        <v>41777</v>
      </c>
      <c r="D294" s="57" t="s">
        <v>12</v>
      </c>
      <c r="E294" s="5" t="s">
        <v>111</v>
      </c>
      <c r="F294" s="5" t="s">
        <v>116</v>
      </c>
      <c r="G294" s="51"/>
      <c r="H294" s="52"/>
    </row>
    <row r="295" spans="1:8" ht="13" x14ac:dyDescent="0.3">
      <c r="A295" s="47">
        <v>200</v>
      </c>
      <c r="B295" s="48">
        <v>5</v>
      </c>
      <c r="C295" s="49">
        <v>41791</v>
      </c>
      <c r="D295" s="57" t="s">
        <v>12</v>
      </c>
      <c r="E295" s="5" t="s">
        <v>110</v>
      </c>
      <c r="F295" s="5" t="s">
        <v>115</v>
      </c>
      <c r="G295" s="51"/>
      <c r="H295" s="52"/>
    </row>
    <row r="296" spans="1:8" ht="13" x14ac:dyDescent="0.3">
      <c r="A296" s="47">
        <v>201</v>
      </c>
      <c r="B296" s="48">
        <v>5</v>
      </c>
      <c r="C296" s="49">
        <v>41791</v>
      </c>
      <c r="D296" s="57" t="s">
        <v>12</v>
      </c>
      <c r="E296" s="5" t="s">
        <v>119</v>
      </c>
      <c r="F296" s="5" t="s">
        <v>111</v>
      </c>
      <c r="G296" s="51"/>
      <c r="H296" s="52"/>
    </row>
    <row r="297" spans="1:8" ht="13" x14ac:dyDescent="0.3">
      <c r="A297" s="47">
        <v>202</v>
      </c>
      <c r="B297" s="48">
        <v>5</v>
      </c>
      <c r="C297" s="49">
        <v>41791</v>
      </c>
      <c r="D297" s="57" t="s">
        <v>12</v>
      </c>
      <c r="E297" s="5" t="s">
        <v>113</v>
      </c>
      <c r="F297" s="5" t="s">
        <v>114</v>
      </c>
      <c r="G297" s="51"/>
      <c r="H297" s="52"/>
    </row>
    <row r="298" spans="1:8" ht="13" x14ac:dyDescent="0.3">
      <c r="A298" s="47">
        <v>203</v>
      </c>
      <c r="B298" s="48">
        <v>5</v>
      </c>
      <c r="C298" s="49">
        <v>41791</v>
      </c>
      <c r="D298" s="57" t="s">
        <v>12</v>
      </c>
      <c r="E298" s="5" t="s">
        <v>117</v>
      </c>
      <c r="F298" s="5" t="s">
        <v>112</v>
      </c>
      <c r="G298" s="51"/>
      <c r="H298" s="52"/>
    </row>
    <row r="299" spans="1:8" ht="13" x14ac:dyDescent="0.3">
      <c r="A299" s="47">
        <v>204</v>
      </c>
      <c r="B299" s="48">
        <v>5</v>
      </c>
      <c r="C299" s="49">
        <v>41791</v>
      </c>
      <c r="D299" s="57" t="s">
        <v>12</v>
      </c>
      <c r="E299" s="5" t="s">
        <v>116</v>
      </c>
      <c r="F299" s="5" t="s">
        <v>118</v>
      </c>
      <c r="G299" s="51"/>
      <c r="H299" s="52"/>
    </row>
    <row r="300" spans="1:8" ht="13" x14ac:dyDescent="0.3">
      <c r="A300" s="47">
        <v>246</v>
      </c>
      <c r="B300" s="48">
        <v>6</v>
      </c>
      <c r="C300" s="49">
        <v>41798</v>
      </c>
      <c r="D300" s="57" t="s">
        <v>12</v>
      </c>
      <c r="E300" s="5" t="s">
        <v>118</v>
      </c>
      <c r="F300" s="5" t="s">
        <v>119</v>
      </c>
      <c r="G300" s="51"/>
      <c r="H300" s="52"/>
    </row>
    <row r="301" spans="1:8" ht="13" x14ac:dyDescent="0.3">
      <c r="A301" s="47">
        <v>247</v>
      </c>
      <c r="B301" s="48">
        <v>6</v>
      </c>
      <c r="C301" s="49">
        <v>41798</v>
      </c>
      <c r="D301" s="57" t="s">
        <v>12</v>
      </c>
      <c r="E301" s="5" t="s">
        <v>114</v>
      </c>
      <c r="F301" s="5" t="s">
        <v>111</v>
      </c>
      <c r="G301" s="51"/>
      <c r="H301" s="52"/>
    </row>
    <row r="302" spans="1:8" ht="13" x14ac:dyDescent="0.3">
      <c r="A302" s="47">
        <v>248</v>
      </c>
      <c r="B302" s="48">
        <v>6</v>
      </c>
      <c r="C302" s="49">
        <v>41798</v>
      </c>
      <c r="D302" s="57" t="s">
        <v>12</v>
      </c>
      <c r="E302" s="5" t="s">
        <v>110</v>
      </c>
      <c r="F302" s="5" t="s">
        <v>116</v>
      </c>
      <c r="G302" s="51"/>
      <c r="H302" s="52"/>
    </row>
    <row r="303" spans="1:8" ht="13" x14ac:dyDescent="0.3">
      <c r="A303" s="47">
        <v>249</v>
      </c>
      <c r="B303" s="48">
        <v>6</v>
      </c>
      <c r="C303" s="49">
        <v>41798</v>
      </c>
      <c r="D303" s="57" t="s">
        <v>12</v>
      </c>
      <c r="E303" s="5" t="s">
        <v>112</v>
      </c>
      <c r="F303" s="5" t="s">
        <v>113</v>
      </c>
      <c r="G303" s="51"/>
      <c r="H303" s="52"/>
    </row>
    <row r="304" spans="1:8" ht="13" x14ac:dyDescent="0.3">
      <c r="A304" s="47">
        <v>250</v>
      </c>
      <c r="B304" s="48">
        <v>6</v>
      </c>
      <c r="C304" s="49">
        <v>41798</v>
      </c>
      <c r="D304" s="57" t="s">
        <v>12</v>
      </c>
      <c r="E304" s="5" t="s">
        <v>117</v>
      </c>
      <c r="F304" s="5" t="s">
        <v>115</v>
      </c>
      <c r="G304" s="51"/>
      <c r="H304" s="52"/>
    </row>
    <row r="305" spans="1:8" ht="13" x14ac:dyDescent="0.3">
      <c r="A305" s="47">
        <v>290</v>
      </c>
      <c r="B305" s="48">
        <v>7</v>
      </c>
      <c r="C305" s="49">
        <v>41805</v>
      </c>
      <c r="D305" s="57" t="s">
        <v>12</v>
      </c>
      <c r="E305" s="5" t="s">
        <v>114</v>
      </c>
      <c r="F305" s="5" t="s">
        <v>112</v>
      </c>
      <c r="G305" s="51"/>
      <c r="H305" s="52"/>
    </row>
    <row r="306" spans="1:8" ht="13" x14ac:dyDescent="0.3">
      <c r="A306" s="47">
        <v>291</v>
      </c>
      <c r="B306" s="48">
        <v>7</v>
      </c>
      <c r="C306" s="49">
        <v>41805</v>
      </c>
      <c r="D306" s="57" t="s">
        <v>12</v>
      </c>
      <c r="E306" s="5" t="s">
        <v>111</v>
      </c>
      <c r="F306" s="5" t="s">
        <v>118</v>
      </c>
      <c r="G306" s="51"/>
      <c r="H306" s="52"/>
    </row>
    <row r="307" spans="1:8" ht="13" x14ac:dyDescent="0.3">
      <c r="A307" s="47">
        <v>292</v>
      </c>
      <c r="B307" s="48">
        <v>7</v>
      </c>
      <c r="C307" s="49">
        <v>41805</v>
      </c>
      <c r="D307" s="57" t="s">
        <v>12</v>
      </c>
      <c r="E307" s="5" t="s">
        <v>113</v>
      </c>
      <c r="F307" s="5" t="s">
        <v>115</v>
      </c>
      <c r="G307" s="51"/>
      <c r="H307" s="52"/>
    </row>
    <row r="308" spans="1:8" ht="13" x14ac:dyDescent="0.3">
      <c r="A308" s="47">
        <v>293</v>
      </c>
      <c r="B308" s="48">
        <v>7</v>
      </c>
      <c r="C308" s="49">
        <v>41805</v>
      </c>
      <c r="D308" s="57" t="s">
        <v>12</v>
      </c>
      <c r="E308" s="5" t="s">
        <v>116</v>
      </c>
      <c r="F308" s="5" t="s">
        <v>117</v>
      </c>
      <c r="G308" s="51"/>
      <c r="H308" s="52"/>
    </row>
    <row r="309" spans="1:8" ht="13" x14ac:dyDescent="0.3">
      <c r="A309" s="47">
        <v>294</v>
      </c>
      <c r="B309" s="48">
        <v>7</v>
      </c>
      <c r="C309" s="49">
        <v>41805</v>
      </c>
      <c r="D309" s="57" t="s">
        <v>12</v>
      </c>
      <c r="E309" s="5" t="s">
        <v>119</v>
      </c>
      <c r="F309" s="5" t="s">
        <v>110</v>
      </c>
      <c r="G309" s="51"/>
      <c r="H309" s="52"/>
    </row>
    <row r="310" spans="1:8" ht="13" x14ac:dyDescent="0.3">
      <c r="A310" s="47">
        <v>334</v>
      </c>
      <c r="B310" s="48">
        <v>8</v>
      </c>
      <c r="C310" s="49">
        <v>41812</v>
      </c>
      <c r="D310" s="57" t="s">
        <v>12</v>
      </c>
      <c r="E310" s="5" t="s">
        <v>111</v>
      </c>
      <c r="F310" s="5" t="s">
        <v>113</v>
      </c>
      <c r="G310" s="51"/>
      <c r="H310" s="52"/>
    </row>
    <row r="311" spans="1:8" ht="13" x14ac:dyDescent="0.3">
      <c r="A311" s="47">
        <v>335</v>
      </c>
      <c r="B311" s="48">
        <v>8</v>
      </c>
      <c r="C311" s="49">
        <v>41812</v>
      </c>
      <c r="D311" s="57" t="s">
        <v>12</v>
      </c>
      <c r="E311" s="5" t="s">
        <v>110</v>
      </c>
      <c r="F311" s="5" t="s">
        <v>114</v>
      </c>
      <c r="G311" s="51"/>
      <c r="H311" s="52"/>
    </row>
    <row r="312" spans="1:8" ht="13" x14ac:dyDescent="0.3">
      <c r="A312" s="47">
        <v>336</v>
      </c>
      <c r="B312" s="48">
        <v>8</v>
      </c>
      <c r="C312" s="49">
        <v>41812</v>
      </c>
      <c r="D312" s="57" t="s">
        <v>12</v>
      </c>
      <c r="E312" s="5" t="s">
        <v>115</v>
      </c>
      <c r="F312" s="5" t="s">
        <v>116</v>
      </c>
      <c r="G312" s="51"/>
      <c r="H312" s="52"/>
    </row>
    <row r="313" spans="1:8" ht="13" x14ac:dyDescent="0.3">
      <c r="A313" s="47">
        <v>337</v>
      </c>
      <c r="B313" s="48">
        <v>8</v>
      </c>
      <c r="C313" s="49">
        <v>41812</v>
      </c>
      <c r="D313" s="57" t="s">
        <v>12</v>
      </c>
      <c r="E313" s="5" t="s">
        <v>119</v>
      </c>
      <c r="F313" s="5" t="s">
        <v>112</v>
      </c>
      <c r="G313" s="51"/>
      <c r="H313" s="52"/>
    </row>
    <row r="314" spans="1:8" ht="13" x14ac:dyDescent="0.3">
      <c r="A314" s="47">
        <v>338</v>
      </c>
      <c r="B314" s="48">
        <v>8</v>
      </c>
      <c r="C314" s="49">
        <v>41812</v>
      </c>
      <c r="D314" s="57" t="s">
        <v>12</v>
      </c>
      <c r="E314" s="5" t="s">
        <v>118</v>
      </c>
      <c r="F314" s="5" t="s">
        <v>117</v>
      </c>
      <c r="G314" s="51"/>
      <c r="H314" s="52"/>
    </row>
    <row r="315" spans="1:8" ht="13" x14ac:dyDescent="0.3">
      <c r="A315" s="47">
        <v>380</v>
      </c>
      <c r="B315" s="48">
        <v>9</v>
      </c>
      <c r="C315" s="49">
        <v>41819</v>
      </c>
      <c r="D315" s="57" t="s">
        <v>12</v>
      </c>
      <c r="E315" s="5" t="s">
        <v>110</v>
      </c>
      <c r="F315" s="5" t="s">
        <v>118</v>
      </c>
      <c r="G315" s="51"/>
      <c r="H315" s="52"/>
    </row>
    <row r="316" spans="1:8" ht="13" x14ac:dyDescent="0.3">
      <c r="A316" s="47">
        <v>381</v>
      </c>
      <c r="B316" s="48">
        <v>9</v>
      </c>
      <c r="C316" s="49">
        <v>41819</v>
      </c>
      <c r="D316" s="57" t="s">
        <v>12</v>
      </c>
      <c r="E316" s="5" t="s">
        <v>117</v>
      </c>
      <c r="F316" s="5" t="s">
        <v>111</v>
      </c>
      <c r="G316" s="51"/>
      <c r="H316" s="52"/>
    </row>
    <row r="317" spans="1:8" ht="13" x14ac:dyDescent="0.3">
      <c r="A317" s="47">
        <v>382</v>
      </c>
      <c r="B317" s="48">
        <v>9</v>
      </c>
      <c r="C317" s="49">
        <v>41819</v>
      </c>
      <c r="D317" s="57" t="s">
        <v>12</v>
      </c>
      <c r="E317" s="5" t="s">
        <v>119</v>
      </c>
      <c r="F317" s="5" t="s">
        <v>113</v>
      </c>
      <c r="G317" s="51"/>
      <c r="H317" s="52"/>
    </row>
    <row r="318" spans="1:8" ht="13" x14ac:dyDescent="0.3">
      <c r="A318" s="47">
        <v>383</v>
      </c>
      <c r="B318" s="48">
        <v>9</v>
      </c>
      <c r="C318" s="49">
        <v>41819</v>
      </c>
      <c r="D318" s="57" t="s">
        <v>12</v>
      </c>
      <c r="E318" s="5" t="s">
        <v>112</v>
      </c>
      <c r="F318" s="5" t="s">
        <v>116</v>
      </c>
      <c r="G318" s="51"/>
      <c r="H318" s="52"/>
    </row>
    <row r="319" spans="1:8" ht="13" x14ac:dyDescent="0.3">
      <c r="A319" s="47">
        <v>384</v>
      </c>
      <c r="B319" s="48">
        <v>9</v>
      </c>
      <c r="C319" s="49">
        <v>41819</v>
      </c>
      <c r="D319" s="57" t="s">
        <v>12</v>
      </c>
      <c r="E319" s="5" t="s">
        <v>114</v>
      </c>
      <c r="F319" s="5" t="s">
        <v>115</v>
      </c>
      <c r="G319" s="51"/>
      <c r="H319" s="52"/>
    </row>
    <row r="320" spans="1:8" ht="13" x14ac:dyDescent="0.3">
      <c r="A320" s="47">
        <v>429</v>
      </c>
      <c r="B320" s="48">
        <v>10</v>
      </c>
      <c r="C320" s="49">
        <v>41875</v>
      </c>
      <c r="D320" s="57" t="s">
        <v>12</v>
      </c>
      <c r="E320" s="5" t="s">
        <v>112</v>
      </c>
      <c r="F320" s="5" t="s">
        <v>115</v>
      </c>
      <c r="G320" s="51"/>
      <c r="H320" s="52"/>
    </row>
    <row r="321" spans="1:8" ht="13" x14ac:dyDescent="0.3">
      <c r="A321" s="47">
        <v>430</v>
      </c>
      <c r="B321" s="48">
        <v>10</v>
      </c>
      <c r="C321" s="49">
        <v>41875</v>
      </c>
      <c r="D321" s="57" t="s">
        <v>12</v>
      </c>
      <c r="E321" s="5" t="s">
        <v>114</v>
      </c>
      <c r="F321" s="5" t="s">
        <v>118</v>
      </c>
      <c r="G321" s="51"/>
      <c r="H321" s="52"/>
    </row>
    <row r="322" spans="1:8" ht="13" x14ac:dyDescent="0.3">
      <c r="A322" s="47">
        <v>431</v>
      </c>
      <c r="B322" s="48">
        <v>10</v>
      </c>
      <c r="C322" s="49">
        <v>41875</v>
      </c>
      <c r="D322" s="57" t="s">
        <v>12</v>
      </c>
      <c r="E322" s="5" t="s">
        <v>110</v>
      </c>
      <c r="F322" s="5" t="s">
        <v>111</v>
      </c>
      <c r="G322" s="51"/>
      <c r="H322" s="52"/>
    </row>
    <row r="323" spans="1:8" ht="13" x14ac:dyDescent="0.3">
      <c r="A323" s="47">
        <v>432</v>
      </c>
      <c r="B323" s="48">
        <v>10</v>
      </c>
      <c r="C323" s="49">
        <v>41875</v>
      </c>
      <c r="D323" s="57" t="s">
        <v>12</v>
      </c>
      <c r="E323" s="5" t="s">
        <v>113</v>
      </c>
      <c r="F323" s="5" t="s">
        <v>116</v>
      </c>
      <c r="G323" s="51"/>
      <c r="H323" s="52"/>
    </row>
    <row r="324" spans="1:8" ht="13" x14ac:dyDescent="0.3">
      <c r="A324" s="47">
        <v>433</v>
      </c>
      <c r="B324" s="48">
        <v>10</v>
      </c>
      <c r="C324" s="49">
        <v>41875</v>
      </c>
      <c r="D324" s="57" t="s">
        <v>12</v>
      </c>
      <c r="E324" s="5" t="s">
        <v>119</v>
      </c>
      <c r="F324" s="5" t="s">
        <v>117</v>
      </c>
      <c r="G324" s="51"/>
      <c r="H324" s="52"/>
    </row>
    <row r="325" spans="1:8" ht="13" x14ac:dyDescent="0.3">
      <c r="A325" s="47">
        <v>473</v>
      </c>
      <c r="B325" s="48">
        <v>11</v>
      </c>
      <c r="C325" s="49">
        <v>41889</v>
      </c>
      <c r="D325" s="57" t="s">
        <v>12</v>
      </c>
      <c r="E325" s="5" t="s">
        <v>116</v>
      </c>
      <c r="F325" s="5" t="s">
        <v>114</v>
      </c>
      <c r="G325" s="51"/>
      <c r="H325" s="52"/>
    </row>
    <row r="326" spans="1:8" ht="13" x14ac:dyDescent="0.3">
      <c r="A326" s="47">
        <v>474</v>
      </c>
      <c r="B326" s="48">
        <v>11</v>
      </c>
      <c r="C326" s="49">
        <v>41889</v>
      </c>
      <c r="D326" s="57" t="s">
        <v>12</v>
      </c>
      <c r="E326" s="5" t="s">
        <v>119</v>
      </c>
      <c r="F326" s="5" t="s">
        <v>115</v>
      </c>
      <c r="G326" s="51"/>
      <c r="H326" s="52"/>
    </row>
    <row r="327" spans="1:8" ht="13" x14ac:dyDescent="0.3">
      <c r="A327" s="47">
        <v>475</v>
      </c>
      <c r="B327" s="48">
        <v>11</v>
      </c>
      <c r="C327" s="49">
        <v>41889</v>
      </c>
      <c r="D327" s="57" t="s">
        <v>12</v>
      </c>
      <c r="E327" s="5" t="s">
        <v>111</v>
      </c>
      <c r="F327" s="5" t="s">
        <v>112</v>
      </c>
      <c r="G327" s="51"/>
      <c r="H327" s="52"/>
    </row>
    <row r="328" spans="1:8" ht="13" x14ac:dyDescent="0.3">
      <c r="A328" s="47">
        <v>476</v>
      </c>
      <c r="B328" s="48">
        <v>11</v>
      </c>
      <c r="C328" s="49">
        <v>41889</v>
      </c>
      <c r="D328" s="57" t="s">
        <v>12</v>
      </c>
      <c r="E328" s="5" t="s">
        <v>118</v>
      </c>
      <c r="F328" s="5" t="s">
        <v>113</v>
      </c>
      <c r="G328" s="51"/>
      <c r="H328" s="52"/>
    </row>
    <row r="329" spans="1:8" ht="13" x14ac:dyDescent="0.3">
      <c r="A329" s="47">
        <v>477</v>
      </c>
      <c r="B329" s="48">
        <v>11</v>
      </c>
      <c r="C329" s="49">
        <v>41889</v>
      </c>
      <c r="D329" s="57" t="s">
        <v>12</v>
      </c>
      <c r="E329" s="5" t="s">
        <v>117</v>
      </c>
      <c r="F329" s="5" t="s">
        <v>110</v>
      </c>
      <c r="G329" s="51"/>
      <c r="H329" s="52"/>
    </row>
    <row r="330" spans="1:8" ht="13" x14ac:dyDescent="0.3">
      <c r="A330" s="47">
        <v>517</v>
      </c>
      <c r="B330" s="48">
        <v>12</v>
      </c>
      <c r="C330" s="49">
        <v>41896</v>
      </c>
      <c r="D330" s="57" t="s">
        <v>12</v>
      </c>
      <c r="E330" s="5" t="s">
        <v>114</v>
      </c>
      <c r="F330" s="5" t="s">
        <v>119</v>
      </c>
      <c r="G330" s="51"/>
      <c r="H330" s="52"/>
    </row>
    <row r="331" spans="1:8" ht="13" x14ac:dyDescent="0.3">
      <c r="A331" s="47">
        <v>518</v>
      </c>
      <c r="B331" s="48">
        <v>12</v>
      </c>
      <c r="C331" s="49">
        <v>41896</v>
      </c>
      <c r="D331" s="57" t="s">
        <v>12</v>
      </c>
      <c r="E331" s="5" t="s">
        <v>110</v>
      </c>
      <c r="F331" s="5" t="s">
        <v>112</v>
      </c>
      <c r="G331" s="51"/>
      <c r="H331" s="52"/>
    </row>
    <row r="332" spans="1:8" ht="13" x14ac:dyDescent="0.3">
      <c r="A332" s="47">
        <v>519</v>
      </c>
      <c r="B332" s="48">
        <v>12</v>
      </c>
      <c r="C332" s="49">
        <v>41896</v>
      </c>
      <c r="D332" s="57" t="s">
        <v>12</v>
      </c>
      <c r="E332" s="5" t="s">
        <v>117</v>
      </c>
      <c r="F332" s="5" t="s">
        <v>113</v>
      </c>
      <c r="G332" s="51"/>
      <c r="H332" s="52"/>
    </row>
    <row r="333" spans="1:8" ht="13" x14ac:dyDescent="0.3">
      <c r="A333" s="47">
        <v>520</v>
      </c>
      <c r="B333" s="48">
        <v>12</v>
      </c>
      <c r="C333" s="49">
        <v>41896</v>
      </c>
      <c r="D333" s="57" t="s">
        <v>12</v>
      </c>
      <c r="E333" s="5" t="s">
        <v>118</v>
      </c>
      <c r="F333" s="5" t="s">
        <v>115</v>
      </c>
      <c r="G333" s="51"/>
      <c r="H333" s="52"/>
    </row>
    <row r="334" spans="1:8" ht="13" x14ac:dyDescent="0.3">
      <c r="A334" s="47">
        <v>521</v>
      </c>
      <c r="B334" s="48">
        <v>12</v>
      </c>
      <c r="C334" s="49">
        <v>41896</v>
      </c>
      <c r="D334" s="57" t="s">
        <v>12</v>
      </c>
      <c r="E334" s="5" t="s">
        <v>116</v>
      </c>
      <c r="F334" s="5" t="s">
        <v>111</v>
      </c>
      <c r="G334" s="51"/>
      <c r="H334" s="52"/>
    </row>
    <row r="335" spans="1:8" ht="13" x14ac:dyDescent="0.3">
      <c r="A335" s="47">
        <v>561</v>
      </c>
      <c r="B335" s="48">
        <v>13</v>
      </c>
      <c r="C335" s="49">
        <v>41903</v>
      </c>
      <c r="D335" s="57" t="s">
        <v>12</v>
      </c>
      <c r="E335" s="5" t="s">
        <v>115</v>
      </c>
      <c r="F335" s="5" t="s">
        <v>110</v>
      </c>
      <c r="G335" s="51"/>
      <c r="H335" s="52"/>
    </row>
    <row r="336" spans="1:8" ht="13" x14ac:dyDescent="0.3">
      <c r="A336" s="47">
        <v>562</v>
      </c>
      <c r="B336" s="48">
        <v>13</v>
      </c>
      <c r="C336" s="49">
        <v>41903</v>
      </c>
      <c r="D336" s="57" t="s">
        <v>12</v>
      </c>
      <c r="E336" s="5" t="s">
        <v>111</v>
      </c>
      <c r="F336" s="5" t="s">
        <v>119</v>
      </c>
      <c r="G336" s="51"/>
      <c r="H336" s="52"/>
    </row>
    <row r="337" spans="1:8" ht="13" x14ac:dyDescent="0.3">
      <c r="A337" s="47">
        <v>563</v>
      </c>
      <c r="B337" s="48">
        <v>13</v>
      </c>
      <c r="C337" s="49">
        <v>41903</v>
      </c>
      <c r="D337" s="57" t="s">
        <v>12</v>
      </c>
      <c r="E337" s="5" t="s">
        <v>114</v>
      </c>
      <c r="F337" s="5" t="s">
        <v>113</v>
      </c>
      <c r="G337" s="51"/>
      <c r="H337" s="52"/>
    </row>
    <row r="338" spans="1:8" ht="13" x14ac:dyDescent="0.3">
      <c r="A338" s="47">
        <v>564</v>
      </c>
      <c r="B338" s="48">
        <v>13</v>
      </c>
      <c r="C338" s="49">
        <v>41903</v>
      </c>
      <c r="D338" s="57" t="s">
        <v>12</v>
      </c>
      <c r="E338" s="5" t="s">
        <v>112</v>
      </c>
      <c r="F338" s="5" t="s">
        <v>117</v>
      </c>
      <c r="G338" s="51"/>
      <c r="H338" s="52"/>
    </row>
    <row r="339" spans="1:8" ht="13" x14ac:dyDescent="0.3">
      <c r="A339" s="47">
        <v>565</v>
      </c>
      <c r="B339" s="48">
        <v>13</v>
      </c>
      <c r="C339" s="49">
        <v>41903</v>
      </c>
      <c r="D339" s="57" t="s">
        <v>12</v>
      </c>
      <c r="E339" s="5" t="s">
        <v>118</v>
      </c>
      <c r="F339" s="5" t="s">
        <v>116</v>
      </c>
      <c r="G339" s="51"/>
      <c r="H339" s="52"/>
    </row>
    <row r="340" spans="1:8" ht="13" x14ac:dyDescent="0.3">
      <c r="A340" s="47">
        <v>605</v>
      </c>
      <c r="B340" s="48">
        <v>14</v>
      </c>
      <c r="C340" s="49">
        <v>41910</v>
      </c>
      <c r="D340" s="57" t="s">
        <v>12</v>
      </c>
      <c r="E340" s="5" t="s">
        <v>119</v>
      </c>
      <c r="F340" s="5" t="s">
        <v>118</v>
      </c>
      <c r="G340" s="51"/>
      <c r="H340" s="52"/>
    </row>
    <row r="341" spans="1:8" ht="13" x14ac:dyDescent="0.3">
      <c r="A341" s="47">
        <v>606</v>
      </c>
      <c r="B341" s="48">
        <v>14</v>
      </c>
      <c r="C341" s="49">
        <v>41910</v>
      </c>
      <c r="D341" s="57" t="s">
        <v>12</v>
      </c>
      <c r="E341" s="5" t="s">
        <v>111</v>
      </c>
      <c r="F341" s="5" t="s">
        <v>114</v>
      </c>
      <c r="G341" s="51"/>
      <c r="H341" s="52"/>
    </row>
    <row r="342" spans="1:8" ht="13" x14ac:dyDescent="0.3">
      <c r="A342" s="47">
        <v>607</v>
      </c>
      <c r="B342" s="48">
        <v>14</v>
      </c>
      <c r="C342" s="49">
        <v>41910</v>
      </c>
      <c r="D342" s="57" t="s">
        <v>12</v>
      </c>
      <c r="E342" s="5" t="s">
        <v>116</v>
      </c>
      <c r="F342" s="5" t="s">
        <v>110</v>
      </c>
      <c r="G342" s="51"/>
      <c r="H342" s="52"/>
    </row>
    <row r="343" spans="1:8" ht="13" x14ac:dyDescent="0.3">
      <c r="A343" s="47">
        <v>608</v>
      </c>
      <c r="B343" s="48">
        <v>14</v>
      </c>
      <c r="C343" s="49">
        <v>41910</v>
      </c>
      <c r="D343" s="57" t="s">
        <v>12</v>
      </c>
      <c r="E343" s="5" t="s">
        <v>113</v>
      </c>
      <c r="F343" s="5" t="s">
        <v>112</v>
      </c>
      <c r="G343" s="51"/>
      <c r="H343" s="52"/>
    </row>
    <row r="344" spans="1:8" ht="13" x14ac:dyDescent="0.3">
      <c r="A344" s="47">
        <v>609</v>
      </c>
      <c r="B344" s="48">
        <v>14</v>
      </c>
      <c r="C344" s="49">
        <v>41910</v>
      </c>
      <c r="D344" s="57" t="s">
        <v>12</v>
      </c>
      <c r="E344" s="5" t="s">
        <v>115</v>
      </c>
      <c r="F344" s="5" t="s">
        <v>117</v>
      </c>
      <c r="G344" s="51"/>
      <c r="H344" s="52"/>
    </row>
    <row r="345" spans="1:8" ht="13" x14ac:dyDescent="0.3">
      <c r="A345" s="47">
        <v>649</v>
      </c>
      <c r="B345" s="48">
        <v>15</v>
      </c>
      <c r="C345" s="49">
        <v>41917</v>
      </c>
      <c r="D345" s="57" t="s">
        <v>12</v>
      </c>
      <c r="E345" s="5" t="s">
        <v>112</v>
      </c>
      <c r="F345" s="5" t="s">
        <v>114</v>
      </c>
      <c r="G345" s="51"/>
      <c r="H345" s="52"/>
    </row>
    <row r="346" spans="1:8" ht="13" x14ac:dyDescent="0.3">
      <c r="A346" s="47">
        <v>650</v>
      </c>
      <c r="B346" s="48">
        <v>15</v>
      </c>
      <c r="C346" s="49">
        <v>41917</v>
      </c>
      <c r="D346" s="57" t="s">
        <v>12</v>
      </c>
      <c r="E346" s="5" t="s">
        <v>118</v>
      </c>
      <c r="F346" s="5" t="s">
        <v>111</v>
      </c>
      <c r="G346" s="51"/>
      <c r="H346" s="52"/>
    </row>
    <row r="347" spans="1:8" ht="13" x14ac:dyDescent="0.3">
      <c r="A347" s="47">
        <v>651</v>
      </c>
      <c r="B347" s="48">
        <v>15</v>
      </c>
      <c r="C347" s="49">
        <v>41917</v>
      </c>
      <c r="D347" s="57" t="s">
        <v>12</v>
      </c>
      <c r="E347" s="5" t="s">
        <v>115</v>
      </c>
      <c r="F347" s="5" t="s">
        <v>113</v>
      </c>
      <c r="G347" s="51"/>
      <c r="H347" s="52"/>
    </row>
    <row r="348" spans="1:8" ht="13" x14ac:dyDescent="0.3">
      <c r="A348" s="47">
        <v>652</v>
      </c>
      <c r="B348" s="48">
        <v>15</v>
      </c>
      <c r="C348" s="49">
        <v>41917</v>
      </c>
      <c r="D348" s="57" t="s">
        <v>12</v>
      </c>
      <c r="E348" s="5" t="s">
        <v>117</v>
      </c>
      <c r="F348" s="5" t="s">
        <v>116</v>
      </c>
      <c r="G348" s="51"/>
      <c r="H348" s="52"/>
    </row>
    <row r="349" spans="1:8" ht="13" x14ac:dyDescent="0.3">
      <c r="A349" s="47">
        <v>653</v>
      </c>
      <c r="B349" s="48">
        <v>15</v>
      </c>
      <c r="C349" s="49">
        <v>41917</v>
      </c>
      <c r="D349" s="57" t="s">
        <v>12</v>
      </c>
      <c r="E349" s="5" t="s">
        <v>110</v>
      </c>
      <c r="F349" s="5" t="s">
        <v>119</v>
      </c>
      <c r="G349" s="51"/>
      <c r="H349" s="52"/>
    </row>
    <row r="350" spans="1:8" ht="13" x14ac:dyDescent="0.3">
      <c r="A350" s="47">
        <v>693</v>
      </c>
      <c r="B350" s="48">
        <v>16</v>
      </c>
      <c r="C350" s="49">
        <v>41931</v>
      </c>
      <c r="D350" s="57" t="s">
        <v>12</v>
      </c>
      <c r="E350" s="5" t="s">
        <v>113</v>
      </c>
      <c r="F350" s="5" t="s">
        <v>111</v>
      </c>
      <c r="G350" s="51"/>
      <c r="H350" s="52"/>
    </row>
    <row r="351" spans="1:8" ht="13" x14ac:dyDescent="0.3">
      <c r="A351" s="47">
        <v>694</v>
      </c>
      <c r="B351" s="48">
        <v>16</v>
      </c>
      <c r="C351" s="49">
        <v>41931</v>
      </c>
      <c r="D351" s="57" t="s">
        <v>12</v>
      </c>
      <c r="E351" s="5" t="s">
        <v>114</v>
      </c>
      <c r="F351" s="5" t="s">
        <v>110</v>
      </c>
      <c r="G351" s="51"/>
      <c r="H351" s="52"/>
    </row>
    <row r="352" spans="1:8" ht="13" x14ac:dyDescent="0.3">
      <c r="A352" s="47">
        <v>695</v>
      </c>
      <c r="B352" s="48">
        <v>16</v>
      </c>
      <c r="C352" s="49">
        <v>41931</v>
      </c>
      <c r="D352" s="57" t="s">
        <v>12</v>
      </c>
      <c r="E352" s="5" t="s">
        <v>116</v>
      </c>
      <c r="F352" s="5" t="s">
        <v>115</v>
      </c>
      <c r="G352" s="51"/>
      <c r="H352" s="52"/>
    </row>
    <row r="353" spans="1:8" ht="13" x14ac:dyDescent="0.3">
      <c r="A353" s="47">
        <v>696</v>
      </c>
      <c r="B353" s="48">
        <v>16</v>
      </c>
      <c r="C353" s="49">
        <v>41931</v>
      </c>
      <c r="D353" s="57" t="s">
        <v>12</v>
      </c>
      <c r="E353" s="5" t="s">
        <v>112</v>
      </c>
      <c r="F353" s="5" t="s">
        <v>119</v>
      </c>
      <c r="G353" s="51"/>
      <c r="H353" s="52"/>
    </row>
    <row r="354" spans="1:8" ht="13" x14ac:dyDescent="0.3">
      <c r="A354" s="47">
        <v>697</v>
      </c>
      <c r="B354" s="48">
        <v>16</v>
      </c>
      <c r="C354" s="49">
        <v>41931</v>
      </c>
      <c r="D354" s="57" t="s">
        <v>12</v>
      </c>
      <c r="E354" s="5" t="s">
        <v>117</v>
      </c>
      <c r="F354" s="5" t="s">
        <v>118</v>
      </c>
      <c r="G354" s="51"/>
      <c r="H354" s="52"/>
    </row>
    <row r="355" spans="1:8" ht="13" x14ac:dyDescent="0.3">
      <c r="A355" s="47">
        <v>737</v>
      </c>
      <c r="B355" s="48">
        <v>17</v>
      </c>
      <c r="C355" s="49">
        <v>41938</v>
      </c>
      <c r="D355" s="57" t="s">
        <v>12</v>
      </c>
      <c r="E355" s="5" t="s">
        <v>118</v>
      </c>
      <c r="F355" s="5" t="s">
        <v>110</v>
      </c>
      <c r="G355" s="51"/>
      <c r="H355" s="52"/>
    </row>
    <row r="356" spans="1:8" ht="13" x14ac:dyDescent="0.3">
      <c r="A356" s="47">
        <v>738</v>
      </c>
      <c r="B356" s="48">
        <v>17</v>
      </c>
      <c r="C356" s="49">
        <v>41938</v>
      </c>
      <c r="D356" s="57" t="s">
        <v>12</v>
      </c>
      <c r="E356" s="5" t="s">
        <v>111</v>
      </c>
      <c r="F356" s="5" t="s">
        <v>117</v>
      </c>
      <c r="G356" s="51"/>
      <c r="H356" s="52"/>
    </row>
    <row r="357" spans="1:8" ht="13" x14ac:dyDescent="0.3">
      <c r="A357" s="47">
        <v>739</v>
      </c>
      <c r="B357" s="48">
        <v>17</v>
      </c>
      <c r="C357" s="49">
        <v>41938</v>
      </c>
      <c r="D357" s="57" t="s">
        <v>12</v>
      </c>
      <c r="E357" s="5" t="s">
        <v>113</v>
      </c>
      <c r="F357" s="5" t="s">
        <v>119</v>
      </c>
      <c r="G357" s="51"/>
      <c r="H357" s="52"/>
    </row>
    <row r="358" spans="1:8" ht="13" x14ac:dyDescent="0.3">
      <c r="A358" s="47">
        <v>740</v>
      </c>
      <c r="B358" s="48">
        <v>17</v>
      </c>
      <c r="C358" s="49">
        <v>41938</v>
      </c>
      <c r="D358" s="57" t="s">
        <v>12</v>
      </c>
      <c r="E358" s="5" t="s">
        <v>116</v>
      </c>
      <c r="F358" s="5" t="s">
        <v>112</v>
      </c>
      <c r="G358" s="51"/>
      <c r="H358" s="52"/>
    </row>
    <row r="359" spans="1:8" ht="13" x14ac:dyDescent="0.3">
      <c r="A359" s="47">
        <v>741</v>
      </c>
      <c r="B359" s="48">
        <v>17</v>
      </c>
      <c r="C359" s="49">
        <v>41938</v>
      </c>
      <c r="D359" s="57" t="s">
        <v>12</v>
      </c>
      <c r="E359" s="5" t="s">
        <v>115</v>
      </c>
      <c r="F359" s="5" t="s">
        <v>114</v>
      </c>
      <c r="G359" s="51"/>
      <c r="H359" s="52"/>
    </row>
    <row r="360" spans="1:8" ht="13" x14ac:dyDescent="0.3">
      <c r="A360" s="47">
        <v>781</v>
      </c>
      <c r="B360" s="48">
        <v>18</v>
      </c>
      <c r="C360" s="49"/>
      <c r="D360" s="57" t="s">
        <v>12</v>
      </c>
      <c r="E360" s="5" t="s">
        <v>110</v>
      </c>
      <c r="F360" s="5" t="s">
        <v>113</v>
      </c>
      <c r="G360" s="51"/>
      <c r="H360" s="52"/>
    </row>
    <row r="361" spans="1:8" ht="13" x14ac:dyDescent="0.3">
      <c r="A361" s="47">
        <v>782</v>
      </c>
      <c r="B361" s="48">
        <v>18</v>
      </c>
      <c r="C361" s="49"/>
      <c r="D361" s="57" t="s">
        <v>12</v>
      </c>
      <c r="E361" s="5" t="s">
        <v>117</v>
      </c>
      <c r="F361" s="5" t="s">
        <v>114</v>
      </c>
      <c r="G361" s="51"/>
      <c r="H361" s="52"/>
    </row>
    <row r="362" spans="1:8" ht="13" x14ac:dyDescent="0.3">
      <c r="A362" s="47">
        <v>783</v>
      </c>
      <c r="B362" s="48">
        <v>18</v>
      </c>
      <c r="C362" s="49"/>
      <c r="D362" s="57" t="s">
        <v>12</v>
      </c>
      <c r="E362" s="5" t="s">
        <v>112</v>
      </c>
      <c r="F362" s="5" t="s">
        <v>118</v>
      </c>
      <c r="G362" s="51"/>
      <c r="H362" s="52"/>
    </row>
    <row r="363" spans="1:8" ht="13" x14ac:dyDescent="0.3">
      <c r="A363" s="47">
        <v>784</v>
      </c>
      <c r="B363" s="48">
        <v>18</v>
      </c>
      <c r="C363" s="49"/>
      <c r="D363" s="57" t="s">
        <v>12</v>
      </c>
      <c r="E363" s="5" t="s">
        <v>119</v>
      </c>
      <c r="F363" s="5" t="s">
        <v>116</v>
      </c>
      <c r="G363" s="51"/>
      <c r="H363" s="52"/>
    </row>
    <row r="364" spans="1:8" ht="13" x14ac:dyDescent="0.3">
      <c r="A364" s="47">
        <v>785</v>
      </c>
      <c r="B364" s="48">
        <v>18</v>
      </c>
      <c r="C364" s="49"/>
      <c r="D364" s="57" t="s">
        <v>12</v>
      </c>
      <c r="E364" s="5" t="s">
        <v>115</v>
      </c>
      <c r="F364" s="5" t="s">
        <v>111</v>
      </c>
      <c r="G364" s="51"/>
      <c r="H364" s="52"/>
    </row>
    <row r="365" spans="1:8" ht="13" x14ac:dyDescent="0.3">
      <c r="A365" s="47">
        <v>27</v>
      </c>
      <c r="B365" s="48">
        <v>1</v>
      </c>
      <c r="C365" s="49">
        <v>41742</v>
      </c>
      <c r="D365" s="58" t="s">
        <v>13</v>
      </c>
      <c r="E365" s="5" t="s">
        <v>125</v>
      </c>
      <c r="F365" s="5" t="s">
        <v>122</v>
      </c>
      <c r="G365" s="51"/>
      <c r="H365" s="52"/>
    </row>
    <row r="366" spans="1:8" ht="13" x14ac:dyDescent="0.3">
      <c r="A366" s="47">
        <v>28</v>
      </c>
      <c r="B366" s="48">
        <v>1</v>
      </c>
      <c r="C366" s="49">
        <v>41742</v>
      </c>
      <c r="D366" s="58" t="s">
        <v>13</v>
      </c>
      <c r="E366" s="5" t="s">
        <v>128</v>
      </c>
      <c r="F366" s="5" t="s">
        <v>124</v>
      </c>
      <c r="G366" s="51"/>
      <c r="H366" s="52"/>
    </row>
    <row r="367" spans="1:8" ht="13" x14ac:dyDescent="0.3">
      <c r="A367" s="47">
        <v>29</v>
      </c>
      <c r="B367" s="48">
        <v>1</v>
      </c>
      <c r="C367" s="49">
        <v>41742</v>
      </c>
      <c r="D367" s="58" t="s">
        <v>13</v>
      </c>
      <c r="E367" s="5" t="s">
        <v>121</v>
      </c>
      <c r="F367" s="5" t="s">
        <v>120</v>
      </c>
      <c r="G367" s="51"/>
      <c r="H367" s="52"/>
    </row>
    <row r="368" spans="1:8" ht="13" x14ac:dyDescent="0.3">
      <c r="A368" s="47">
        <v>30</v>
      </c>
      <c r="B368" s="48">
        <v>1</v>
      </c>
      <c r="C368" s="49">
        <v>41742</v>
      </c>
      <c r="D368" s="58" t="s">
        <v>13</v>
      </c>
      <c r="E368" s="5" t="s">
        <v>126</v>
      </c>
      <c r="F368" s="5" t="s">
        <v>123</v>
      </c>
      <c r="G368" s="51"/>
      <c r="H368" s="52"/>
    </row>
    <row r="369" spans="1:8" ht="13" x14ac:dyDescent="0.3">
      <c r="A369" s="47">
        <v>31</v>
      </c>
      <c r="B369" s="48">
        <v>1</v>
      </c>
      <c r="C369" s="49">
        <v>41742</v>
      </c>
      <c r="D369" s="58" t="s">
        <v>13</v>
      </c>
      <c r="E369" s="5" t="s">
        <v>127</v>
      </c>
      <c r="F369" s="5" t="s">
        <v>129</v>
      </c>
      <c r="G369" s="54"/>
      <c r="H369" s="52"/>
    </row>
    <row r="370" spans="1:8" ht="13" x14ac:dyDescent="0.3">
      <c r="A370" s="47">
        <v>71</v>
      </c>
      <c r="B370" s="48">
        <v>2</v>
      </c>
      <c r="C370" s="49">
        <v>41756</v>
      </c>
      <c r="D370" s="58" t="s">
        <v>13</v>
      </c>
      <c r="E370" s="5" t="s">
        <v>124</v>
      </c>
      <c r="F370" s="5" t="s">
        <v>126</v>
      </c>
      <c r="G370" s="51"/>
      <c r="H370" s="52"/>
    </row>
    <row r="371" spans="1:8" ht="13" x14ac:dyDescent="0.3">
      <c r="A371" s="47">
        <v>72</v>
      </c>
      <c r="B371" s="48">
        <v>2</v>
      </c>
      <c r="C371" s="49">
        <v>41756</v>
      </c>
      <c r="D371" s="58" t="s">
        <v>13</v>
      </c>
      <c r="E371" s="5" t="s">
        <v>125</v>
      </c>
      <c r="F371" s="5" t="s">
        <v>129</v>
      </c>
      <c r="G371" s="51"/>
      <c r="H371" s="52"/>
    </row>
    <row r="372" spans="1:8" ht="13" x14ac:dyDescent="0.3">
      <c r="A372" s="47">
        <v>73</v>
      </c>
      <c r="B372" s="48">
        <v>2</v>
      </c>
      <c r="C372" s="49">
        <v>41756</v>
      </c>
      <c r="D372" s="58" t="s">
        <v>13</v>
      </c>
      <c r="E372" s="5" t="s">
        <v>122</v>
      </c>
      <c r="F372" s="5" t="s">
        <v>121</v>
      </c>
      <c r="G372" s="51"/>
      <c r="H372" s="52"/>
    </row>
    <row r="373" spans="1:8" ht="13" x14ac:dyDescent="0.3">
      <c r="A373" s="47">
        <v>74</v>
      </c>
      <c r="B373" s="48">
        <v>2</v>
      </c>
      <c r="C373" s="49">
        <v>41756</v>
      </c>
      <c r="D373" s="58" t="s">
        <v>13</v>
      </c>
      <c r="E373" s="5" t="s">
        <v>123</v>
      </c>
      <c r="F373" s="5" t="s">
        <v>128</v>
      </c>
      <c r="G373" s="51"/>
      <c r="H373" s="52"/>
    </row>
    <row r="374" spans="1:8" ht="13" x14ac:dyDescent="0.3">
      <c r="A374" s="47">
        <v>75</v>
      </c>
      <c r="B374" s="48">
        <v>2</v>
      </c>
      <c r="C374" s="49">
        <v>41756</v>
      </c>
      <c r="D374" s="58" t="s">
        <v>13</v>
      </c>
      <c r="E374" s="5" t="s">
        <v>120</v>
      </c>
      <c r="F374" s="5" t="s">
        <v>127</v>
      </c>
      <c r="G374" s="51"/>
      <c r="H374" s="52"/>
    </row>
    <row r="375" spans="1:8" ht="13" x14ac:dyDescent="0.3">
      <c r="A375" s="47">
        <v>115</v>
      </c>
      <c r="B375" s="48">
        <v>3</v>
      </c>
      <c r="C375" s="49">
        <v>41763</v>
      </c>
      <c r="D375" s="58" t="s">
        <v>13</v>
      </c>
      <c r="E375" s="5" t="s">
        <v>121</v>
      </c>
      <c r="F375" s="5" t="s">
        <v>125</v>
      </c>
      <c r="G375" s="51"/>
      <c r="H375" s="52"/>
    </row>
    <row r="376" spans="1:8" ht="13" x14ac:dyDescent="0.3">
      <c r="A376" s="47">
        <v>116</v>
      </c>
      <c r="B376" s="48">
        <v>3</v>
      </c>
      <c r="C376" s="49">
        <v>41763</v>
      </c>
      <c r="D376" s="58" t="s">
        <v>13</v>
      </c>
      <c r="E376" s="5" t="s">
        <v>124</v>
      </c>
      <c r="F376" s="5" t="s">
        <v>127</v>
      </c>
      <c r="G376" s="51"/>
      <c r="H376" s="52"/>
    </row>
    <row r="377" spans="1:8" ht="13" x14ac:dyDescent="0.3">
      <c r="A377" s="47">
        <v>117</v>
      </c>
      <c r="B377" s="48">
        <v>3</v>
      </c>
      <c r="C377" s="49">
        <v>41763</v>
      </c>
      <c r="D377" s="58" t="s">
        <v>13</v>
      </c>
      <c r="E377" s="5" t="s">
        <v>123</v>
      </c>
      <c r="F377" s="5" t="s">
        <v>120</v>
      </c>
      <c r="G377" s="51"/>
      <c r="H377" s="52"/>
    </row>
    <row r="378" spans="1:8" ht="13" x14ac:dyDescent="0.3">
      <c r="A378" s="47">
        <v>118</v>
      </c>
      <c r="B378" s="48">
        <v>3</v>
      </c>
      <c r="C378" s="49">
        <v>41763</v>
      </c>
      <c r="D378" s="58" t="s">
        <v>13</v>
      </c>
      <c r="E378" s="5" t="s">
        <v>128</v>
      </c>
      <c r="F378" s="5" t="s">
        <v>122</v>
      </c>
      <c r="G378" s="51"/>
      <c r="H378" s="52"/>
    </row>
    <row r="379" spans="1:8" ht="13" x14ac:dyDescent="0.3">
      <c r="A379" s="47">
        <v>119</v>
      </c>
      <c r="B379" s="48">
        <v>3</v>
      </c>
      <c r="C379" s="49">
        <v>41763</v>
      </c>
      <c r="D379" s="58" t="s">
        <v>13</v>
      </c>
      <c r="E379" s="5" t="s">
        <v>126</v>
      </c>
      <c r="F379" s="5" t="s">
        <v>129</v>
      </c>
      <c r="G379" s="51"/>
      <c r="H379" s="52"/>
    </row>
    <row r="380" spans="1:8" ht="13" x14ac:dyDescent="0.3">
      <c r="A380" s="47">
        <v>159</v>
      </c>
      <c r="B380" s="48">
        <v>4</v>
      </c>
      <c r="C380" s="49">
        <v>41777</v>
      </c>
      <c r="D380" s="58" t="s">
        <v>13</v>
      </c>
      <c r="E380" s="5" t="s">
        <v>129</v>
      </c>
      <c r="F380" s="5" t="s">
        <v>124</v>
      </c>
      <c r="G380" s="51"/>
      <c r="H380" s="52"/>
    </row>
    <row r="381" spans="1:8" ht="13" x14ac:dyDescent="0.3">
      <c r="A381" s="47">
        <v>160</v>
      </c>
      <c r="B381" s="48">
        <v>4</v>
      </c>
      <c r="C381" s="49">
        <v>41777</v>
      </c>
      <c r="D381" s="58" t="s">
        <v>13</v>
      </c>
      <c r="E381" s="5" t="s">
        <v>122</v>
      </c>
      <c r="F381" s="5" t="s">
        <v>120</v>
      </c>
      <c r="G381" s="51"/>
      <c r="H381" s="52"/>
    </row>
    <row r="382" spans="1:8" ht="13" x14ac:dyDescent="0.3">
      <c r="A382" s="47">
        <v>161</v>
      </c>
      <c r="B382" s="48">
        <v>4</v>
      </c>
      <c r="C382" s="49">
        <v>41777</v>
      </c>
      <c r="D382" s="58" t="s">
        <v>13</v>
      </c>
      <c r="E382" s="5" t="s">
        <v>123</v>
      </c>
      <c r="F382" s="5" t="s">
        <v>127</v>
      </c>
      <c r="G382" s="51"/>
      <c r="H382" s="52"/>
    </row>
    <row r="383" spans="1:8" ht="13" x14ac:dyDescent="0.3">
      <c r="A383" s="47">
        <v>162</v>
      </c>
      <c r="B383" s="48">
        <v>4</v>
      </c>
      <c r="C383" s="49">
        <v>41777</v>
      </c>
      <c r="D383" s="58" t="s">
        <v>13</v>
      </c>
      <c r="E383" s="5" t="s">
        <v>125</v>
      </c>
      <c r="F383" s="5" t="s">
        <v>128</v>
      </c>
      <c r="G383" s="51"/>
      <c r="H383" s="52"/>
    </row>
    <row r="384" spans="1:8" ht="13" x14ac:dyDescent="0.3">
      <c r="A384" s="47">
        <v>163</v>
      </c>
      <c r="B384" s="48">
        <v>4</v>
      </c>
      <c r="C384" s="49">
        <v>41777</v>
      </c>
      <c r="D384" s="58" t="s">
        <v>13</v>
      </c>
      <c r="E384" s="5" t="s">
        <v>121</v>
      </c>
      <c r="F384" s="5" t="s">
        <v>126</v>
      </c>
      <c r="G384" s="51"/>
      <c r="H384" s="52"/>
    </row>
    <row r="385" spans="1:8" ht="13" x14ac:dyDescent="0.3">
      <c r="A385" s="47">
        <v>206</v>
      </c>
      <c r="B385" s="48">
        <v>5</v>
      </c>
      <c r="C385" s="49">
        <v>41791</v>
      </c>
      <c r="D385" s="58" t="s">
        <v>13</v>
      </c>
      <c r="E385" s="5" t="s">
        <v>120</v>
      </c>
      <c r="F385" s="5" t="s">
        <v>125</v>
      </c>
      <c r="G385" s="51"/>
      <c r="H385" s="52"/>
    </row>
    <row r="386" spans="1:8" ht="13" x14ac:dyDescent="0.3">
      <c r="A386" s="47">
        <v>207</v>
      </c>
      <c r="B386" s="48">
        <v>5</v>
      </c>
      <c r="C386" s="49">
        <v>41791</v>
      </c>
      <c r="D386" s="58" t="s">
        <v>13</v>
      </c>
      <c r="E386" s="5" t="s">
        <v>129</v>
      </c>
      <c r="F386" s="5" t="s">
        <v>121</v>
      </c>
      <c r="G386" s="51"/>
      <c r="H386" s="52"/>
    </row>
    <row r="387" spans="1:8" ht="13" x14ac:dyDescent="0.3">
      <c r="A387" s="47">
        <v>208</v>
      </c>
      <c r="B387" s="48">
        <v>5</v>
      </c>
      <c r="C387" s="49">
        <v>41791</v>
      </c>
      <c r="D387" s="58" t="s">
        <v>13</v>
      </c>
      <c r="E387" s="5" t="s">
        <v>123</v>
      </c>
      <c r="F387" s="5" t="s">
        <v>124</v>
      </c>
      <c r="G387" s="51"/>
      <c r="H387" s="52"/>
    </row>
    <row r="388" spans="1:8" ht="13" x14ac:dyDescent="0.3">
      <c r="A388" s="47">
        <v>209</v>
      </c>
      <c r="B388" s="48">
        <v>5</v>
      </c>
      <c r="C388" s="49">
        <v>41791</v>
      </c>
      <c r="D388" s="58" t="s">
        <v>13</v>
      </c>
      <c r="E388" s="5" t="s">
        <v>127</v>
      </c>
      <c r="F388" s="5" t="s">
        <v>122</v>
      </c>
      <c r="G388" s="51"/>
      <c r="H388" s="52"/>
    </row>
    <row r="389" spans="1:8" ht="13" x14ac:dyDescent="0.3">
      <c r="A389" s="47">
        <v>210</v>
      </c>
      <c r="B389" s="48">
        <v>5</v>
      </c>
      <c r="C389" s="49">
        <v>41791</v>
      </c>
      <c r="D389" s="58" t="s">
        <v>13</v>
      </c>
      <c r="E389" s="5" t="s">
        <v>126</v>
      </c>
      <c r="F389" s="5" t="s">
        <v>128</v>
      </c>
      <c r="G389" s="51"/>
      <c r="H389" s="52"/>
    </row>
    <row r="390" spans="1:8" ht="13" x14ac:dyDescent="0.3">
      <c r="A390" s="47">
        <v>252</v>
      </c>
      <c r="B390" s="48">
        <v>6</v>
      </c>
      <c r="C390" s="49">
        <v>41798</v>
      </c>
      <c r="D390" s="58" t="s">
        <v>13</v>
      </c>
      <c r="E390" s="5" t="s">
        <v>128</v>
      </c>
      <c r="F390" s="5" t="s">
        <v>129</v>
      </c>
      <c r="G390" s="51"/>
      <c r="H390" s="52"/>
    </row>
    <row r="391" spans="1:8" ht="13" x14ac:dyDescent="0.3">
      <c r="A391" s="47">
        <v>253</v>
      </c>
      <c r="B391" s="48">
        <v>6</v>
      </c>
      <c r="C391" s="49">
        <v>41798</v>
      </c>
      <c r="D391" s="58" t="s">
        <v>13</v>
      </c>
      <c r="E391" s="5" t="s">
        <v>124</v>
      </c>
      <c r="F391" s="5" t="s">
        <v>121</v>
      </c>
      <c r="G391" s="51"/>
      <c r="H391" s="52"/>
    </row>
    <row r="392" spans="1:8" ht="13" x14ac:dyDescent="0.3">
      <c r="A392" s="47">
        <v>254</v>
      </c>
      <c r="B392" s="48">
        <v>6</v>
      </c>
      <c r="C392" s="49">
        <v>41798</v>
      </c>
      <c r="D392" s="58" t="s">
        <v>13</v>
      </c>
      <c r="E392" s="5" t="s">
        <v>120</v>
      </c>
      <c r="F392" s="5" t="s">
        <v>126</v>
      </c>
      <c r="G392" s="51"/>
      <c r="H392" s="52"/>
    </row>
    <row r="393" spans="1:8" ht="13" x14ac:dyDescent="0.3">
      <c r="A393" s="47">
        <v>255</v>
      </c>
      <c r="B393" s="48">
        <v>6</v>
      </c>
      <c r="C393" s="49">
        <v>41798</v>
      </c>
      <c r="D393" s="58" t="s">
        <v>13</v>
      </c>
      <c r="E393" s="5" t="s">
        <v>122</v>
      </c>
      <c r="F393" s="5" t="s">
        <v>123</v>
      </c>
      <c r="G393" s="51"/>
      <c r="H393" s="52"/>
    </row>
    <row r="394" spans="1:8" ht="13" x14ac:dyDescent="0.3">
      <c r="A394" s="47">
        <v>256</v>
      </c>
      <c r="B394" s="48">
        <v>6</v>
      </c>
      <c r="C394" s="49">
        <v>41798</v>
      </c>
      <c r="D394" s="58" t="s">
        <v>13</v>
      </c>
      <c r="E394" s="5" t="s">
        <v>127</v>
      </c>
      <c r="F394" s="5" t="s">
        <v>125</v>
      </c>
      <c r="G394" s="51"/>
      <c r="H394" s="52"/>
    </row>
    <row r="395" spans="1:8" ht="13" x14ac:dyDescent="0.3">
      <c r="A395" s="47">
        <v>296</v>
      </c>
      <c r="B395" s="48">
        <v>7</v>
      </c>
      <c r="C395" s="49">
        <v>41805</v>
      </c>
      <c r="D395" s="58" t="s">
        <v>13</v>
      </c>
      <c r="E395" s="5" t="s">
        <v>124</v>
      </c>
      <c r="F395" s="5" t="s">
        <v>122</v>
      </c>
      <c r="G395" s="51"/>
      <c r="H395" s="52"/>
    </row>
    <row r="396" spans="1:8" ht="13" x14ac:dyDescent="0.3">
      <c r="A396" s="47">
        <v>297</v>
      </c>
      <c r="B396" s="48">
        <v>7</v>
      </c>
      <c r="C396" s="49">
        <v>41805</v>
      </c>
      <c r="D396" s="58" t="s">
        <v>13</v>
      </c>
      <c r="E396" s="5" t="s">
        <v>121</v>
      </c>
      <c r="F396" s="5" t="s">
        <v>128</v>
      </c>
      <c r="G396" s="51"/>
      <c r="H396" s="52"/>
    </row>
    <row r="397" spans="1:8" ht="13" x14ac:dyDescent="0.3">
      <c r="A397" s="47">
        <v>298</v>
      </c>
      <c r="B397" s="48">
        <v>7</v>
      </c>
      <c r="C397" s="49">
        <v>41805</v>
      </c>
      <c r="D397" s="58" t="s">
        <v>13</v>
      </c>
      <c r="E397" s="5" t="s">
        <v>123</v>
      </c>
      <c r="F397" s="5" t="s">
        <v>125</v>
      </c>
      <c r="G397" s="51"/>
      <c r="H397" s="52"/>
    </row>
    <row r="398" spans="1:8" ht="13" x14ac:dyDescent="0.3">
      <c r="A398" s="47">
        <v>299</v>
      </c>
      <c r="B398" s="48">
        <v>7</v>
      </c>
      <c r="C398" s="49">
        <v>41805</v>
      </c>
      <c r="D398" s="58" t="s">
        <v>13</v>
      </c>
      <c r="E398" s="5" t="s">
        <v>126</v>
      </c>
      <c r="F398" s="5" t="s">
        <v>127</v>
      </c>
      <c r="G398" s="51"/>
      <c r="H398" s="52"/>
    </row>
    <row r="399" spans="1:8" ht="13" x14ac:dyDescent="0.3">
      <c r="A399" s="47">
        <v>300</v>
      </c>
      <c r="B399" s="48">
        <v>7</v>
      </c>
      <c r="C399" s="49">
        <v>41805</v>
      </c>
      <c r="D399" s="58" t="s">
        <v>13</v>
      </c>
      <c r="E399" s="5" t="s">
        <v>129</v>
      </c>
      <c r="F399" s="5" t="s">
        <v>120</v>
      </c>
      <c r="G399" s="51"/>
      <c r="H399" s="52"/>
    </row>
    <row r="400" spans="1:8" ht="13" x14ac:dyDescent="0.3">
      <c r="A400" s="47">
        <v>340</v>
      </c>
      <c r="B400" s="48">
        <v>8</v>
      </c>
      <c r="C400" s="49">
        <v>41812</v>
      </c>
      <c r="D400" s="58" t="s">
        <v>13</v>
      </c>
      <c r="E400" s="5" t="s">
        <v>121</v>
      </c>
      <c r="F400" s="5" t="s">
        <v>123</v>
      </c>
      <c r="G400" s="51"/>
      <c r="H400" s="52"/>
    </row>
    <row r="401" spans="1:8" ht="13" x14ac:dyDescent="0.3">
      <c r="A401" s="47">
        <v>341</v>
      </c>
      <c r="B401" s="48">
        <v>8</v>
      </c>
      <c r="C401" s="49">
        <v>41812</v>
      </c>
      <c r="D401" s="58" t="s">
        <v>13</v>
      </c>
      <c r="E401" s="5" t="s">
        <v>120</v>
      </c>
      <c r="F401" s="5" t="s">
        <v>124</v>
      </c>
      <c r="G401" s="51"/>
      <c r="H401" s="52"/>
    </row>
    <row r="402" spans="1:8" ht="13" x14ac:dyDescent="0.3">
      <c r="A402" s="47">
        <v>342</v>
      </c>
      <c r="B402" s="48">
        <v>8</v>
      </c>
      <c r="C402" s="49">
        <v>41812</v>
      </c>
      <c r="D402" s="58" t="s">
        <v>13</v>
      </c>
      <c r="E402" s="5" t="s">
        <v>125</v>
      </c>
      <c r="F402" s="5" t="s">
        <v>126</v>
      </c>
      <c r="G402" s="51"/>
      <c r="H402" s="52"/>
    </row>
    <row r="403" spans="1:8" ht="13" x14ac:dyDescent="0.3">
      <c r="A403" s="47">
        <v>343</v>
      </c>
      <c r="B403" s="48">
        <v>8</v>
      </c>
      <c r="C403" s="49">
        <v>41812</v>
      </c>
      <c r="D403" s="58" t="s">
        <v>13</v>
      </c>
      <c r="E403" s="5" t="s">
        <v>129</v>
      </c>
      <c r="F403" s="5" t="s">
        <v>122</v>
      </c>
      <c r="G403" s="51"/>
      <c r="H403" s="52"/>
    </row>
    <row r="404" spans="1:8" ht="13" x14ac:dyDescent="0.3">
      <c r="A404" s="47">
        <v>344</v>
      </c>
      <c r="B404" s="48">
        <v>8</v>
      </c>
      <c r="C404" s="49">
        <v>41812</v>
      </c>
      <c r="D404" s="58" t="s">
        <v>13</v>
      </c>
      <c r="E404" s="5" t="s">
        <v>128</v>
      </c>
      <c r="F404" s="5" t="s">
        <v>127</v>
      </c>
      <c r="G404" s="51"/>
      <c r="H404" s="52"/>
    </row>
    <row r="405" spans="1:8" ht="13" x14ac:dyDescent="0.3">
      <c r="A405" s="47">
        <v>386</v>
      </c>
      <c r="B405" s="48">
        <v>9</v>
      </c>
      <c r="C405" s="49">
        <v>41819</v>
      </c>
      <c r="D405" s="58" t="s">
        <v>13</v>
      </c>
      <c r="E405" s="5" t="s">
        <v>120</v>
      </c>
      <c r="F405" s="5" t="s">
        <v>128</v>
      </c>
      <c r="G405" s="51"/>
      <c r="H405" s="52"/>
    </row>
    <row r="406" spans="1:8" ht="13" x14ac:dyDescent="0.3">
      <c r="A406" s="47">
        <v>387</v>
      </c>
      <c r="B406" s="48">
        <v>9</v>
      </c>
      <c r="C406" s="49">
        <v>41819</v>
      </c>
      <c r="D406" s="58" t="s">
        <v>13</v>
      </c>
      <c r="E406" s="5" t="s">
        <v>127</v>
      </c>
      <c r="F406" s="5" t="s">
        <v>121</v>
      </c>
      <c r="G406" s="51"/>
      <c r="H406" s="52"/>
    </row>
    <row r="407" spans="1:8" ht="13" x14ac:dyDescent="0.3">
      <c r="A407" s="47">
        <v>388</v>
      </c>
      <c r="B407" s="48">
        <v>9</v>
      </c>
      <c r="C407" s="49">
        <v>41819</v>
      </c>
      <c r="D407" s="58" t="s">
        <v>13</v>
      </c>
      <c r="E407" s="5" t="s">
        <v>129</v>
      </c>
      <c r="F407" s="5" t="s">
        <v>123</v>
      </c>
      <c r="G407" s="51"/>
      <c r="H407" s="52"/>
    </row>
    <row r="408" spans="1:8" ht="13" x14ac:dyDescent="0.3">
      <c r="A408" s="47">
        <v>389</v>
      </c>
      <c r="B408" s="48">
        <v>9</v>
      </c>
      <c r="C408" s="49">
        <v>41819</v>
      </c>
      <c r="D408" s="58" t="s">
        <v>13</v>
      </c>
      <c r="E408" s="5" t="s">
        <v>122</v>
      </c>
      <c r="F408" s="5" t="s">
        <v>126</v>
      </c>
      <c r="G408" s="51"/>
      <c r="H408" s="52"/>
    </row>
    <row r="409" spans="1:8" ht="13" x14ac:dyDescent="0.3">
      <c r="A409" s="47">
        <v>390</v>
      </c>
      <c r="B409" s="48">
        <v>9</v>
      </c>
      <c r="C409" s="49">
        <v>41819</v>
      </c>
      <c r="D409" s="58" t="s">
        <v>13</v>
      </c>
      <c r="E409" s="5" t="s">
        <v>124</v>
      </c>
      <c r="F409" s="5" t="s">
        <v>125</v>
      </c>
      <c r="G409" s="51"/>
      <c r="H409" s="52"/>
    </row>
    <row r="410" spans="1:8" ht="13" x14ac:dyDescent="0.3">
      <c r="A410" s="47">
        <v>435</v>
      </c>
      <c r="B410" s="48">
        <v>10</v>
      </c>
      <c r="C410" s="49">
        <v>41875</v>
      </c>
      <c r="D410" s="58" t="s">
        <v>13</v>
      </c>
      <c r="E410" s="5" t="s">
        <v>122</v>
      </c>
      <c r="F410" s="5" t="s">
        <v>125</v>
      </c>
      <c r="G410" s="51"/>
      <c r="H410" s="52"/>
    </row>
    <row r="411" spans="1:8" ht="13" x14ac:dyDescent="0.3">
      <c r="A411" s="47">
        <v>436</v>
      </c>
      <c r="B411" s="48">
        <v>10</v>
      </c>
      <c r="C411" s="49">
        <v>41875</v>
      </c>
      <c r="D411" s="58" t="s">
        <v>13</v>
      </c>
      <c r="E411" s="5" t="s">
        <v>124</v>
      </c>
      <c r="F411" s="5" t="s">
        <v>128</v>
      </c>
      <c r="G411" s="51"/>
      <c r="H411" s="52"/>
    </row>
    <row r="412" spans="1:8" ht="13" x14ac:dyDescent="0.3">
      <c r="A412" s="47">
        <v>437</v>
      </c>
      <c r="B412" s="48">
        <v>10</v>
      </c>
      <c r="C412" s="49">
        <v>41875</v>
      </c>
      <c r="D412" s="58" t="s">
        <v>13</v>
      </c>
      <c r="E412" s="5" t="s">
        <v>120</v>
      </c>
      <c r="F412" s="5" t="s">
        <v>121</v>
      </c>
      <c r="G412" s="51"/>
      <c r="H412" s="52"/>
    </row>
    <row r="413" spans="1:8" ht="13" x14ac:dyDescent="0.3">
      <c r="A413" s="47">
        <v>438</v>
      </c>
      <c r="B413" s="48">
        <v>10</v>
      </c>
      <c r="C413" s="49">
        <v>41875</v>
      </c>
      <c r="D413" s="58" t="s">
        <v>13</v>
      </c>
      <c r="E413" s="5" t="s">
        <v>123</v>
      </c>
      <c r="F413" s="5" t="s">
        <v>126</v>
      </c>
      <c r="G413" s="51"/>
      <c r="H413" s="52"/>
    </row>
    <row r="414" spans="1:8" ht="13" x14ac:dyDescent="0.3">
      <c r="A414" s="47">
        <v>439</v>
      </c>
      <c r="B414" s="48">
        <v>10</v>
      </c>
      <c r="C414" s="49">
        <v>41875</v>
      </c>
      <c r="D414" s="58" t="s">
        <v>13</v>
      </c>
      <c r="E414" s="5" t="s">
        <v>129</v>
      </c>
      <c r="F414" s="5" t="s">
        <v>127</v>
      </c>
      <c r="G414" s="51"/>
      <c r="H414" s="52"/>
    </row>
    <row r="415" spans="1:8" ht="13" x14ac:dyDescent="0.3">
      <c r="A415" s="47">
        <v>479</v>
      </c>
      <c r="B415" s="48">
        <v>11</v>
      </c>
      <c r="C415" s="49">
        <v>41889</v>
      </c>
      <c r="D415" s="58" t="s">
        <v>13</v>
      </c>
      <c r="E415" s="5" t="s">
        <v>126</v>
      </c>
      <c r="F415" s="5" t="s">
        <v>124</v>
      </c>
      <c r="G415" s="51"/>
      <c r="H415" s="52"/>
    </row>
    <row r="416" spans="1:8" ht="13" x14ac:dyDescent="0.3">
      <c r="A416" s="47">
        <v>480</v>
      </c>
      <c r="B416" s="48">
        <v>11</v>
      </c>
      <c r="C416" s="49">
        <v>41889</v>
      </c>
      <c r="D416" s="58" t="s">
        <v>13</v>
      </c>
      <c r="E416" s="5" t="s">
        <v>129</v>
      </c>
      <c r="F416" s="5" t="s">
        <v>125</v>
      </c>
      <c r="G416" s="51"/>
      <c r="H416" s="52"/>
    </row>
    <row r="417" spans="1:8" ht="13" x14ac:dyDescent="0.3">
      <c r="A417" s="47">
        <v>481</v>
      </c>
      <c r="B417" s="48">
        <v>11</v>
      </c>
      <c r="C417" s="49">
        <v>41889</v>
      </c>
      <c r="D417" s="58" t="s">
        <v>13</v>
      </c>
      <c r="E417" s="5" t="s">
        <v>121</v>
      </c>
      <c r="F417" s="5" t="s">
        <v>122</v>
      </c>
      <c r="G417" s="51"/>
      <c r="H417" s="52"/>
    </row>
    <row r="418" spans="1:8" ht="13" x14ac:dyDescent="0.3">
      <c r="A418" s="47">
        <v>482</v>
      </c>
      <c r="B418" s="48">
        <v>11</v>
      </c>
      <c r="C418" s="49">
        <v>41889</v>
      </c>
      <c r="D418" s="58" t="s">
        <v>13</v>
      </c>
      <c r="E418" s="5" t="s">
        <v>128</v>
      </c>
      <c r="F418" s="5" t="s">
        <v>123</v>
      </c>
      <c r="G418" s="51"/>
      <c r="H418" s="52"/>
    </row>
    <row r="419" spans="1:8" ht="13" x14ac:dyDescent="0.3">
      <c r="A419" s="47">
        <v>483</v>
      </c>
      <c r="B419" s="48">
        <v>11</v>
      </c>
      <c r="C419" s="49">
        <v>41889</v>
      </c>
      <c r="D419" s="58" t="s">
        <v>13</v>
      </c>
      <c r="E419" s="5" t="s">
        <v>127</v>
      </c>
      <c r="F419" s="5" t="s">
        <v>120</v>
      </c>
      <c r="G419" s="51"/>
      <c r="H419" s="52"/>
    </row>
    <row r="420" spans="1:8" ht="13" x14ac:dyDescent="0.3">
      <c r="A420" s="47">
        <v>523</v>
      </c>
      <c r="B420" s="48">
        <v>12</v>
      </c>
      <c r="C420" s="49">
        <v>41896</v>
      </c>
      <c r="D420" s="58" t="s">
        <v>13</v>
      </c>
      <c r="E420" s="5" t="s">
        <v>124</v>
      </c>
      <c r="F420" s="5" t="s">
        <v>129</v>
      </c>
      <c r="G420" s="51"/>
      <c r="H420" s="52"/>
    </row>
    <row r="421" spans="1:8" ht="13" x14ac:dyDescent="0.3">
      <c r="A421" s="47">
        <v>524</v>
      </c>
      <c r="B421" s="48">
        <v>12</v>
      </c>
      <c r="C421" s="49">
        <v>41896</v>
      </c>
      <c r="D421" s="58" t="s">
        <v>13</v>
      </c>
      <c r="E421" s="5" t="s">
        <v>120</v>
      </c>
      <c r="F421" s="5" t="s">
        <v>122</v>
      </c>
      <c r="G421" s="51"/>
      <c r="H421" s="52"/>
    </row>
    <row r="422" spans="1:8" ht="13" x14ac:dyDescent="0.3">
      <c r="A422" s="47">
        <v>525</v>
      </c>
      <c r="B422" s="48">
        <v>12</v>
      </c>
      <c r="C422" s="49">
        <v>41896</v>
      </c>
      <c r="D422" s="58" t="s">
        <v>13</v>
      </c>
      <c r="E422" s="5" t="s">
        <v>127</v>
      </c>
      <c r="F422" s="5" t="s">
        <v>123</v>
      </c>
      <c r="G422" s="51"/>
      <c r="H422" s="52"/>
    </row>
    <row r="423" spans="1:8" ht="13" x14ac:dyDescent="0.3">
      <c r="A423" s="47">
        <v>526</v>
      </c>
      <c r="B423" s="48">
        <v>12</v>
      </c>
      <c r="C423" s="49">
        <v>41896</v>
      </c>
      <c r="D423" s="58" t="s">
        <v>13</v>
      </c>
      <c r="E423" s="5" t="s">
        <v>128</v>
      </c>
      <c r="F423" s="5" t="s">
        <v>125</v>
      </c>
      <c r="G423" s="51"/>
      <c r="H423" s="52"/>
    </row>
    <row r="424" spans="1:8" ht="13" x14ac:dyDescent="0.3">
      <c r="A424" s="47">
        <v>527</v>
      </c>
      <c r="B424" s="48">
        <v>12</v>
      </c>
      <c r="C424" s="49">
        <v>41896</v>
      </c>
      <c r="D424" s="58" t="s">
        <v>13</v>
      </c>
      <c r="E424" s="5" t="s">
        <v>126</v>
      </c>
      <c r="F424" s="5" t="s">
        <v>121</v>
      </c>
      <c r="G424" s="51"/>
      <c r="H424" s="52"/>
    </row>
    <row r="425" spans="1:8" ht="13" x14ac:dyDescent="0.3">
      <c r="A425" s="47">
        <v>567</v>
      </c>
      <c r="B425" s="48">
        <v>13</v>
      </c>
      <c r="C425" s="49">
        <v>41903</v>
      </c>
      <c r="D425" s="58" t="s">
        <v>13</v>
      </c>
      <c r="E425" s="5" t="s">
        <v>125</v>
      </c>
      <c r="F425" s="5" t="s">
        <v>120</v>
      </c>
      <c r="G425" s="51"/>
      <c r="H425" s="52"/>
    </row>
    <row r="426" spans="1:8" ht="13" x14ac:dyDescent="0.3">
      <c r="A426" s="47">
        <v>568</v>
      </c>
      <c r="B426" s="48">
        <v>13</v>
      </c>
      <c r="C426" s="49">
        <v>41903</v>
      </c>
      <c r="D426" s="58" t="s">
        <v>13</v>
      </c>
      <c r="E426" s="5" t="s">
        <v>121</v>
      </c>
      <c r="F426" s="5" t="s">
        <v>129</v>
      </c>
      <c r="G426" s="51"/>
      <c r="H426" s="52"/>
    </row>
    <row r="427" spans="1:8" ht="13" x14ac:dyDescent="0.3">
      <c r="A427" s="47">
        <v>569</v>
      </c>
      <c r="B427" s="48">
        <v>13</v>
      </c>
      <c r="C427" s="49">
        <v>41903</v>
      </c>
      <c r="D427" s="58" t="s">
        <v>13</v>
      </c>
      <c r="E427" s="5" t="s">
        <v>124</v>
      </c>
      <c r="F427" s="5" t="s">
        <v>123</v>
      </c>
      <c r="G427" s="51"/>
      <c r="H427" s="52"/>
    </row>
    <row r="428" spans="1:8" ht="13" x14ac:dyDescent="0.3">
      <c r="A428" s="47">
        <v>570</v>
      </c>
      <c r="B428" s="48">
        <v>13</v>
      </c>
      <c r="C428" s="49">
        <v>41903</v>
      </c>
      <c r="D428" s="58" t="s">
        <v>13</v>
      </c>
      <c r="E428" s="5" t="s">
        <v>122</v>
      </c>
      <c r="F428" s="5" t="s">
        <v>127</v>
      </c>
      <c r="G428" s="51"/>
      <c r="H428" s="52"/>
    </row>
    <row r="429" spans="1:8" ht="13" x14ac:dyDescent="0.3">
      <c r="A429" s="47">
        <v>571</v>
      </c>
      <c r="B429" s="48">
        <v>13</v>
      </c>
      <c r="C429" s="49">
        <v>41903</v>
      </c>
      <c r="D429" s="58" t="s">
        <v>13</v>
      </c>
      <c r="E429" s="5" t="s">
        <v>128</v>
      </c>
      <c r="F429" s="5" t="s">
        <v>126</v>
      </c>
      <c r="G429" s="51"/>
      <c r="H429" s="52"/>
    </row>
    <row r="430" spans="1:8" ht="13" x14ac:dyDescent="0.3">
      <c r="A430" s="47">
        <v>611</v>
      </c>
      <c r="B430" s="48">
        <v>14</v>
      </c>
      <c r="C430" s="49">
        <v>41910</v>
      </c>
      <c r="D430" s="58" t="s">
        <v>13</v>
      </c>
      <c r="E430" s="5" t="s">
        <v>129</v>
      </c>
      <c r="F430" s="5" t="s">
        <v>128</v>
      </c>
      <c r="G430" s="51"/>
      <c r="H430" s="52"/>
    </row>
    <row r="431" spans="1:8" ht="13" x14ac:dyDescent="0.3">
      <c r="A431" s="47">
        <v>612</v>
      </c>
      <c r="B431" s="48">
        <v>14</v>
      </c>
      <c r="C431" s="49">
        <v>41910</v>
      </c>
      <c r="D431" s="58" t="s">
        <v>13</v>
      </c>
      <c r="E431" s="5" t="s">
        <v>121</v>
      </c>
      <c r="F431" s="5" t="s">
        <v>124</v>
      </c>
      <c r="G431" s="51"/>
      <c r="H431" s="52"/>
    </row>
    <row r="432" spans="1:8" ht="13" x14ac:dyDescent="0.3">
      <c r="A432" s="47">
        <v>613</v>
      </c>
      <c r="B432" s="48">
        <v>14</v>
      </c>
      <c r="C432" s="49">
        <v>41910</v>
      </c>
      <c r="D432" s="58" t="s">
        <v>13</v>
      </c>
      <c r="E432" s="5" t="s">
        <v>126</v>
      </c>
      <c r="F432" s="5" t="s">
        <v>120</v>
      </c>
      <c r="G432" s="51"/>
      <c r="H432" s="52"/>
    </row>
    <row r="433" spans="1:8" ht="13" x14ac:dyDescent="0.3">
      <c r="A433" s="47">
        <v>614</v>
      </c>
      <c r="B433" s="48">
        <v>14</v>
      </c>
      <c r="C433" s="49">
        <v>41910</v>
      </c>
      <c r="D433" s="58" t="s">
        <v>13</v>
      </c>
      <c r="E433" s="5" t="s">
        <v>123</v>
      </c>
      <c r="F433" s="5" t="s">
        <v>122</v>
      </c>
      <c r="G433" s="51"/>
      <c r="H433" s="52"/>
    </row>
    <row r="434" spans="1:8" ht="13" x14ac:dyDescent="0.3">
      <c r="A434" s="47">
        <v>615</v>
      </c>
      <c r="B434" s="48">
        <v>14</v>
      </c>
      <c r="C434" s="49">
        <v>41910</v>
      </c>
      <c r="D434" s="58" t="s">
        <v>13</v>
      </c>
      <c r="E434" s="5" t="s">
        <v>125</v>
      </c>
      <c r="F434" s="5" t="s">
        <v>127</v>
      </c>
      <c r="G434" s="51"/>
      <c r="H434" s="52"/>
    </row>
    <row r="435" spans="1:8" ht="13" x14ac:dyDescent="0.3">
      <c r="A435" s="47">
        <v>655</v>
      </c>
      <c r="B435" s="48">
        <v>15</v>
      </c>
      <c r="C435" s="49">
        <v>41917</v>
      </c>
      <c r="D435" s="58" t="s">
        <v>13</v>
      </c>
      <c r="E435" s="5" t="s">
        <v>122</v>
      </c>
      <c r="F435" s="5" t="s">
        <v>124</v>
      </c>
      <c r="G435" s="51"/>
      <c r="H435" s="52"/>
    </row>
    <row r="436" spans="1:8" ht="13" x14ac:dyDescent="0.3">
      <c r="A436" s="47">
        <v>656</v>
      </c>
      <c r="B436" s="48">
        <v>15</v>
      </c>
      <c r="C436" s="49">
        <v>41917</v>
      </c>
      <c r="D436" s="58" t="s">
        <v>13</v>
      </c>
      <c r="E436" s="5" t="s">
        <v>128</v>
      </c>
      <c r="F436" s="5" t="s">
        <v>121</v>
      </c>
      <c r="G436" s="51"/>
      <c r="H436" s="52"/>
    </row>
    <row r="437" spans="1:8" ht="13" x14ac:dyDescent="0.3">
      <c r="A437" s="47">
        <v>657</v>
      </c>
      <c r="B437" s="48">
        <v>15</v>
      </c>
      <c r="C437" s="49">
        <v>41917</v>
      </c>
      <c r="D437" s="58" t="s">
        <v>13</v>
      </c>
      <c r="E437" s="5" t="s">
        <v>125</v>
      </c>
      <c r="F437" s="5" t="s">
        <v>123</v>
      </c>
      <c r="G437" s="51"/>
      <c r="H437" s="52"/>
    </row>
    <row r="438" spans="1:8" ht="13" x14ac:dyDescent="0.3">
      <c r="A438" s="47">
        <v>658</v>
      </c>
      <c r="B438" s="48">
        <v>15</v>
      </c>
      <c r="C438" s="49">
        <v>41917</v>
      </c>
      <c r="D438" s="58" t="s">
        <v>13</v>
      </c>
      <c r="E438" s="5" t="s">
        <v>127</v>
      </c>
      <c r="F438" s="5" t="s">
        <v>126</v>
      </c>
      <c r="G438" s="51"/>
      <c r="H438" s="52"/>
    </row>
    <row r="439" spans="1:8" ht="13" x14ac:dyDescent="0.3">
      <c r="A439" s="47">
        <v>659</v>
      </c>
      <c r="B439" s="48">
        <v>15</v>
      </c>
      <c r="C439" s="49">
        <v>41917</v>
      </c>
      <c r="D439" s="58" t="s">
        <v>13</v>
      </c>
      <c r="E439" s="5" t="s">
        <v>120</v>
      </c>
      <c r="F439" s="5" t="s">
        <v>129</v>
      </c>
      <c r="G439" s="51"/>
      <c r="H439" s="52"/>
    </row>
    <row r="440" spans="1:8" ht="13" x14ac:dyDescent="0.3">
      <c r="A440" s="47">
        <v>699</v>
      </c>
      <c r="B440" s="48">
        <v>16</v>
      </c>
      <c r="C440" s="49">
        <v>41931</v>
      </c>
      <c r="D440" s="58" t="s">
        <v>13</v>
      </c>
      <c r="E440" s="5" t="s">
        <v>123</v>
      </c>
      <c r="F440" s="5" t="s">
        <v>121</v>
      </c>
      <c r="G440" s="51"/>
      <c r="H440" s="52"/>
    </row>
    <row r="441" spans="1:8" ht="13" x14ac:dyDescent="0.3">
      <c r="A441" s="47">
        <v>700</v>
      </c>
      <c r="B441" s="48">
        <v>16</v>
      </c>
      <c r="C441" s="49">
        <v>41931</v>
      </c>
      <c r="D441" s="58" t="s">
        <v>13</v>
      </c>
      <c r="E441" s="5" t="s">
        <v>124</v>
      </c>
      <c r="F441" s="5" t="s">
        <v>120</v>
      </c>
      <c r="G441" s="51"/>
      <c r="H441" s="52"/>
    </row>
    <row r="442" spans="1:8" ht="13" x14ac:dyDescent="0.3">
      <c r="A442" s="47">
        <v>701</v>
      </c>
      <c r="B442" s="48">
        <v>16</v>
      </c>
      <c r="C442" s="49">
        <v>41931</v>
      </c>
      <c r="D442" s="58" t="s">
        <v>13</v>
      </c>
      <c r="E442" s="5" t="s">
        <v>126</v>
      </c>
      <c r="F442" s="5" t="s">
        <v>125</v>
      </c>
      <c r="G442" s="51"/>
      <c r="H442" s="52"/>
    </row>
    <row r="443" spans="1:8" ht="13" x14ac:dyDescent="0.3">
      <c r="A443" s="47">
        <v>702</v>
      </c>
      <c r="B443" s="48">
        <v>16</v>
      </c>
      <c r="C443" s="49">
        <v>41931</v>
      </c>
      <c r="D443" s="58" t="s">
        <v>13</v>
      </c>
      <c r="E443" s="5" t="s">
        <v>122</v>
      </c>
      <c r="F443" s="5" t="s">
        <v>129</v>
      </c>
      <c r="G443" s="51"/>
      <c r="H443" s="52"/>
    </row>
    <row r="444" spans="1:8" ht="13" x14ac:dyDescent="0.3">
      <c r="A444" s="47">
        <v>703</v>
      </c>
      <c r="B444" s="48">
        <v>16</v>
      </c>
      <c r="C444" s="49">
        <v>41931</v>
      </c>
      <c r="D444" s="58" t="s">
        <v>13</v>
      </c>
      <c r="E444" s="5" t="s">
        <v>127</v>
      </c>
      <c r="F444" s="5" t="s">
        <v>128</v>
      </c>
      <c r="G444" s="51"/>
      <c r="H444" s="52"/>
    </row>
    <row r="445" spans="1:8" ht="13" x14ac:dyDescent="0.3">
      <c r="A445" s="47">
        <v>743</v>
      </c>
      <c r="B445" s="48">
        <v>17</v>
      </c>
      <c r="C445" s="49">
        <v>41938</v>
      </c>
      <c r="D445" s="58" t="s">
        <v>13</v>
      </c>
      <c r="E445" s="5" t="s">
        <v>128</v>
      </c>
      <c r="F445" s="5" t="s">
        <v>120</v>
      </c>
      <c r="G445" s="51"/>
      <c r="H445" s="52"/>
    </row>
    <row r="446" spans="1:8" ht="13" x14ac:dyDescent="0.3">
      <c r="A446" s="47">
        <v>744</v>
      </c>
      <c r="B446" s="48">
        <v>17</v>
      </c>
      <c r="C446" s="49">
        <v>41938</v>
      </c>
      <c r="D446" s="58" t="s">
        <v>13</v>
      </c>
      <c r="E446" s="5" t="s">
        <v>121</v>
      </c>
      <c r="F446" s="5" t="s">
        <v>127</v>
      </c>
      <c r="G446" s="51"/>
      <c r="H446" s="52"/>
    </row>
    <row r="447" spans="1:8" ht="13" x14ac:dyDescent="0.3">
      <c r="A447" s="47">
        <v>745</v>
      </c>
      <c r="B447" s="48">
        <v>17</v>
      </c>
      <c r="C447" s="49">
        <v>41938</v>
      </c>
      <c r="D447" s="58" t="s">
        <v>13</v>
      </c>
      <c r="E447" s="5" t="s">
        <v>123</v>
      </c>
      <c r="F447" s="5" t="s">
        <v>129</v>
      </c>
      <c r="G447" s="51"/>
      <c r="H447" s="52"/>
    </row>
    <row r="448" spans="1:8" ht="13" x14ac:dyDescent="0.3">
      <c r="A448" s="47">
        <v>746</v>
      </c>
      <c r="B448" s="48">
        <v>17</v>
      </c>
      <c r="C448" s="49">
        <v>41938</v>
      </c>
      <c r="D448" s="58" t="s">
        <v>13</v>
      </c>
      <c r="E448" s="5" t="s">
        <v>126</v>
      </c>
      <c r="F448" s="5" t="s">
        <v>122</v>
      </c>
      <c r="G448" s="51"/>
      <c r="H448" s="52"/>
    </row>
    <row r="449" spans="1:8" ht="13" x14ac:dyDescent="0.3">
      <c r="A449" s="47">
        <v>747</v>
      </c>
      <c r="B449" s="48">
        <v>17</v>
      </c>
      <c r="C449" s="49">
        <v>41938</v>
      </c>
      <c r="D449" s="58" t="s">
        <v>13</v>
      </c>
      <c r="E449" s="5" t="s">
        <v>125</v>
      </c>
      <c r="F449" s="5" t="s">
        <v>124</v>
      </c>
      <c r="G449" s="51"/>
      <c r="H449" s="52"/>
    </row>
    <row r="450" spans="1:8" ht="13" x14ac:dyDescent="0.3">
      <c r="A450" s="47">
        <v>787</v>
      </c>
      <c r="B450" s="48">
        <v>18</v>
      </c>
      <c r="C450" s="49"/>
      <c r="D450" s="58" t="s">
        <v>13</v>
      </c>
      <c r="E450" s="5" t="s">
        <v>120</v>
      </c>
      <c r="F450" s="5" t="s">
        <v>123</v>
      </c>
      <c r="G450" s="51"/>
      <c r="H450" s="52"/>
    </row>
    <row r="451" spans="1:8" ht="13" x14ac:dyDescent="0.3">
      <c r="A451" s="47">
        <v>788</v>
      </c>
      <c r="B451" s="48">
        <v>18</v>
      </c>
      <c r="C451" s="49"/>
      <c r="D451" s="58" t="s">
        <v>13</v>
      </c>
      <c r="E451" s="5" t="s">
        <v>127</v>
      </c>
      <c r="F451" s="5" t="s">
        <v>124</v>
      </c>
      <c r="G451" s="51"/>
      <c r="H451" s="52"/>
    </row>
    <row r="452" spans="1:8" ht="13" x14ac:dyDescent="0.3">
      <c r="A452" s="47">
        <v>789</v>
      </c>
      <c r="B452" s="48">
        <v>18</v>
      </c>
      <c r="C452" s="49"/>
      <c r="D452" s="58" t="s">
        <v>13</v>
      </c>
      <c r="E452" s="5" t="s">
        <v>122</v>
      </c>
      <c r="F452" s="5" t="s">
        <v>128</v>
      </c>
      <c r="G452" s="51"/>
      <c r="H452" s="52"/>
    </row>
    <row r="453" spans="1:8" ht="13" x14ac:dyDescent="0.3">
      <c r="A453" s="47">
        <v>790</v>
      </c>
      <c r="B453" s="48">
        <v>18</v>
      </c>
      <c r="C453" s="49"/>
      <c r="D453" s="58" t="s">
        <v>13</v>
      </c>
      <c r="E453" s="5" t="s">
        <v>129</v>
      </c>
      <c r="F453" s="5" t="s">
        <v>126</v>
      </c>
      <c r="G453" s="51"/>
      <c r="H453" s="52"/>
    </row>
    <row r="454" spans="1:8" ht="13" x14ac:dyDescent="0.3">
      <c r="A454" s="47">
        <v>791</v>
      </c>
      <c r="B454" s="48">
        <v>18</v>
      </c>
      <c r="C454" s="49"/>
      <c r="D454" s="58" t="s">
        <v>13</v>
      </c>
      <c r="E454" s="5" t="s">
        <v>125</v>
      </c>
      <c r="F454" s="5" t="s">
        <v>121</v>
      </c>
      <c r="G454" s="51"/>
      <c r="H454" s="52"/>
    </row>
    <row r="455" spans="1:8" ht="13" x14ac:dyDescent="0.3">
      <c r="A455" s="47">
        <v>39</v>
      </c>
      <c r="B455" s="48">
        <v>1</v>
      </c>
      <c r="C455" s="49">
        <v>41742</v>
      </c>
      <c r="D455" s="60" t="s">
        <v>102</v>
      </c>
      <c r="E455" s="5" t="s">
        <v>136</v>
      </c>
      <c r="F455" s="5" t="s">
        <v>132</v>
      </c>
      <c r="G455" s="51"/>
      <c r="H455" s="52"/>
    </row>
    <row r="456" spans="1:8" ht="13" x14ac:dyDescent="0.3">
      <c r="A456" s="47">
        <v>40</v>
      </c>
      <c r="B456" s="48">
        <v>1</v>
      </c>
      <c r="C456" s="49">
        <v>41742</v>
      </c>
      <c r="D456" s="60" t="s">
        <v>102</v>
      </c>
      <c r="E456" s="5" t="s">
        <v>142</v>
      </c>
      <c r="F456" s="5" t="s">
        <v>134</v>
      </c>
      <c r="G456" s="51"/>
      <c r="H456" s="52"/>
    </row>
    <row r="457" spans="1:8" ht="13" x14ac:dyDescent="0.3">
      <c r="A457" s="47">
        <v>41</v>
      </c>
      <c r="B457" s="48">
        <v>1</v>
      </c>
      <c r="C457" s="49">
        <v>41742</v>
      </c>
      <c r="D457" s="60" t="s">
        <v>102</v>
      </c>
      <c r="E457" s="5" t="s">
        <v>131</v>
      </c>
      <c r="F457" s="5" t="s">
        <v>130</v>
      </c>
      <c r="G457" s="54"/>
      <c r="H457" s="52"/>
    </row>
    <row r="458" spans="1:8" ht="13" x14ac:dyDescent="0.3">
      <c r="A458" s="47">
        <v>42</v>
      </c>
      <c r="B458" s="48">
        <v>1</v>
      </c>
      <c r="C458" s="49">
        <v>41742</v>
      </c>
      <c r="D458" s="60" t="s">
        <v>102</v>
      </c>
      <c r="E458" s="5" t="s">
        <v>138</v>
      </c>
      <c r="F458" s="5" t="s">
        <v>133</v>
      </c>
      <c r="G458" s="54"/>
      <c r="H458" s="52"/>
    </row>
    <row r="459" spans="1:8" ht="13" x14ac:dyDescent="0.3">
      <c r="A459" s="47">
        <v>43</v>
      </c>
      <c r="B459" s="48" t="s">
        <v>0</v>
      </c>
      <c r="C459" s="49">
        <v>41742</v>
      </c>
      <c r="D459" s="60" t="s">
        <v>102</v>
      </c>
      <c r="E459" s="5" t="s">
        <v>141</v>
      </c>
      <c r="F459" s="5" t="s">
        <v>144</v>
      </c>
      <c r="G459" s="55"/>
      <c r="H459" s="52"/>
    </row>
    <row r="460" spans="1:8" ht="13" x14ac:dyDescent="0.3">
      <c r="A460" s="47">
        <v>83</v>
      </c>
      <c r="B460" s="48">
        <v>2</v>
      </c>
      <c r="C460" s="49">
        <v>41756</v>
      </c>
      <c r="D460" s="60" t="s">
        <v>102</v>
      </c>
      <c r="E460" s="5" t="s">
        <v>134</v>
      </c>
      <c r="F460" s="5" t="s">
        <v>138</v>
      </c>
      <c r="G460" s="55"/>
      <c r="H460" s="52"/>
    </row>
    <row r="461" spans="1:8" ht="13" x14ac:dyDescent="0.3">
      <c r="A461" s="47">
        <v>84</v>
      </c>
      <c r="B461" s="48">
        <v>2</v>
      </c>
      <c r="C461" s="49">
        <v>41756</v>
      </c>
      <c r="D461" s="60" t="s">
        <v>102</v>
      </c>
      <c r="E461" s="5" t="s">
        <v>136</v>
      </c>
      <c r="F461" s="5" t="s">
        <v>144</v>
      </c>
      <c r="G461" s="51"/>
      <c r="H461" s="52"/>
    </row>
    <row r="462" spans="1:8" ht="13" x14ac:dyDescent="0.3">
      <c r="A462" s="47">
        <v>85</v>
      </c>
      <c r="B462" s="48">
        <v>2</v>
      </c>
      <c r="C462" s="49">
        <v>41756</v>
      </c>
      <c r="D462" s="60" t="s">
        <v>102</v>
      </c>
      <c r="E462" s="5" t="s">
        <v>132</v>
      </c>
      <c r="F462" s="5" t="s">
        <v>131</v>
      </c>
      <c r="G462" s="51"/>
      <c r="H462" s="52"/>
    </row>
    <row r="463" spans="1:8" ht="13" x14ac:dyDescent="0.3">
      <c r="A463" s="47">
        <v>86</v>
      </c>
      <c r="B463" s="48">
        <v>2</v>
      </c>
      <c r="C463" s="49">
        <v>41756</v>
      </c>
      <c r="D463" s="60" t="s">
        <v>102</v>
      </c>
      <c r="E463" s="5" t="s">
        <v>133</v>
      </c>
      <c r="F463" s="5" t="s">
        <v>142</v>
      </c>
      <c r="G463" s="51"/>
      <c r="H463" s="52"/>
    </row>
    <row r="464" spans="1:8" ht="13" x14ac:dyDescent="0.3">
      <c r="A464" s="47">
        <v>87</v>
      </c>
      <c r="B464" s="48">
        <v>2</v>
      </c>
      <c r="C464" s="49">
        <v>41756</v>
      </c>
      <c r="D464" s="60" t="s">
        <v>102</v>
      </c>
      <c r="E464" s="5" t="s">
        <v>130</v>
      </c>
      <c r="F464" s="5" t="s">
        <v>141</v>
      </c>
      <c r="G464" s="51"/>
      <c r="H464" s="52"/>
    </row>
    <row r="465" spans="1:8" ht="13" x14ac:dyDescent="0.3">
      <c r="A465" s="47">
        <v>127</v>
      </c>
      <c r="B465" s="48">
        <v>3</v>
      </c>
      <c r="C465" s="49">
        <v>41763</v>
      </c>
      <c r="D465" s="60" t="s">
        <v>102</v>
      </c>
      <c r="E465" s="5" t="s">
        <v>131</v>
      </c>
      <c r="F465" s="5" t="s">
        <v>136</v>
      </c>
      <c r="G465" s="51"/>
      <c r="H465" s="52"/>
    </row>
    <row r="466" spans="1:8" ht="13" x14ac:dyDescent="0.3">
      <c r="A466" s="47">
        <v>128</v>
      </c>
      <c r="B466" s="48">
        <v>3</v>
      </c>
      <c r="C466" s="49">
        <v>41763</v>
      </c>
      <c r="D466" s="60" t="s">
        <v>102</v>
      </c>
      <c r="E466" s="5" t="s">
        <v>134</v>
      </c>
      <c r="F466" s="5" t="s">
        <v>141</v>
      </c>
      <c r="G466" s="51"/>
      <c r="H466" s="52"/>
    </row>
    <row r="467" spans="1:8" ht="13" x14ac:dyDescent="0.3">
      <c r="A467" s="47">
        <v>129</v>
      </c>
      <c r="B467" s="48">
        <v>3</v>
      </c>
      <c r="C467" s="49">
        <v>41763</v>
      </c>
      <c r="D467" s="60" t="s">
        <v>102</v>
      </c>
      <c r="E467" s="5" t="s">
        <v>133</v>
      </c>
      <c r="F467" s="5" t="s">
        <v>130</v>
      </c>
      <c r="G467" s="55"/>
      <c r="H467" s="52"/>
    </row>
    <row r="468" spans="1:8" ht="13" x14ac:dyDescent="0.3">
      <c r="A468" s="47">
        <v>130</v>
      </c>
      <c r="B468" s="48">
        <v>3</v>
      </c>
      <c r="C468" s="49">
        <v>41763</v>
      </c>
      <c r="D468" s="60" t="s">
        <v>102</v>
      </c>
      <c r="E468" s="5" t="s">
        <v>142</v>
      </c>
      <c r="F468" s="5" t="s">
        <v>132</v>
      </c>
      <c r="G468" s="51"/>
      <c r="H468" s="52"/>
    </row>
    <row r="469" spans="1:8" ht="13" x14ac:dyDescent="0.3">
      <c r="A469" s="47">
        <v>131</v>
      </c>
      <c r="B469" s="48">
        <v>3</v>
      </c>
      <c r="C469" s="49">
        <v>41763</v>
      </c>
      <c r="D469" s="60" t="s">
        <v>102</v>
      </c>
      <c r="E469" s="5" t="s">
        <v>138</v>
      </c>
      <c r="F469" s="5" t="s">
        <v>144</v>
      </c>
      <c r="G469" s="54"/>
      <c r="H469" s="52"/>
    </row>
    <row r="470" spans="1:8" ht="13" x14ac:dyDescent="0.3">
      <c r="A470" s="47">
        <v>171</v>
      </c>
      <c r="B470" s="48">
        <v>4</v>
      </c>
      <c r="C470" s="49">
        <v>41777</v>
      </c>
      <c r="D470" s="60" t="s">
        <v>102</v>
      </c>
      <c r="E470" s="5" t="s">
        <v>144</v>
      </c>
      <c r="F470" s="5" t="s">
        <v>134</v>
      </c>
      <c r="G470" s="51"/>
      <c r="H470" s="52"/>
    </row>
    <row r="471" spans="1:8" ht="13" x14ac:dyDescent="0.3">
      <c r="A471" s="47">
        <v>172</v>
      </c>
      <c r="B471" s="48">
        <v>4</v>
      </c>
      <c r="C471" s="49">
        <v>41777</v>
      </c>
      <c r="D471" s="60" t="s">
        <v>102</v>
      </c>
      <c r="E471" s="5" t="s">
        <v>132</v>
      </c>
      <c r="F471" s="5" t="s">
        <v>130</v>
      </c>
      <c r="G471" s="51"/>
      <c r="H471" s="52"/>
    </row>
    <row r="472" spans="1:8" ht="13" x14ac:dyDescent="0.3">
      <c r="A472" s="47">
        <v>173</v>
      </c>
      <c r="B472" s="48">
        <v>4</v>
      </c>
      <c r="C472" s="49">
        <v>41777</v>
      </c>
      <c r="D472" s="60" t="s">
        <v>102</v>
      </c>
      <c r="E472" s="5" t="s">
        <v>133</v>
      </c>
      <c r="F472" s="5" t="s">
        <v>141</v>
      </c>
      <c r="G472" s="55"/>
      <c r="H472" s="61"/>
    </row>
    <row r="473" spans="1:8" ht="13" x14ac:dyDescent="0.3">
      <c r="A473" s="47">
        <v>174</v>
      </c>
      <c r="B473" s="48">
        <v>4</v>
      </c>
      <c r="C473" s="49">
        <v>41777</v>
      </c>
      <c r="D473" s="60" t="s">
        <v>102</v>
      </c>
      <c r="E473" s="5" t="s">
        <v>136</v>
      </c>
      <c r="F473" s="5" t="s">
        <v>142</v>
      </c>
      <c r="G473" s="51"/>
      <c r="H473" s="52"/>
    </row>
    <row r="474" spans="1:8" ht="13" x14ac:dyDescent="0.3">
      <c r="A474" s="47">
        <v>175</v>
      </c>
      <c r="B474" s="48" t="s">
        <v>0</v>
      </c>
      <c r="C474" s="49">
        <v>41777</v>
      </c>
      <c r="D474" s="60" t="s">
        <v>102</v>
      </c>
      <c r="E474" s="5" t="s">
        <v>131</v>
      </c>
      <c r="F474" s="5" t="s">
        <v>138</v>
      </c>
      <c r="G474" s="51"/>
      <c r="H474" s="52"/>
    </row>
    <row r="475" spans="1:8" ht="13" x14ac:dyDescent="0.3">
      <c r="A475" s="47">
        <v>218</v>
      </c>
      <c r="B475" s="48">
        <v>5</v>
      </c>
      <c r="C475" s="49">
        <v>41791</v>
      </c>
      <c r="D475" s="60" t="s">
        <v>102</v>
      </c>
      <c r="E475" s="5" t="s">
        <v>130</v>
      </c>
      <c r="F475" s="5" t="s">
        <v>136</v>
      </c>
      <c r="G475" s="51"/>
      <c r="H475" s="52"/>
    </row>
    <row r="476" spans="1:8" ht="13" x14ac:dyDescent="0.3">
      <c r="A476" s="47">
        <v>219</v>
      </c>
      <c r="B476" s="48">
        <v>5</v>
      </c>
      <c r="C476" s="49">
        <v>41791</v>
      </c>
      <c r="D476" s="60" t="s">
        <v>102</v>
      </c>
      <c r="E476" s="5" t="s">
        <v>144</v>
      </c>
      <c r="F476" s="5" t="s">
        <v>131</v>
      </c>
      <c r="G476" s="51"/>
      <c r="H476" s="52"/>
    </row>
    <row r="477" spans="1:8" ht="13" x14ac:dyDescent="0.3">
      <c r="A477" s="47">
        <v>220</v>
      </c>
      <c r="B477" s="48">
        <v>5</v>
      </c>
      <c r="C477" s="49">
        <v>41791</v>
      </c>
      <c r="D477" s="60" t="s">
        <v>102</v>
      </c>
      <c r="E477" s="5" t="s">
        <v>133</v>
      </c>
      <c r="F477" s="5" t="s">
        <v>134</v>
      </c>
      <c r="G477" s="51"/>
      <c r="H477" s="52"/>
    </row>
    <row r="478" spans="1:8" ht="13" x14ac:dyDescent="0.3">
      <c r="A478" s="47">
        <v>221</v>
      </c>
      <c r="B478" s="48">
        <v>5</v>
      </c>
      <c r="C478" s="49">
        <v>41791</v>
      </c>
      <c r="D478" s="60" t="s">
        <v>102</v>
      </c>
      <c r="E478" s="5" t="s">
        <v>141</v>
      </c>
      <c r="F478" s="5" t="s">
        <v>132</v>
      </c>
      <c r="G478" s="51"/>
      <c r="H478" s="52"/>
    </row>
    <row r="479" spans="1:8" ht="13" x14ac:dyDescent="0.3">
      <c r="A479" s="47">
        <v>222</v>
      </c>
      <c r="B479" s="48" t="s">
        <v>0</v>
      </c>
      <c r="C479" s="49">
        <v>41791</v>
      </c>
      <c r="D479" s="60" t="s">
        <v>102</v>
      </c>
      <c r="E479" s="5" t="s">
        <v>138</v>
      </c>
      <c r="F479" s="5" t="s">
        <v>142</v>
      </c>
      <c r="G479" s="55"/>
      <c r="H479" s="52"/>
    </row>
    <row r="480" spans="1:8" ht="13" x14ac:dyDescent="0.3">
      <c r="A480" s="47">
        <v>264</v>
      </c>
      <c r="B480" s="48">
        <v>6</v>
      </c>
      <c r="C480" s="49">
        <v>41798</v>
      </c>
      <c r="D480" s="60" t="s">
        <v>102</v>
      </c>
      <c r="E480" s="5" t="s">
        <v>142</v>
      </c>
      <c r="F480" s="5" t="s">
        <v>144</v>
      </c>
      <c r="G480" s="55"/>
      <c r="H480" s="52"/>
    </row>
    <row r="481" spans="1:8" ht="13" x14ac:dyDescent="0.3">
      <c r="A481" s="47">
        <v>265</v>
      </c>
      <c r="B481" s="48">
        <v>6</v>
      </c>
      <c r="C481" s="49">
        <v>41798</v>
      </c>
      <c r="D481" s="60" t="s">
        <v>102</v>
      </c>
      <c r="E481" s="5" t="s">
        <v>134</v>
      </c>
      <c r="F481" s="5" t="s">
        <v>131</v>
      </c>
      <c r="G481" s="51"/>
      <c r="H481" s="52"/>
    </row>
    <row r="482" spans="1:8" ht="13" x14ac:dyDescent="0.3">
      <c r="A482" s="47">
        <v>266</v>
      </c>
      <c r="B482" s="48">
        <v>6</v>
      </c>
      <c r="C482" s="49">
        <v>41798</v>
      </c>
      <c r="D482" s="60" t="s">
        <v>102</v>
      </c>
      <c r="E482" s="5" t="s">
        <v>130</v>
      </c>
      <c r="F482" s="5" t="s">
        <v>138</v>
      </c>
      <c r="G482" s="51"/>
      <c r="H482" s="52"/>
    </row>
    <row r="483" spans="1:8" ht="13" x14ac:dyDescent="0.3">
      <c r="A483" s="47">
        <v>267</v>
      </c>
      <c r="B483" s="48">
        <v>6</v>
      </c>
      <c r="C483" s="49">
        <v>41798</v>
      </c>
      <c r="D483" s="60" t="s">
        <v>102</v>
      </c>
      <c r="E483" s="5" t="s">
        <v>132</v>
      </c>
      <c r="F483" s="5" t="s">
        <v>133</v>
      </c>
      <c r="G483" s="51"/>
      <c r="H483" s="52"/>
    </row>
    <row r="484" spans="1:8" ht="13" x14ac:dyDescent="0.3">
      <c r="A484" s="47">
        <v>268</v>
      </c>
      <c r="B484" s="48"/>
      <c r="C484" s="49">
        <v>41798</v>
      </c>
      <c r="D484" s="60" t="s">
        <v>102</v>
      </c>
      <c r="E484" s="5" t="s">
        <v>141</v>
      </c>
      <c r="F484" s="5" t="s">
        <v>136</v>
      </c>
      <c r="G484" s="54"/>
      <c r="H484" s="52"/>
    </row>
    <row r="485" spans="1:8" ht="13" x14ac:dyDescent="0.3">
      <c r="A485" s="47">
        <v>308</v>
      </c>
      <c r="B485" s="48">
        <v>7</v>
      </c>
      <c r="C485" s="49">
        <v>41805</v>
      </c>
      <c r="D485" s="60" t="s">
        <v>102</v>
      </c>
      <c r="E485" s="5" t="s">
        <v>134</v>
      </c>
      <c r="F485" s="5" t="s">
        <v>132</v>
      </c>
      <c r="G485" s="55"/>
      <c r="H485" s="52"/>
    </row>
    <row r="486" spans="1:8" ht="13" x14ac:dyDescent="0.3">
      <c r="A486" s="47">
        <v>309</v>
      </c>
      <c r="B486" s="48">
        <v>7</v>
      </c>
      <c r="C486" s="49">
        <v>41805</v>
      </c>
      <c r="D486" s="60" t="s">
        <v>102</v>
      </c>
      <c r="E486" s="5" t="s">
        <v>131</v>
      </c>
      <c r="F486" s="5" t="s">
        <v>142</v>
      </c>
      <c r="G486" s="62"/>
      <c r="H486" s="52"/>
    </row>
    <row r="487" spans="1:8" ht="13" x14ac:dyDescent="0.3">
      <c r="A487" s="47">
        <v>310</v>
      </c>
      <c r="B487" s="48">
        <v>7</v>
      </c>
      <c r="C487" s="49">
        <v>41805</v>
      </c>
      <c r="D487" s="60" t="s">
        <v>102</v>
      </c>
      <c r="E487" s="5" t="s">
        <v>133</v>
      </c>
      <c r="F487" s="5" t="s">
        <v>136</v>
      </c>
      <c r="G487" s="62"/>
      <c r="H487" s="52"/>
    </row>
    <row r="488" spans="1:8" ht="13" x14ac:dyDescent="0.3">
      <c r="A488" s="47">
        <v>311</v>
      </c>
      <c r="B488" s="48">
        <v>7</v>
      </c>
      <c r="C488" s="49">
        <v>41805</v>
      </c>
      <c r="D488" s="60" t="s">
        <v>102</v>
      </c>
      <c r="E488" s="5" t="s">
        <v>138</v>
      </c>
      <c r="F488" s="5" t="s">
        <v>141</v>
      </c>
      <c r="G488" s="51"/>
      <c r="H488" s="52"/>
    </row>
    <row r="489" spans="1:8" ht="13" x14ac:dyDescent="0.3">
      <c r="A489" s="47">
        <v>312</v>
      </c>
      <c r="B489" s="48" t="s">
        <v>0</v>
      </c>
      <c r="C489" s="49">
        <v>41805</v>
      </c>
      <c r="D489" s="60" t="s">
        <v>102</v>
      </c>
      <c r="E489" s="5" t="s">
        <v>144</v>
      </c>
      <c r="F489" s="5" t="s">
        <v>130</v>
      </c>
      <c r="G489" s="51"/>
      <c r="H489" s="52"/>
    </row>
    <row r="490" spans="1:8" ht="13" x14ac:dyDescent="0.3">
      <c r="A490" s="47">
        <v>352</v>
      </c>
      <c r="B490" s="48">
        <v>8</v>
      </c>
      <c r="C490" s="49">
        <v>41812</v>
      </c>
      <c r="D490" s="60" t="s">
        <v>102</v>
      </c>
      <c r="E490" s="5" t="s">
        <v>131</v>
      </c>
      <c r="F490" s="5" t="s">
        <v>133</v>
      </c>
      <c r="G490" s="51"/>
      <c r="H490" s="52"/>
    </row>
    <row r="491" spans="1:8" ht="13" x14ac:dyDescent="0.3">
      <c r="A491" s="47">
        <v>353</v>
      </c>
      <c r="B491" s="48">
        <v>8</v>
      </c>
      <c r="C491" s="49">
        <v>41812</v>
      </c>
      <c r="D491" s="60" t="s">
        <v>102</v>
      </c>
      <c r="E491" s="5" t="s">
        <v>130</v>
      </c>
      <c r="F491" s="5" t="s">
        <v>134</v>
      </c>
      <c r="G491" s="51"/>
      <c r="H491" s="52"/>
    </row>
    <row r="492" spans="1:8" ht="13" x14ac:dyDescent="0.3">
      <c r="A492" s="47">
        <v>354</v>
      </c>
      <c r="B492" s="48">
        <v>8</v>
      </c>
      <c r="C492" s="49">
        <v>41812</v>
      </c>
      <c r="D492" s="60" t="s">
        <v>102</v>
      </c>
      <c r="E492" s="5" t="s">
        <v>136</v>
      </c>
      <c r="F492" s="5" t="s">
        <v>138</v>
      </c>
      <c r="G492" s="55"/>
      <c r="H492" s="52"/>
    </row>
    <row r="493" spans="1:8" ht="13" x14ac:dyDescent="0.3">
      <c r="A493" s="47">
        <v>355</v>
      </c>
      <c r="B493" s="48">
        <v>8</v>
      </c>
      <c r="C493" s="49">
        <v>41812</v>
      </c>
      <c r="D493" s="60" t="s">
        <v>102</v>
      </c>
      <c r="E493" s="5" t="s">
        <v>144</v>
      </c>
      <c r="F493" s="5" t="s">
        <v>132</v>
      </c>
      <c r="G493" s="51"/>
      <c r="H493" s="52"/>
    </row>
    <row r="494" spans="1:8" ht="13" x14ac:dyDescent="0.3">
      <c r="A494" s="47">
        <v>356</v>
      </c>
      <c r="B494" s="48"/>
      <c r="C494" s="49">
        <v>41812</v>
      </c>
      <c r="D494" s="60" t="s">
        <v>102</v>
      </c>
      <c r="E494" s="5" t="s">
        <v>142</v>
      </c>
      <c r="F494" s="5" t="s">
        <v>141</v>
      </c>
      <c r="G494" s="51"/>
      <c r="H494" s="52"/>
    </row>
    <row r="495" spans="1:8" ht="13" x14ac:dyDescent="0.3">
      <c r="A495" s="47">
        <v>398</v>
      </c>
      <c r="B495" s="48">
        <v>9</v>
      </c>
      <c r="C495" s="49">
        <v>41819</v>
      </c>
      <c r="D495" s="60" t="s">
        <v>102</v>
      </c>
      <c r="E495" s="5" t="s">
        <v>130</v>
      </c>
      <c r="F495" s="5" t="s">
        <v>142</v>
      </c>
      <c r="G495" s="55"/>
      <c r="H495" s="52"/>
    </row>
    <row r="496" spans="1:8" ht="13" x14ac:dyDescent="0.3">
      <c r="A496" s="47">
        <v>399</v>
      </c>
      <c r="B496" s="48">
        <v>9</v>
      </c>
      <c r="C496" s="49">
        <v>41819</v>
      </c>
      <c r="D496" s="60" t="s">
        <v>102</v>
      </c>
      <c r="E496" s="5" t="s">
        <v>141</v>
      </c>
      <c r="F496" s="5" t="s">
        <v>131</v>
      </c>
      <c r="G496" s="51"/>
      <c r="H496" s="52"/>
    </row>
    <row r="497" spans="1:8" ht="13" x14ac:dyDescent="0.3">
      <c r="A497" s="47">
        <v>400</v>
      </c>
      <c r="B497" s="48">
        <v>9</v>
      </c>
      <c r="C497" s="49">
        <v>41819</v>
      </c>
      <c r="D497" s="60" t="s">
        <v>102</v>
      </c>
      <c r="E497" s="5" t="s">
        <v>144</v>
      </c>
      <c r="F497" s="5" t="s">
        <v>133</v>
      </c>
      <c r="G497" s="51"/>
      <c r="H497" s="52"/>
    </row>
    <row r="498" spans="1:8" ht="13" x14ac:dyDescent="0.3">
      <c r="A498" s="47">
        <v>401</v>
      </c>
      <c r="B498" s="48">
        <v>9</v>
      </c>
      <c r="C498" s="49">
        <v>41819</v>
      </c>
      <c r="D498" s="60" t="s">
        <v>102</v>
      </c>
      <c r="E498" s="5" t="s">
        <v>132</v>
      </c>
      <c r="F498" s="5" t="s">
        <v>138</v>
      </c>
      <c r="G498" s="51"/>
      <c r="H498" s="52"/>
    </row>
    <row r="499" spans="1:8" ht="13" x14ac:dyDescent="0.3">
      <c r="A499" s="47">
        <v>402</v>
      </c>
      <c r="B499" s="48" t="s">
        <v>0</v>
      </c>
      <c r="C499" s="49">
        <v>41819</v>
      </c>
      <c r="D499" s="60" t="s">
        <v>102</v>
      </c>
      <c r="E499" s="5" t="s">
        <v>134</v>
      </c>
      <c r="F499" s="5" t="s">
        <v>136</v>
      </c>
      <c r="G499" s="51"/>
      <c r="H499" s="52"/>
    </row>
    <row r="500" spans="1:8" ht="13" x14ac:dyDescent="0.3">
      <c r="A500" s="47">
        <v>447</v>
      </c>
      <c r="B500" s="48">
        <v>10</v>
      </c>
      <c r="C500" s="49">
        <v>41875</v>
      </c>
      <c r="D500" s="60" t="s">
        <v>102</v>
      </c>
      <c r="E500" s="5" t="s">
        <v>132</v>
      </c>
      <c r="F500" s="5" t="s">
        <v>136</v>
      </c>
      <c r="G500" s="51"/>
      <c r="H500" s="52"/>
    </row>
    <row r="501" spans="1:8" ht="13" x14ac:dyDescent="0.3">
      <c r="A501" s="47">
        <v>448</v>
      </c>
      <c r="B501" s="48">
        <v>10</v>
      </c>
      <c r="C501" s="49">
        <v>41875</v>
      </c>
      <c r="D501" s="60" t="s">
        <v>102</v>
      </c>
      <c r="E501" s="5" t="s">
        <v>134</v>
      </c>
      <c r="F501" s="5" t="s">
        <v>142</v>
      </c>
      <c r="G501" s="51"/>
      <c r="H501" s="52"/>
    </row>
    <row r="502" spans="1:8" ht="13" x14ac:dyDescent="0.3">
      <c r="A502" s="47">
        <v>449</v>
      </c>
      <c r="B502" s="48">
        <v>10</v>
      </c>
      <c r="C502" s="49">
        <v>41875</v>
      </c>
      <c r="D502" s="60" t="s">
        <v>102</v>
      </c>
      <c r="E502" s="5" t="s">
        <v>130</v>
      </c>
      <c r="F502" s="5" t="s">
        <v>131</v>
      </c>
      <c r="G502" s="51"/>
      <c r="H502" s="52"/>
    </row>
    <row r="503" spans="1:8" ht="13" x14ac:dyDescent="0.3">
      <c r="A503" s="47">
        <v>450</v>
      </c>
      <c r="B503" s="48">
        <v>10</v>
      </c>
      <c r="C503" s="49">
        <v>41875</v>
      </c>
      <c r="D503" s="60" t="s">
        <v>102</v>
      </c>
      <c r="E503" s="5" t="s">
        <v>133</v>
      </c>
      <c r="F503" s="5" t="s">
        <v>138</v>
      </c>
      <c r="G503" s="51"/>
      <c r="H503" s="52"/>
    </row>
    <row r="504" spans="1:8" ht="13" x14ac:dyDescent="0.3">
      <c r="A504" s="47">
        <v>451</v>
      </c>
      <c r="B504" s="48" t="s">
        <v>0</v>
      </c>
      <c r="C504" s="49">
        <v>41875</v>
      </c>
      <c r="D504" s="60" t="s">
        <v>102</v>
      </c>
      <c r="E504" s="5" t="s">
        <v>144</v>
      </c>
      <c r="F504" s="5" t="s">
        <v>141</v>
      </c>
      <c r="G504" s="55"/>
      <c r="H504" s="52"/>
    </row>
    <row r="505" spans="1:8" ht="13" x14ac:dyDescent="0.3">
      <c r="A505" s="47">
        <v>491</v>
      </c>
      <c r="B505" s="48">
        <v>11</v>
      </c>
      <c r="C505" s="49">
        <v>41889</v>
      </c>
      <c r="D505" s="60" t="s">
        <v>102</v>
      </c>
      <c r="E505" s="5" t="s">
        <v>138</v>
      </c>
      <c r="F505" s="5" t="s">
        <v>134</v>
      </c>
      <c r="G505" s="51"/>
      <c r="H505" s="52"/>
    </row>
    <row r="506" spans="1:8" ht="13" x14ac:dyDescent="0.3">
      <c r="A506" s="47">
        <v>492</v>
      </c>
      <c r="B506" s="48">
        <v>11</v>
      </c>
      <c r="C506" s="49">
        <v>41889</v>
      </c>
      <c r="D506" s="60" t="s">
        <v>102</v>
      </c>
      <c r="E506" s="5" t="s">
        <v>144</v>
      </c>
      <c r="F506" s="5" t="s">
        <v>136</v>
      </c>
      <c r="G506" s="51"/>
      <c r="H506" s="52"/>
    </row>
    <row r="507" spans="1:8" ht="13" x14ac:dyDescent="0.3">
      <c r="A507" s="47">
        <v>493</v>
      </c>
      <c r="B507" s="48">
        <v>11</v>
      </c>
      <c r="C507" s="49">
        <v>41889</v>
      </c>
      <c r="D507" s="60" t="s">
        <v>102</v>
      </c>
      <c r="E507" s="5" t="s">
        <v>131</v>
      </c>
      <c r="F507" s="5" t="s">
        <v>132</v>
      </c>
      <c r="G507" s="51"/>
      <c r="H507" s="52"/>
    </row>
    <row r="508" spans="1:8" ht="13" x14ac:dyDescent="0.3">
      <c r="A508" s="47">
        <v>494</v>
      </c>
      <c r="B508" s="48">
        <v>11</v>
      </c>
      <c r="C508" s="49">
        <v>41889</v>
      </c>
      <c r="D508" s="60" t="s">
        <v>102</v>
      </c>
      <c r="E508" s="5" t="s">
        <v>142</v>
      </c>
      <c r="F508" s="5" t="s">
        <v>133</v>
      </c>
      <c r="G508" s="51"/>
      <c r="H508" s="52"/>
    </row>
    <row r="509" spans="1:8" ht="13" x14ac:dyDescent="0.3">
      <c r="A509" s="47">
        <v>495</v>
      </c>
      <c r="B509" s="48"/>
      <c r="C509" s="49">
        <v>41889</v>
      </c>
      <c r="D509" s="60" t="s">
        <v>102</v>
      </c>
      <c r="E509" s="5" t="s">
        <v>141</v>
      </c>
      <c r="F509" s="5" t="s">
        <v>130</v>
      </c>
      <c r="G509" s="55"/>
      <c r="H509" s="61"/>
    </row>
    <row r="510" spans="1:8" ht="13" x14ac:dyDescent="0.3">
      <c r="A510" s="47">
        <v>535</v>
      </c>
      <c r="B510" s="48">
        <v>12</v>
      </c>
      <c r="C510" s="49">
        <v>41896</v>
      </c>
      <c r="D510" s="60" t="s">
        <v>102</v>
      </c>
      <c r="E510" s="5" t="s">
        <v>134</v>
      </c>
      <c r="F510" s="5" t="s">
        <v>144</v>
      </c>
      <c r="G510" s="55"/>
      <c r="H510" s="52"/>
    </row>
    <row r="511" spans="1:8" ht="13" x14ac:dyDescent="0.3">
      <c r="A511" s="47">
        <v>536</v>
      </c>
      <c r="B511" s="48">
        <v>12</v>
      </c>
      <c r="C511" s="49">
        <v>41896</v>
      </c>
      <c r="D511" s="60" t="s">
        <v>102</v>
      </c>
      <c r="E511" s="5" t="s">
        <v>130</v>
      </c>
      <c r="F511" s="5" t="s">
        <v>132</v>
      </c>
      <c r="G511" s="51"/>
      <c r="H511" s="52"/>
    </row>
    <row r="512" spans="1:8" ht="13" x14ac:dyDescent="0.3">
      <c r="A512" s="47">
        <v>537</v>
      </c>
      <c r="B512" s="48">
        <v>12</v>
      </c>
      <c r="C512" s="49">
        <v>41896</v>
      </c>
      <c r="D512" s="60" t="s">
        <v>102</v>
      </c>
      <c r="E512" s="5" t="s">
        <v>141</v>
      </c>
      <c r="F512" s="5" t="s">
        <v>133</v>
      </c>
      <c r="G512" s="51"/>
      <c r="H512" s="52"/>
    </row>
    <row r="513" spans="1:8" ht="13" x14ac:dyDescent="0.3">
      <c r="A513" s="47">
        <v>538</v>
      </c>
      <c r="B513" s="48">
        <v>12</v>
      </c>
      <c r="C513" s="49">
        <v>41896</v>
      </c>
      <c r="D513" s="60" t="s">
        <v>102</v>
      </c>
      <c r="E513" s="5" t="s">
        <v>142</v>
      </c>
      <c r="F513" s="5" t="s">
        <v>136</v>
      </c>
      <c r="G513" s="51"/>
      <c r="H513" s="52"/>
    </row>
    <row r="514" spans="1:8" ht="13" x14ac:dyDescent="0.3">
      <c r="A514" s="47">
        <v>539</v>
      </c>
      <c r="B514" s="48" t="s">
        <v>0</v>
      </c>
      <c r="C514" s="49">
        <v>41896</v>
      </c>
      <c r="D514" s="60" t="s">
        <v>102</v>
      </c>
      <c r="E514" s="5" t="s">
        <v>138</v>
      </c>
      <c r="F514" s="5" t="s">
        <v>131</v>
      </c>
      <c r="G514" s="51"/>
      <c r="H514" s="52"/>
    </row>
    <row r="515" spans="1:8" ht="13" x14ac:dyDescent="0.3">
      <c r="A515" s="47">
        <v>579</v>
      </c>
      <c r="B515" s="48">
        <v>13</v>
      </c>
      <c r="C515" s="49">
        <v>41903</v>
      </c>
      <c r="D515" s="60" t="s">
        <v>102</v>
      </c>
      <c r="E515" s="5" t="s">
        <v>136</v>
      </c>
      <c r="F515" s="5" t="s">
        <v>130</v>
      </c>
      <c r="G515" s="55"/>
      <c r="H515" s="52"/>
    </row>
    <row r="516" spans="1:8" ht="13" x14ac:dyDescent="0.3">
      <c r="A516" s="47">
        <v>580</v>
      </c>
      <c r="B516" s="48">
        <v>13</v>
      </c>
      <c r="C516" s="49">
        <v>41903</v>
      </c>
      <c r="D516" s="60" t="s">
        <v>102</v>
      </c>
      <c r="E516" s="5" t="s">
        <v>131</v>
      </c>
      <c r="F516" s="5" t="s">
        <v>144</v>
      </c>
      <c r="G516" s="51"/>
      <c r="H516" s="52"/>
    </row>
    <row r="517" spans="1:8" ht="13" x14ac:dyDescent="0.3">
      <c r="A517" s="47">
        <v>581</v>
      </c>
      <c r="B517" s="48">
        <v>13</v>
      </c>
      <c r="C517" s="49">
        <v>41903</v>
      </c>
      <c r="D517" s="60" t="s">
        <v>102</v>
      </c>
      <c r="E517" s="5" t="s">
        <v>134</v>
      </c>
      <c r="F517" s="5" t="s">
        <v>133</v>
      </c>
      <c r="G517" s="51"/>
      <c r="H517" s="52"/>
    </row>
    <row r="518" spans="1:8" ht="13" x14ac:dyDescent="0.3">
      <c r="A518" s="47">
        <v>582</v>
      </c>
      <c r="B518" s="48">
        <v>13</v>
      </c>
      <c r="C518" s="49">
        <v>41903</v>
      </c>
      <c r="D518" s="60" t="s">
        <v>102</v>
      </c>
      <c r="E518" s="5" t="s">
        <v>132</v>
      </c>
      <c r="F518" s="5" t="s">
        <v>141</v>
      </c>
      <c r="G518" s="51"/>
      <c r="H518" s="52"/>
    </row>
    <row r="519" spans="1:8" ht="13" x14ac:dyDescent="0.3">
      <c r="A519" s="47">
        <v>583</v>
      </c>
      <c r="B519" s="48"/>
      <c r="C519" s="49">
        <v>41903</v>
      </c>
      <c r="D519" s="60" t="s">
        <v>102</v>
      </c>
      <c r="E519" s="5" t="s">
        <v>142</v>
      </c>
      <c r="F519" s="5" t="s">
        <v>138</v>
      </c>
      <c r="G519" s="51"/>
      <c r="H519" s="52"/>
    </row>
    <row r="520" spans="1:8" ht="13" x14ac:dyDescent="0.3">
      <c r="A520" s="47">
        <v>623</v>
      </c>
      <c r="B520" s="48">
        <v>14</v>
      </c>
      <c r="C520" s="49">
        <v>41910</v>
      </c>
      <c r="D520" s="60" t="s">
        <v>102</v>
      </c>
      <c r="E520" s="5" t="s">
        <v>144</v>
      </c>
      <c r="F520" s="5" t="s">
        <v>142</v>
      </c>
      <c r="G520" s="51"/>
      <c r="H520" s="52"/>
    </row>
    <row r="521" spans="1:8" ht="13" x14ac:dyDescent="0.3">
      <c r="A521" s="47">
        <v>624</v>
      </c>
      <c r="B521" s="48">
        <v>14</v>
      </c>
      <c r="C521" s="49">
        <v>41910</v>
      </c>
      <c r="D521" s="60" t="s">
        <v>102</v>
      </c>
      <c r="E521" s="5" t="s">
        <v>131</v>
      </c>
      <c r="F521" s="5" t="s">
        <v>134</v>
      </c>
      <c r="G521" s="51"/>
      <c r="H521" s="52"/>
    </row>
    <row r="522" spans="1:8" ht="13" x14ac:dyDescent="0.3">
      <c r="A522" s="47">
        <v>625</v>
      </c>
      <c r="B522" s="48">
        <v>14</v>
      </c>
      <c r="C522" s="49">
        <v>41910</v>
      </c>
      <c r="D522" s="60" t="s">
        <v>102</v>
      </c>
      <c r="E522" s="5" t="s">
        <v>138</v>
      </c>
      <c r="F522" s="5" t="s">
        <v>130</v>
      </c>
      <c r="G522" s="51"/>
      <c r="H522" s="52"/>
    </row>
    <row r="523" spans="1:8" ht="13" x14ac:dyDescent="0.3">
      <c r="A523" s="47">
        <v>626</v>
      </c>
      <c r="B523" s="48">
        <v>14</v>
      </c>
      <c r="C523" s="49">
        <v>41910</v>
      </c>
      <c r="D523" s="60" t="s">
        <v>102</v>
      </c>
      <c r="E523" s="5" t="s">
        <v>133</v>
      </c>
      <c r="F523" s="5" t="s">
        <v>132</v>
      </c>
      <c r="G523" s="51"/>
      <c r="H523" s="52"/>
    </row>
    <row r="524" spans="1:8" ht="13" x14ac:dyDescent="0.3">
      <c r="A524" s="47">
        <v>627</v>
      </c>
      <c r="B524" s="48"/>
      <c r="C524" s="49">
        <v>41910</v>
      </c>
      <c r="D524" s="60" t="s">
        <v>102</v>
      </c>
      <c r="E524" s="5" t="s">
        <v>136</v>
      </c>
      <c r="F524" s="5" t="s">
        <v>141</v>
      </c>
      <c r="G524" s="55"/>
      <c r="H524" s="61"/>
    </row>
    <row r="525" spans="1:8" ht="13" x14ac:dyDescent="0.3">
      <c r="A525" s="47">
        <v>667</v>
      </c>
      <c r="B525" s="48">
        <v>15</v>
      </c>
      <c r="C525" s="49">
        <v>41917</v>
      </c>
      <c r="D525" s="60" t="s">
        <v>102</v>
      </c>
      <c r="E525" s="5" t="s">
        <v>132</v>
      </c>
      <c r="F525" s="5" t="s">
        <v>134</v>
      </c>
      <c r="G525" s="51"/>
      <c r="H525" s="52"/>
    </row>
    <row r="526" spans="1:8" ht="13" x14ac:dyDescent="0.3">
      <c r="A526" s="47">
        <v>668</v>
      </c>
      <c r="B526" s="48">
        <v>15</v>
      </c>
      <c r="C526" s="49">
        <v>41917</v>
      </c>
      <c r="D526" s="60" t="s">
        <v>102</v>
      </c>
      <c r="E526" s="5" t="s">
        <v>142</v>
      </c>
      <c r="F526" s="5" t="s">
        <v>131</v>
      </c>
      <c r="G526" s="51"/>
      <c r="H526" s="52"/>
    </row>
    <row r="527" spans="1:8" ht="13" x14ac:dyDescent="0.3">
      <c r="A527" s="47">
        <v>669</v>
      </c>
      <c r="B527" s="48">
        <v>15</v>
      </c>
      <c r="C527" s="49">
        <v>41917</v>
      </c>
      <c r="D527" s="60" t="s">
        <v>102</v>
      </c>
      <c r="E527" s="5" t="s">
        <v>136</v>
      </c>
      <c r="F527" s="5" t="s">
        <v>133</v>
      </c>
      <c r="G527" s="55"/>
      <c r="H527" s="52"/>
    </row>
    <row r="528" spans="1:8" ht="13" x14ac:dyDescent="0.3">
      <c r="A528" s="47">
        <v>670</v>
      </c>
      <c r="B528" s="48">
        <v>15</v>
      </c>
      <c r="C528" s="49">
        <v>41917</v>
      </c>
      <c r="D528" s="60" t="s">
        <v>102</v>
      </c>
      <c r="E528" s="5" t="s">
        <v>141</v>
      </c>
      <c r="F528" s="5" t="s">
        <v>138</v>
      </c>
      <c r="G528" s="51"/>
      <c r="H528" s="52"/>
    </row>
    <row r="529" spans="1:8" ht="13" x14ac:dyDescent="0.3">
      <c r="A529" s="47">
        <v>671</v>
      </c>
      <c r="B529" s="48"/>
      <c r="C529" s="49">
        <v>41917</v>
      </c>
      <c r="D529" s="60" t="s">
        <v>102</v>
      </c>
      <c r="E529" s="5" t="s">
        <v>130</v>
      </c>
      <c r="F529" s="5" t="s">
        <v>144</v>
      </c>
      <c r="G529" s="51"/>
      <c r="H529" s="52"/>
    </row>
    <row r="530" spans="1:8" ht="13" x14ac:dyDescent="0.3">
      <c r="A530" s="47">
        <v>711</v>
      </c>
      <c r="B530" s="48">
        <v>16</v>
      </c>
      <c r="C530" s="49">
        <v>41931</v>
      </c>
      <c r="D530" s="60" t="s">
        <v>102</v>
      </c>
      <c r="E530" s="5" t="s">
        <v>133</v>
      </c>
      <c r="F530" s="5" t="s">
        <v>131</v>
      </c>
      <c r="G530" s="51"/>
      <c r="H530" s="52"/>
    </row>
    <row r="531" spans="1:8" ht="13" x14ac:dyDescent="0.3">
      <c r="A531" s="47">
        <v>712</v>
      </c>
      <c r="B531" s="48">
        <v>16</v>
      </c>
      <c r="C531" s="49">
        <v>41931</v>
      </c>
      <c r="D531" s="60" t="s">
        <v>102</v>
      </c>
      <c r="E531" s="5" t="s">
        <v>134</v>
      </c>
      <c r="F531" s="5" t="s">
        <v>130</v>
      </c>
      <c r="G531" s="51"/>
      <c r="H531" s="52"/>
    </row>
    <row r="532" spans="1:8" ht="13" x14ac:dyDescent="0.3">
      <c r="A532" s="47">
        <v>713</v>
      </c>
      <c r="B532" s="48">
        <v>16</v>
      </c>
      <c r="C532" s="49">
        <v>41931</v>
      </c>
      <c r="D532" s="60" t="s">
        <v>102</v>
      </c>
      <c r="E532" s="5" t="s">
        <v>138</v>
      </c>
      <c r="F532" s="5" t="s">
        <v>136</v>
      </c>
      <c r="G532" s="51"/>
      <c r="H532" s="52"/>
    </row>
    <row r="533" spans="1:8" ht="13" x14ac:dyDescent="0.3">
      <c r="A533" s="47">
        <v>714</v>
      </c>
      <c r="B533" s="48">
        <v>16</v>
      </c>
      <c r="C533" s="49">
        <v>41931</v>
      </c>
      <c r="D533" s="60" t="s">
        <v>102</v>
      </c>
      <c r="E533" s="5" t="s">
        <v>132</v>
      </c>
      <c r="F533" s="5" t="s">
        <v>144</v>
      </c>
      <c r="G533" s="51"/>
      <c r="H533" s="52"/>
    </row>
    <row r="534" spans="1:8" ht="13" x14ac:dyDescent="0.3">
      <c r="A534" s="47">
        <v>715</v>
      </c>
      <c r="B534" s="48"/>
      <c r="C534" s="49">
        <v>41931</v>
      </c>
      <c r="D534" s="60" t="s">
        <v>102</v>
      </c>
      <c r="E534" s="5" t="s">
        <v>141</v>
      </c>
      <c r="F534" s="5" t="s">
        <v>142</v>
      </c>
      <c r="G534" s="55"/>
      <c r="H534" s="61"/>
    </row>
    <row r="535" spans="1:8" ht="13" x14ac:dyDescent="0.3">
      <c r="A535" s="47">
        <v>755</v>
      </c>
      <c r="B535" s="48">
        <v>17</v>
      </c>
      <c r="C535" s="49">
        <v>41938</v>
      </c>
      <c r="D535" s="60" t="s">
        <v>102</v>
      </c>
      <c r="E535" s="5" t="s">
        <v>142</v>
      </c>
      <c r="F535" s="5" t="s">
        <v>130</v>
      </c>
      <c r="G535" s="51"/>
      <c r="H535" s="52"/>
    </row>
    <row r="536" spans="1:8" ht="13" x14ac:dyDescent="0.3">
      <c r="A536" s="47">
        <v>756</v>
      </c>
      <c r="B536" s="48">
        <v>17</v>
      </c>
      <c r="C536" s="49">
        <v>41938</v>
      </c>
      <c r="D536" s="60" t="s">
        <v>102</v>
      </c>
      <c r="E536" s="5" t="s">
        <v>131</v>
      </c>
      <c r="F536" s="5" t="s">
        <v>141</v>
      </c>
      <c r="G536" s="51"/>
      <c r="H536" s="52"/>
    </row>
    <row r="537" spans="1:8" ht="13" x14ac:dyDescent="0.3">
      <c r="A537" s="47">
        <v>757</v>
      </c>
      <c r="B537" s="48">
        <v>17</v>
      </c>
      <c r="C537" s="49">
        <v>41938</v>
      </c>
      <c r="D537" s="60" t="s">
        <v>102</v>
      </c>
      <c r="E537" s="5" t="s">
        <v>133</v>
      </c>
      <c r="F537" s="5" t="s">
        <v>144</v>
      </c>
      <c r="G537" s="51"/>
      <c r="H537" s="52"/>
    </row>
    <row r="538" spans="1:8" ht="13" x14ac:dyDescent="0.3">
      <c r="A538" s="47">
        <v>758</v>
      </c>
      <c r="B538" s="48">
        <v>17</v>
      </c>
      <c r="C538" s="49">
        <v>41938</v>
      </c>
      <c r="D538" s="60" t="s">
        <v>102</v>
      </c>
      <c r="E538" s="5" t="s">
        <v>138</v>
      </c>
      <c r="F538" s="5" t="s">
        <v>132</v>
      </c>
      <c r="G538" s="55"/>
      <c r="H538" s="52"/>
    </row>
    <row r="539" spans="1:8" ht="13" x14ac:dyDescent="0.3">
      <c r="A539" s="47">
        <v>759</v>
      </c>
      <c r="B539" s="48" t="s">
        <v>0</v>
      </c>
      <c r="C539" s="49">
        <v>41938</v>
      </c>
      <c r="D539" s="60" t="s">
        <v>102</v>
      </c>
      <c r="E539" s="5" t="s">
        <v>136</v>
      </c>
      <c r="F539" s="5" t="s">
        <v>134</v>
      </c>
      <c r="G539" s="51"/>
      <c r="H539" s="52"/>
    </row>
    <row r="540" spans="1:8" ht="13" x14ac:dyDescent="0.3">
      <c r="A540" s="47">
        <v>799</v>
      </c>
      <c r="B540" s="48">
        <v>18</v>
      </c>
      <c r="C540" s="49"/>
      <c r="D540" s="60" t="s">
        <v>102</v>
      </c>
      <c r="E540" s="5" t="s">
        <v>130</v>
      </c>
      <c r="F540" s="5" t="s">
        <v>133</v>
      </c>
      <c r="G540" s="51"/>
      <c r="H540" s="52"/>
    </row>
    <row r="541" spans="1:8" ht="13" x14ac:dyDescent="0.3">
      <c r="A541" s="47">
        <v>800</v>
      </c>
      <c r="B541" s="48">
        <v>18</v>
      </c>
      <c r="C541" s="49"/>
      <c r="D541" s="60" t="s">
        <v>102</v>
      </c>
      <c r="E541" s="5" t="s">
        <v>141</v>
      </c>
      <c r="F541" s="5" t="s">
        <v>134</v>
      </c>
      <c r="G541" s="51"/>
      <c r="H541" s="52"/>
    </row>
    <row r="542" spans="1:8" ht="13" x14ac:dyDescent="0.3">
      <c r="A542" s="47">
        <v>801</v>
      </c>
      <c r="B542" s="48">
        <v>18</v>
      </c>
      <c r="C542" s="49"/>
      <c r="D542" s="60" t="s">
        <v>102</v>
      </c>
      <c r="E542" s="5" t="s">
        <v>132</v>
      </c>
      <c r="F542" s="5" t="s">
        <v>142</v>
      </c>
      <c r="G542" s="51"/>
      <c r="H542" s="52"/>
    </row>
    <row r="543" spans="1:8" ht="13" x14ac:dyDescent="0.3">
      <c r="A543" s="47">
        <v>802</v>
      </c>
      <c r="B543" s="48">
        <v>18</v>
      </c>
      <c r="C543" s="49"/>
      <c r="D543" s="60" t="s">
        <v>102</v>
      </c>
      <c r="E543" s="5" t="s">
        <v>144</v>
      </c>
      <c r="F543" s="5" t="s">
        <v>138</v>
      </c>
      <c r="G543" s="51"/>
      <c r="H543" s="52"/>
    </row>
    <row r="544" spans="1:8" ht="13" x14ac:dyDescent="0.3">
      <c r="A544" s="47">
        <v>803</v>
      </c>
      <c r="B544" s="48">
        <v>18</v>
      </c>
      <c r="C544" s="49"/>
      <c r="D544" s="60" t="s">
        <v>102</v>
      </c>
      <c r="E544" s="5" t="s">
        <v>136</v>
      </c>
      <c r="F544" s="5" t="s">
        <v>131</v>
      </c>
      <c r="G544" s="51"/>
      <c r="H544" s="52"/>
    </row>
    <row r="545" spans="1:8" ht="13" x14ac:dyDescent="0.3">
      <c r="A545" s="47">
        <v>33</v>
      </c>
      <c r="B545" s="48">
        <v>1</v>
      </c>
      <c r="C545" s="49">
        <v>41742</v>
      </c>
      <c r="D545" s="59" t="s">
        <v>103</v>
      </c>
      <c r="E545" s="5" t="s">
        <v>137</v>
      </c>
      <c r="F545" s="5" t="s">
        <v>148</v>
      </c>
      <c r="G545" s="51"/>
      <c r="H545" s="52"/>
    </row>
    <row r="546" spans="1:8" ht="13" x14ac:dyDescent="0.3">
      <c r="A546" s="47">
        <v>34</v>
      </c>
      <c r="B546" s="48">
        <v>1</v>
      </c>
      <c r="C546" s="49">
        <v>41742</v>
      </c>
      <c r="D546" s="59" t="s">
        <v>103</v>
      </c>
      <c r="E546" s="5" t="s">
        <v>143</v>
      </c>
      <c r="F546" s="5" t="s">
        <v>135</v>
      </c>
      <c r="G546" s="51"/>
      <c r="H546" s="52"/>
    </row>
    <row r="547" spans="1:8" ht="13" x14ac:dyDescent="0.3">
      <c r="A547" s="47">
        <v>35</v>
      </c>
      <c r="B547" s="48">
        <v>1</v>
      </c>
      <c r="C547" s="49">
        <v>41742</v>
      </c>
      <c r="D547" s="59" t="s">
        <v>103</v>
      </c>
      <c r="E547" s="5" t="s">
        <v>147</v>
      </c>
      <c r="F547" s="5" t="s">
        <v>146</v>
      </c>
      <c r="G547" s="51"/>
      <c r="H547" s="52"/>
    </row>
    <row r="548" spans="1:8" ht="13" x14ac:dyDescent="0.3">
      <c r="A548" s="47">
        <v>36</v>
      </c>
      <c r="B548" s="48">
        <v>1</v>
      </c>
      <c r="C548" s="49">
        <v>41742</v>
      </c>
      <c r="D548" s="59" t="s">
        <v>103</v>
      </c>
      <c r="E548" s="5" t="s">
        <v>139</v>
      </c>
      <c r="F548" s="5" t="s">
        <v>149</v>
      </c>
      <c r="G548" s="51"/>
      <c r="H548" s="52"/>
    </row>
    <row r="549" spans="1:8" ht="13" x14ac:dyDescent="0.3">
      <c r="A549" s="47">
        <v>37</v>
      </c>
      <c r="B549" s="48" t="s">
        <v>0</v>
      </c>
      <c r="C549" s="49">
        <v>41742</v>
      </c>
      <c r="D549" s="59" t="s">
        <v>103</v>
      </c>
      <c r="E549" s="5" t="s">
        <v>140</v>
      </c>
      <c r="F549" s="5" t="s">
        <v>145</v>
      </c>
      <c r="G549" s="51"/>
      <c r="H549" s="52"/>
    </row>
    <row r="550" spans="1:8" ht="13" x14ac:dyDescent="0.3">
      <c r="A550" s="47">
        <v>77</v>
      </c>
      <c r="B550" s="48">
        <v>2</v>
      </c>
      <c r="C550" s="49">
        <v>41756</v>
      </c>
      <c r="D550" s="59" t="s">
        <v>103</v>
      </c>
      <c r="E550" s="5" t="s">
        <v>135</v>
      </c>
      <c r="F550" s="5" t="s">
        <v>139</v>
      </c>
      <c r="G550" s="51"/>
      <c r="H550" s="52"/>
    </row>
    <row r="551" spans="1:8" ht="13" x14ac:dyDescent="0.3">
      <c r="A551" s="47">
        <v>78</v>
      </c>
      <c r="B551" s="48">
        <v>2</v>
      </c>
      <c r="C551" s="49">
        <v>41756</v>
      </c>
      <c r="D551" s="59" t="s">
        <v>103</v>
      </c>
      <c r="E551" s="5" t="s">
        <v>137</v>
      </c>
      <c r="F551" s="5" t="s">
        <v>145</v>
      </c>
      <c r="G551" s="51"/>
      <c r="H551" s="52"/>
    </row>
    <row r="552" spans="1:8" ht="13" x14ac:dyDescent="0.3">
      <c r="A552" s="47">
        <v>79</v>
      </c>
      <c r="B552" s="48">
        <v>2</v>
      </c>
      <c r="C552" s="49">
        <v>41756</v>
      </c>
      <c r="D552" s="59" t="s">
        <v>103</v>
      </c>
      <c r="E552" s="5" t="s">
        <v>148</v>
      </c>
      <c r="F552" s="5" t="s">
        <v>147</v>
      </c>
      <c r="G552" s="51"/>
      <c r="H552" s="52"/>
    </row>
    <row r="553" spans="1:8" ht="13" x14ac:dyDescent="0.3">
      <c r="A553" s="47">
        <v>80</v>
      </c>
      <c r="B553" s="48">
        <v>2</v>
      </c>
      <c r="C553" s="49">
        <v>41756</v>
      </c>
      <c r="D553" s="59" t="s">
        <v>103</v>
      </c>
      <c r="E553" s="5" t="s">
        <v>149</v>
      </c>
      <c r="F553" s="5" t="s">
        <v>143</v>
      </c>
      <c r="G553" s="51"/>
      <c r="H553" s="52"/>
    </row>
    <row r="554" spans="1:8" ht="13" x14ac:dyDescent="0.3">
      <c r="A554" s="47">
        <v>81</v>
      </c>
      <c r="B554" s="48" t="s">
        <v>0</v>
      </c>
      <c r="C554" s="49">
        <v>41756</v>
      </c>
      <c r="D554" s="59" t="s">
        <v>103</v>
      </c>
      <c r="E554" s="5" t="s">
        <v>146</v>
      </c>
      <c r="F554" s="5" t="s">
        <v>140</v>
      </c>
      <c r="G554" s="51"/>
      <c r="H554" s="52"/>
    </row>
    <row r="555" spans="1:8" ht="13" x14ac:dyDescent="0.3">
      <c r="A555" s="47">
        <v>121</v>
      </c>
      <c r="B555" s="48">
        <v>3</v>
      </c>
      <c r="C555" s="49">
        <v>41763</v>
      </c>
      <c r="D555" s="59" t="s">
        <v>103</v>
      </c>
      <c r="E555" s="5" t="s">
        <v>147</v>
      </c>
      <c r="F555" s="5" t="s">
        <v>137</v>
      </c>
      <c r="G555" s="51"/>
      <c r="H555" s="52"/>
    </row>
    <row r="556" spans="1:8" ht="13" x14ac:dyDescent="0.3">
      <c r="A556" s="47">
        <v>122</v>
      </c>
      <c r="B556" s="48">
        <v>3</v>
      </c>
      <c r="C556" s="49">
        <v>41763</v>
      </c>
      <c r="D556" s="59" t="s">
        <v>103</v>
      </c>
      <c r="E556" s="5" t="s">
        <v>135</v>
      </c>
      <c r="F556" s="5" t="s">
        <v>140</v>
      </c>
      <c r="G556" s="51"/>
      <c r="H556" s="52"/>
    </row>
    <row r="557" spans="1:8" ht="13" x14ac:dyDescent="0.3">
      <c r="A557" s="47">
        <v>123</v>
      </c>
      <c r="B557" s="48">
        <v>3</v>
      </c>
      <c r="C557" s="49">
        <v>41763</v>
      </c>
      <c r="D557" s="59" t="s">
        <v>103</v>
      </c>
      <c r="E557" s="5" t="s">
        <v>149</v>
      </c>
      <c r="F557" s="5" t="s">
        <v>146</v>
      </c>
      <c r="G557" s="51"/>
      <c r="H557" s="52"/>
    </row>
    <row r="558" spans="1:8" ht="13" x14ac:dyDescent="0.3">
      <c r="A558" s="47">
        <v>124</v>
      </c>
      <c r="B558" s="48">
        <v>3</v>
      </c>
      <c r="C558" s="49">
        <v>41763</v>
      </c>
      <c r="D558" s="59" t="s">
        <v>103</v>
      </c>
      <c r="E558" s="5" t="s">
        <v>143</v>
      </c>
      <c r="F558" s="5" t="s">
        <v>148</v>
      </c>
      <c r="G558" s="51"/>
      <c r="H558" s="52"/>
    </row>
    <row r="559" spans="1:8" ht="13" x14ac:dyDescent="0.3">
      <c r="A559" s="47">
        <v>125</v>
      </c>
      <c r="B559" s="48"/>
      <c r="C559" s="49">
        <v>41763</v>
      </c>
      <c r="D559" s="59" t="s">
        <v>103</v>
      </c>
      <c r="E559" s="5" t="s">
        <v>139</v>
      </c>
      <c r="F559" s="5" t="s">
        <v>145</v>
      </c>
      <c r="G559" s="51"/>
      <c r="H559" s="52"/>
    </row>
    <row r="560" spans="1:8" ht="13" x14ac:dyDescent="0.3">
      <c r="A560" s="47">
        <v>165</v>
      </c>
      <c r="B560" s="48">
        <v>4</v>
      </c>
      <c r="C560" s="49">
        <v>41777</v>
      </c>
      <c r="D560" s="59" t="s">
        <v>103</v>
      </c>
      <c r="E560" s="5" t="s">
        <v>145</v>
      </c>
      <c r="F560" s="5" t="s">
        <v>135</v>
      </c>
      <c r="G560" s="51"/>
      <c r="H560" s="52"/>
    </row>
    <row r="561" spans="1:8" ht="13" x14ac:dyDescent="0.3">
      <c r="A561" s="47">
        <v>166</v>
      </c>
      <c r="B561" s="48">
        <v>4</v>
      </c>
      <c r="C561" s="49">
        <v>41777</v>
      </c>
      <c r="D561" s="59" t="s">
        <v>103</v>
      </c>
      <c r="E561" s="5" t="s">
        <v>148</v>
      </c>
      <c r="F561" s="5" t="s">
        <v>146</v>
      </c>
      <c r="G561" s="51"/>
      <c r="H561" s="52"/>
    </row>
    <row r="562" spans="1:8" ht="13" x14ac:dyDescent="0.3">
      <c r="A562" s="47">
        <v>167</v>
      </c>
      <c r="B562" s="48">
        <v>4</v>
      </c>
      <c r="C562" s="49">
        <v>41777</v>
      </c>
      <c r="D562" s="59" t="s">
        <v>103</v>
      </c>
      <c r="E562" s="5" t="s">
        <v>149</v>
      </c>
      <c r="F562" s="5" t="s">
        <v>140</v>
      </c>
      <c r="G562" s="51"/>
      <c r="H562" s="52"/>
    </row>
    <row r="563" spans="1:8" ht="13" x14ac:dyDescent="0.3">
      <c r="A563" s="47">
        <v>168</v>
      </c>
      <c r="B563" s="48">
        <v>4</v>
      </c>
      <c r="C563" s="49">
        <v>41777</v>
      </c>
      <c r="D563" s="59" t="s">
        <v>103</v>
      </c>
      <c r="E563" s="5" t="s">
        <v>137</v>
      </c>
      <c r="F563" s="5" t="s">
        <v>143</v>
      </c>
      <c r="G563" s="51"/>
      <c r="H563" s="52"/>
    </row>
    <row r="564" spans="1:8" ht="13" x14ac:dyDescent="0.3">
      <c r="A564" s="47">
        <v>169</v>
      </c>
      <c r="B564" s="48"/>
      <c r="C564" s="49">
        <v>41777</v>
      </c>
      <c r="D564" s="59" t="s">
        <v>103</v>
      </c>
      <c r="E564" s="5" t="s">
        <v>147</v>
      </c>
      <c r="F564" s="5" t="s">
        <v>139</v>
      </c>
      <c r="G564" s="51"/>
      <c r="H564" s="52"/>
    </row>
    <row r="565" spans="1:8" ht="13" x14ac:dyDescent="0.3">
      <c r="A565" s="47">
        <v>212</v>
      </c>
      <c r="B565" s="48">
        <v>5</v>
      </c>
      <c r="C565" s="49">
        <v>41791</v>
      </c>
      <c r="D565" s="59" t="s">
        <v>103</v>
      </c>
      <c r="E565" s="5" t="s">
        <v>146</v>
      </c>
      <c r="F565" s="5" t="s">
        <v>137</v>
      </c>
      <c r="G565" s="51"/>
      <c r="H565" s="52"/>
    </row>
    <row r="566" spans="1:8" ht="13" x14ac:dyDescent="0.3">
      <c r="A566" s="47">
        <v>213</v>
      </c>
      <c r="B566" s="48">
        <v>5</v>
      </c>
      <c r="C566" s="49">
        <v>41791</v>
      </c>
      <c r="D566" s="59" t="s">
        <v>103</v>
      </c>
      <c r="E566" s="5" t="s">
        <v>145</v>
      </c>
      <c r="F566" s="5" t="s">
        <v>147</v>
      </c>
      <c r="G566" s="51"/>
      <c r="H566" s="52"/>
    </row>
    <row r="567" spans="1:8" ht="13" x14ac:dyDescent="0.3">
      <c r="A567" s="47">
        <v>214</v>
      </c>
      <c r="B567" s="48">
        <v>5</v>
      </c>
      <c r="C567" s="49">
        <v>41791</v>
      </c>
      <c r="D567" s="59" t="s">
        <v>103</v>
      </c>
      <c r="E567" s="5" t="s">
        <v>149</v>
      </c>
      <c r="F567" s="5" t="s">
        <v>135</v>
      </c>
      <c r="G567" s="51"/>
      <c r="H567" s="52"/>
    </row>
    <row r="568" spans="1:8" ht="13" x14ac:dyDescent="0.3">
      <c r="A568" s="47">
        <v>215</v>
      </c>
      <c r="B568" s="48">
        <v>5</v>
      </c>
      <c r="C568" s="49">
        <v>41791</v>
      </c>
      <c r="D568" s="59" t="s">
        <v>103</v>
      </c>
      <c r="E568" s="5" t="s">
        <v>140</v>
      </c>
      <c r="F568" s="5" t="s">
        <v>148</v>
      </c>
      <c r="G568" s="51"/>
      <c r="H568" s="52"/>
    </row>
    <row r="569" spans="1:8" ht="13" x14ac:dyDescent="0.3">
      <c r="A569" s="47">
        <v>216</v>
      </c>
      <c r="B569" s="48"/>
      <c r="C569" s="49">
        <v>41791</v>
      </c>
      <c r="D569" s="59" t="s">
        <v>103</v>
      </c>
      <c r="E569" s="5" t="s">
        <v>139</v>
      </c>
      <c r="F569" s="5" t="s">
        <v>143</v>
      </c>
      <c r="G569" s="51"/>
      <c r="H569" s="52"/>
    </row>
    <row r="570" spans="1:8" ht="13" x14ac:dyDescent="0.3">
      <c r="A570" s="47">
        <v>258</v>
      </c>
      <c r="B570" s="48">
        <v>6</v>
      </c>
      <c r="C570" s="49">
        <v>41798</v>
      </c>
      <c r="D570" s="59" t="s">
        <v>103</v>
      </c>
      <c r="E570" s="5" t="s">
        <v>143</v>
      </c>
      <c r="F570" s="5" t="s">
        <v>145</v>
      </c>
      <c r="G570" s="51"/>
      <c r="H570" s="52"/>
    </row>
    <row r="571" spans="1:8" ht="13" x14ac:dyDescent="0.3">
      <c r="A571" s="47">
        <v>259</v>
      </c>
      <c r="B571" s="48">
        <v>6</v>
      </c>
      <c r="C571" s="49">
        <v>41798</v>
      </c>
      <c r="D571" s="59" t="s">
        <v>103</v>
      </c>
      <c r="E571" s="5" t="s">
        <v>135</v>
      </c>
      <c r="F571" s="5" t="s">
        <v>147</v>
      </c>
      <c r="G571" s="51"/>
      <c r="H571" s="52"/>
    </row>
    <row r="572" spans="1:8" ht="13" x14ac:dyDescent="0.3">
      <c r="A572" s="47">
        <v>260</v>
      </c>
      <c r="B572" s="48">
        <v>6</v>
      </c>
      <c r="C572" s="49">
        <v>41798</v>
      </c>
      <c r="D572" s="59" t="s">
        <v>103</v>
      </c>
      <c r="E572" s="5" t="s">
        <v>146</v>
      </c>
      <c r="F572" s="5" t="s">
        <v>139</v>
      </c>
      <c r="G572" s="51"/>
      <c r="H572" s="52"/>
    </row>
    <row r="573" spans="1:8" ht="13" x14ac:dyDescent="0.3">
      <c r="A573" s="47">
        <v>261</v>
      </c>
      <c r="B573" s="48">
        <v>6</v>
      </c>
      <c r="C573" s="49">
        <v>41798</v>
      </c>
      <c r="D573" s="59" t="s">
        <v>103</v>
      </c>
      <c r="E573" s="5" t="s">
        <v>148</v>
      </c>
      <c r="F573" s="5" t="s">
        <v>149</v>
      </c>
      <c r="G573" s="51"/>
      <c r="H573" s="52"/>
    </row>
    <row r="574" spans="1:8" ht="13" x14ac:dyDescent="0.3">
      <c r="A574" s="47">
        <v>262</v>
      </c>
      <c r="B574" s="48"/>
      <c r="C574" s="49">
        <v>41798</v>
      </c>
      <c r="D574" s="59" t="s">
        <v>103</v>
      </c>
      <c r="E574" s="5" t="s">
        <v>140</v>
      </c>
      <c r="F574" s="5" t="s">
        <v>137</v>
      </c>
      <c r="G574" s="51"/>
      <c r="H574" s="52"/>
    </row>
    <row r="575" spans="1:8" ht="13" x14ac:dyDescent="0.3">
      <c r="A575" s="47">
        <v>302</v>
      </c>
      <c r="B575" s="48">
        <v>7</v>
      </c>
      <c r="C575" s="49">
        <v>41805</v>
      </c>
      <c r="D575" s="59" t="s">
        <v>103</v>
      </c>
      <c r="E575" s="5" t="s">
        <v>135</v>
      </c>
      <c r="F575" s="5" t="s">
        <v>148</v>
      </c>
      <c r="G575" s="51"/>
      <c r="H575" s="52"/>
    </row>
    <row r="576" spans="1:8" ht="13" x14ac:dyDescent="0.3">
      <c r="A576" s="47">
        <v>303</v>
      </c>
      <c r="B576" s="48">
        <v>7</v>
      </c>
      <c r="C576" s="49">
        <v>41805</v>
      </c>
      <c r="D576" s="59" t="s">
        <v>103</v>
      </c>
      <c r="E576" s="5" t="s">
        <v>147</v>
      </c>
      <c r="F576" s="5" t="s">
        <v>143</v>
      </c>
      <c r="G576" s="51"/>
      <c r="H576" s="52"/>
    </row>
    <row r="577" spans="1:8" ht="13" x14ac:dyDescent="0.3">
      <c r="A577" s="47">
        <v>304</v>
      </c>
      <c r="B577" s="48">
        <v>7</v>
      </c>
      <c r="C577" s="49">
        <v>41805</v>
      </c>
      <c r="D577" s="59" t="s">
        <v>103</v>
      </c>
      <c r="E577" s="5" t="s">
        <v>149</v>
      </c>
      <c r="F577" s="5" t="s">
        <v>137</v>
      </c>
      <c r="G577" s="51"/>
      <c r="H577" s="52"/>
    </row>
    <row r="578" spans="1:8" ht="13" x14ac:dyDescent="0.3">
      <c r="A578" s="47">
        <v>305</v>
      </c>
      <c r="B578" s="48">
        <v>7</v>
      </c>
      <c r="C578" s="49">
        <v>41805</v>
      </c>
      <c r="D578" s="59" t="s">
        <v>103</v>
      </c>
      <c r="E578" s="5" t="s">
        <v>139</v>
      </c>
      <c r="F578" s="5" t="s">
        <v>140</v>
      </c>
      <c r="G578" s="51"/>
      <c r="H578" s="52"/>
    </row>
    <row r="579" spans="1:8" ht="13" x14ac:dyDescent="0.3">
      <c r="A579" s="47">
        <v>306</v>
      </c>
      <c r="B579" s="48">
        <v>7</v>
      </c>
      <c r="C579" s="49">
        <v>41805</v>
      </c>
      <c r="D579" s="59" t="s">
        <v>103</v>
      </c>
      <c r="E579" s="5" t="s">
        <v>145</v>
      </c>
      <c r="F579" s="5" t="s">
        <v>146</v>
      </c>
      <c r="G579" s="51"/>
      <c r="H579" s="52"/>
    </row>
    <row r="580" spans="1:8" ht="13" x14ac:dyDescent="0.3">
      <c r="A580" s="47">
        <v>346</v>
      </c>
      <c r="B580" s="48">
        <v>8</v>
      </c>
      <c r="C580" s="49">
        <v>41812</v>
      </c>
      <c r="D580" s="59" t="s">
        <v>103</v>
      </c>
      <c r="E580" s="5" t="s">
        <v>147</v>
      </c>
      <c r="F580" s="5" t="s">
        <v>149</v>
      </c>
      <c r="G580" s="51"/>
      <c r="H580" s="52"/>
    </row>
    <row r="581" spans="1:8" ht="13" x14ac:dyDescent="0.3">
      <c r="A581" s="47">
        <v>347</v>
      </c>
      <c r="B581" s="48">
        <v>8</v>
      </c>
      <c r="C581" s="49">
        <v>41812</v>
      </c>
      <c r="D581" s="59" t="s">
        <v>103</v>
      </c>
      <c r="E581" s="5" t="s">
        <v>146</v>
      </c>
      <c r="F581" s="5" t="s">
        <v>135</v>
      </c>
      <c r="G581" s="51"/>
      <c r="H581" s="52"/>
    </row>
    <row r="582" spans="1:8" ht="13" x14ac:dyDescent="0.3">
      <c r="A582" s="47">
        <v>348</v>
      </c>
      <c r="B582" s="48">
        <v>8</v>
      </c>
      <c r="C582" s="49">
        <v>41812</v>
      </c>
      <c r="D582" s="59" t="s">
        <v>103</v>
      </c>
      <c r="E582" s="5" t="s">
        <v>137</v>
      </c>
      <c r="F582" s="5" t="s">
        <v>139</v>
      </c>
      <c r="G582" s="51"/>
      <c r="H582" s="52"/>
    </row>
    <row r="583" spans="1:8" ht="13" x14ac:dyDescent="0.3">
      <c r="A583" s="47">
        <v>349</v>
      </c>
      <c r="B583" s="48">
        <v>8</v>
      </c>
      <c r="C583" s="49">
        <v>41812</v>
      </c>
      <c r="D583" s="59" t="s">
        <v>103</v>
      </c>
      <c r="E583" s="5" t="s">
        <v>145</v>
      </c>
      <c r="F583" s="5" t="s">
        <v>148</v>
      </c>
      <c r="G583" s="51"/>
      <c r="H583" s="52"/>
    </row>
    <row r="584" spans="1:8" ht="13" x14ac:dyDescent="0.3">
      <c r="A584" s="47">
        <v>350</v>
      </c>
      <c r="B584" s="48"/>
      <c r="C584" s="49">
        <v>41812</v>
      </c>
      <c r="D584" s="59" t="s">
        <v>103</v>
      </c>
      <c r="E584" s="5" t="s">
        <v>143</v>
      </c>
      <c r="F584" s="5" t="s">
        <v>140</v>
      </c>
      <c r="G584" s="51"/>
      <c r="H584" s="52"/>
    </row>
    <row r="585" spans="1:8" ht="13" x14ac:dyDescent="0.3">
      <c r="A585" s="47">
        <v>392</v>
      </c>
      <c r="B585" s="48">
        <v>9</v>
      </c>
      <c r="C585" s="49">
        <v>41819</v>
      </c>
      <c r="D585" s="59" t="s">
        <v>103</v>
      </c>
      <c r="E585" s="5" t="s">
        <v>146</v>
      </c>
      <c r="F585" s="5" t="s">
        <v>143</v>
      </c>
      <c r="G585" s="51"/>
      <c r="H585" s="52"/>
    </row>
    <row r="586" spans="1:8" ht="13" x14ac:dyDescent="0.3">
      <c r="A586" s="47">
        <v>393</v>
      </c>
      <c r="B586" s="48">
        <v>9</v>
      </c>
      <c r="C586" s="49">
        <v>41819</v>
      </c>
      <c r="D586" s="59" t="s">
        <v>103</v>
      </c>
      <c r="E586" s="5" t="s">
        <v>140</v>
      </c>
      <c r="F586" s="5" t="s">
        <v>147</v>
      </c>
      <c r="G586" s="51"/>
      <c r="H586" s="52"/>
    </row>
    <row r="587" spans="1:8" ht="13" x14ac:dyDescent="0.3">
      <c r="A587" s="47">
        <v>394</v>
      </c>
      <c r="B587" s="48">
        <v>9</v>
      </c>
      <c r="C587" s="49">
        <v>41819</v>
      </c>
      <c r="D587" s="59" t="s">
        <v>103</v>
      </c>
      <c r="E587" s="5" t="s">
        <v>145</v>
      </c>
      <c r="F587" s="5" t="s">
        <v>149</v>
      </c>
      <c r="G587" s="51"/>
      <c r="H587" s="52"/>
    </row>
    <row r="588" spans="1:8" ht="13" x14ac:dyDescent="0.3">
      <c r="A588" s="47">
        <v>395</v>
      </c>
      <c r="B588" s="48">
        <v>9</v>
      </c>
      <c r="C588" s="49">
        <v>41819</v>
      </c>
      <c r="D588" s="59" t="s">
        <v>103</v>
      </c>
      <c r="E588" s="5" t="s">
        <v>148</v>
      </c>
      <c r="F588" s="5" t="s">
        <v>139</v>
      </c>
      <c r="G588" s="51"/>
      <c r="H588" s="52"/>
    </row>
    <row r="589" spans="1:8" ht="13" x14ac:dyDescent="0.3">
      <c r="A589" s="47">
        <v>396</v>
      </c>
      <c r="B589" s="48"/>
      <c r="C589" s="49">
        <v>41819</v>
      </c>
      <c r="D589" s="59" t="s">
        <v>103</v>
      </c>
      <c r="E589" s="5" t="s">
        <v>135</v>
      </c>
      <c r="F589" s="5" t="s">
        <v>137</v>
      </c>
      <c r="G589" s="51"/>
      <c r="H589" s="52"/>
    </row>
    <row r="590" spans="1:8" ht="13" x14ac:dyDescent="0.3">
      <c r="A590" s="47">
        <v>441</v>
      </c>
      <c r="B590" s="48">
        <v>10</v>
      </c>
      <c r="C590" s="49">
        <v>41875</v>
      </c>
      <c r="D590" s="59" t="s">
        <v>103</v>
      </c>
      <c r="E590" s="5" t="s">
        <v>148</v>
      </c>
      <c r="F590" s="5" t="s">
        <v>137</v>
      </c>
      <c r="G590" s="51"/>
      <c r="H590" s="52"/>
    </row>
    <row r="591" spans="1:8" ht="13" x14ac:dyDescent="0.3">
      <c r="A591" s="47">
        <v>442</v>
      </c>
      <c r="B591" s="48">
        <v>10</v>
      </c>
      <c r="C591" s="49">
        <v>41875</v>
      </c>
      <c r="D591" s="59" t="s">
        <v>103</v>
      </c>
      <c r="E591" s="5" t="s">
        <v>135</v>
      </c>
      <c r="F591" s="5" t="s">
        <v>143</v>
      </c>
      <c r="G591" s="51"/>
      <c r="H591" s="52"/>
    </row>
    <row r="592" spans="1:8" ht="13" x14ac:dyDescent="0.3">
      <c r="A592" s="47">
        <v>443</v>
      </c>
      <c r="B592" s="48">
        <v>10</v>
      </c>
      <c r="C592" s="49">
        <v>41875</v>
      </c>
      <c r="D592" s="59" t="s">
        <v>103</v>
      </c>
      <c r="E592" s="5" t="s">
        <v>146</v>
      </c>
      <c r="F592" s="5" t="s">
        <v>147</v>
      </c>
      <c r="G592" s="51"/>
      <c r="H592" s="52"/>
    </row>
    <row r="593" spans="1:8" ht="13" x14ac:dyDescent="0.3">
      <c r="A593" s="47">
        <v>444</v>
      </c>
      <c r="B593" s="48">
        <v>10</v>
      </c>
      <c r="C593" s="49">
        <v>41875</v>
      </c>
      <c r="D593" s="59" t="s">
        <v>103</v>
      </c>
      <c r="E593" s="5" t="s">
        <v>149</v>
      </c>
      <c r="F593" s="5" t="s">
        <v>139</v>
      </c>
      <c r="G593" s="51"/>
      <c r="H593" s="52"/>
    </row>
    <row r="594" spans="1:8" ht="13" x14ac:dyDescent="0.3">
      <c r="A594" s="47">
        <v>445</v>
      </c>
      <c r="B594" s="48"/>
      <c r="C594" s="49">
        <v>41875</v>
      </c>
      <c r="D594" s="59" t="s">
        <v>103</v>
      </c>
      <c r="E594" s="5" t="s">
        <v>145</v>
      </c>
      <c r="F594" s="5" t="s">
        <v>140</v>
      </c>
      <c r="G594" s="51"/>
      <c r="H594" s="52"/>
    </row>
    <row r="595" spans="1:8" ht="13" x14ac:dyDescent="0.3">
      <c r="A595" s="47">
        <v>485</v>
      </c>
      <c r="B595" s="48">
        <v>11</v>
      </c>
      <c r="C595" s="49">
        <v>41889</v>
      </c>
      <c r="D595" s="59" t="s">
        <v>103</v>
      </c>
      <c r="E595" s="5" t="s">
        <v>139</v>
      </c>
      <c r="F595" s="5" t="s">
        <v>135</v>
      </c>
      <c r="G595" s="51"/>
      <c r="H595" s="52"/>
    </row>
    <row r="596" spans="1:8" ht="13" x14ac:dyDescent="0.3">
      <c r="A596" s="47">
        <v>486</v>
      </c>
      <c r="B596" s="48">
        <v>11</v>
      </c>
      <c r="C596" s="49">
        <v>41889</v>
      </c>
      <c r="D596" s="59" t="s">
        <v>103</v>
      </c>
      <c r="E596" s="5" t="s">
        <v>145</v>
      </c>
      <c r="F596" s="5" t="s">
        <v>137</v>
      </c>
      <c r="G596" s="51"/>
      <c r="H596" s="52"/>
    </row>
    <row r="597" spans="1:8" ht="13" x14ac:dyDescent="0.3">
      <c r="A597" s="47">
        <v>487</v>
      </c>
      <c r="B597" s="48">
        <v>11</v>
      </c>
      <c r="C597" s="49">
        <v>41889</v>
      </c>
      <c r="D597" s="59" t="s">
        <v>103</v>
      </c>
      <c r="E597" s="5" t="s">
        <v>147</v>
      </c>
      <c r="F597" s="5" t="s">
        <v>148</v>
      </c>
      <c r="G597" s="51"/>
      <c r="H597" s="52"/>
    </row>
    <row r="598" spans="1:8" ht="13" x14ac:dyDescent="0.3">
      <c r="A598" s="47">
        <v>488</v>
      </c>
      <c r="B598" s="48">
        <v>11</v>
      </c>
      <c r="C598" s="49">
        <v>41889</v>
      </c>
      <c r="D598" s="59" t="s">
        <v>103</v>
      </c>
      <c r="E598" s="5" t="s">
        <v>143</v>
      </c>
      <c r="F598" s="5" t="s">
        <v>149</v>
      </c>
      <c r="G598" s="51"/>
      <c r="H598" s="52"/>
    </row>
    <row r="599" spans="1:8" ht="13" x14ac:dyDescent="0.3">
      <c r="A599" s="47">
        <v>489</v>
      </c>
      <c r="B599" s="48"/>
      <c r="C599" s="49">
        <v>41889</v>
      </c>
      <c r="D599" s="59" t="s">
        <v>103</v>
      </c>
      <c r="E599" s="5" t="s">
        <v>140</v>
      </c>
      <c r="F599" s="5" t="s">
        <v>146</v>
      </c>
      <c r="G599" s="63"/>
      <c r="H599" s="52"/>
    </row>
    <row r="600" spans="1:8" ht="13" x14ac:dyDescent="0.3">
      <c r="A600" s="47">
        <v>529</v>
      </c>
      <c r="B600" s="48">
        <v>12</v>
      </c>
      <c r="C600" s="49">
        <v>41896</v>
      </c>
      <c r="D600" s="59" t="s">
        <v>103</v>
      </c>
      <c r="E600" s="5" t="s">
        <v>135</v>
      </c>
      <c r="F600" s="5" t="s">
        <v>145</v>
      </c>
      <c r="G600" s="51"/>
      <c r="H600" s="52"/>
    </row>
    <row r="601" spans="1:8" ht="13" x14ac:dyDescent="0.3">
      <c r="A601" s="47">
        <v>530</v>
      </c>
      <c r="B601" s="48">
        <v>12</v>
      </c>
      <c r="C601" s="49">
        <v>41896</v>
      </c>
      <c r="D601" s="59" t="s">
        <v>103</v>
      </c>
      <c r="E601" s="5" t="s">
        <v>146</v>
      </c>
      <c r="F601" s="5" t="s">
        <v>148</v>
      </c>
      <c r="G601" s="51"/>
      <c r="H601" s="52"/>
    </row>
    <row r="602" spans="1:8" ht="13" x14ac:dyDescent="0.3">
      <c r="A602" s="47">
        <v>531</v>
      </c>
      <c r="B602" s="48">
        <v>12</v>
      </c>
      <c r="C602" s="49">
        <v>41896</v>
      </c>
      <c r="D602" s="59" t="s">
        <v>103</v>
      </c>
      <c r="E602" s="5" t="s">
        <v>140</v>
      </c>
      <c r="F602" s="5" t="s">
        <v>149</v>
      </c>
      <c r="G602" s="51"/>
      <c r="H602" s="52"/>
    </row>
    <row r="603" spans="1:8" ht="13" x14ac:dyDescent="0.3">
      <c r="A603" s="47">
        <v>532</v>
      </c>
      <c r="B603" s="48">
        <v>12</v>
      </c>
      <c r="C603" s="49">
        <v>41896</v>
      </c>
      <c r="D603" s="59" t="s">
        <v>103</v>
      </c>
      <c r="E603" s="5" t="s">
        <v>143</v>
      </c>
      <c r="F603" s="5" t="s">
        <v>137</v>
      </c>
      <c r="G603" s="51"/>
      <c r="H603" s="52"/>
    </row>
    <row r="604" spans="1:8" ht="13" x14ac:dyDescent="0.3">
      <c r="A604" s="47">
        <v>533</v>
      </c>
      <c r="B604" s="48"/>
      <c r="C604" s="49">
        <v>41896</v>
      </c>
      <c r="D604" s="59" t="s">
        <v>103</v>
      </c>
      <c r="E604" s="5" t="s">
        <v>139</v>
      </c>
      <c r="F604" s="5" t="s">
        <v>147</v>
      </c>
      <c r="G604" s="51"/>
      <c r="H604" s="52"/>
    </row>
    <row r="605" spans="1:8" ht="13" x14ac:dyDescent="0.3">
      <c r="A605" s="47">
        <v>573</v>
      </c>
      <c r="B605" s="48">
        <v>13</v>
      </c>
      <c r="C605" s="49">
        <v>41903</v>
      </c>
      <c r="D605" s="59" t="s">
        <v>103</v>
      </c>
      <c r="E605" s="5" t="s">
        <v>137</v>
      </c>
      <c r="F605" s="5" t="s">
        <v>146</v>
      </c>
      <c r="G605" s="51"/>
      <c r="H605" s="52"/>
    </row>
    <row r="606" spans="1:8" ht="13" x14ac:dyDescent="0.3">
      <c r="A606" s="47">
        <v>574</v>
      </c>
      <c r="B606" s="48">
        <v>13</v>
      </c>
      <c r="C606" s="49">
        <v>41903</v>
      </c>
      <c r="D606" s="59" t="s">
        <v>103</v>
      </c>
      <c r="E606" s="5" t="s">
        <v>147</v>
      </c>
      <c r="F606" s="5" t="s">
        <v>145</v>
      </c>
      <c r="G606" s="51"/>
      <c r="H606" s="52"/>
    </row>
    <row r="607" spans="1:8" ht="13" x14ac:dyDescent="0.3">
      <c r="A607" s="47">
        <v>575</v>
      </c>
      <c r="B607" s="48">
        <v>13</v>
      </c>
      <c r="C607" s="49">
        <v>41903</v>
      </c>
      <c r="D607" s="59" t="s">
        <v>103</v>
      </c>
      <c r="E607" s="5" t="s">
        <v>135</v>
      </c>
      <c r="F607" s="5" t="s">
        <v>149</v>
      </c>
      <c r="G607" s="51"/>
      <c r="H607" s="52"/>
    </row>
    <row r="608" spans="1:8" ht="13" x14ac:dyDescent="0.3">
      <c r="A608" s="47">
        <v>576</v>
      </c>
      <c r="B608" s="48">
        <v>13</v>
      </c>
      <c r="C608" s="49">
        <v>41903</v>
      </c>
      <c r="D608" s="59" t="s">
        <v>103</v>
      </c>
      <c r="E608" s="5" t="s">
        <v>148</v>
      </c>
      <c r="F608" s="5" t="s">
        <v>140</v>
      </c>
      <c r="G608" s="51"/>
      <c r="H608" s="52"/>
    </row>
    <row r="609" spans="1:8" ht="13" x14ac:dyDescent="0.3">
      <c r="A609" s="47">
        <v>577</v>
      </c>
      <c r="B609" s="48"/>
      <c r="C609" s="49">
        <v>41903</v>
      </c>
      <c r="D609" s="59" t="s">
        <v>103</v>
      </c>
      <c r="E609" s="5" t="s">
        <v>143</v>
      </c>
      <c r="F609" s="5" t="s">
        <v>139</v>
      </c>
      <c r="G609" s="51"/>
      <c r="H609" s="52"/>
    </row>
    <row r="610" spans="1:8" ht="13" x14ac:dyDescent="0.3">
      <c r="A610" s="47">
        <v>617</v>
      </c>
      <c r="B610" s="48">
        <v>14</v>
      </c>
      <c r="C610" s="49">
        <v>41910</v>
      </c>
      <c r="D610" s="59" t="s">
        <v>103</v>
      </c>
      <c r="E610" s="5" t="s">
        <v>145</v>
      </c>
      <c r="F610" s="5" t="s">
        <v>143</v>
      </c>
      <c r="G610" s="51"/>
      <c r="H610" s="52"/>
    </row>
    <row r="611" spans="1:8" ht="13" x14ac:dyDescent="0.3">
      <c r="A611" s="47">
        <v>618</v>
      </c>
      <c r="B611" s="48">
        <v>14</v>
      </c>
      <c r="C611" s="49">
        <v>41910</v>
      </c>
      <c r="D611" s="59" t="s">
        <v>103</v>
      </c>
      <c r="E611" s="5" t="s">
        <v>147</v>
      </c>
      <c r="F611" s="5" t="s">
        <v>135</v>
      </c>
      <c r="G611" s="51"/>
      <c r="H611" s="52"/>
    </row>
    <row r="612" spans="1:8" ht="13" x14ac:dyDescent="0.3">
      <c r="A612" s="47">
        <v>619</v>
      </c>
      <c r="B612" s="48">
        <v>14</v>
      </c>
      <c r="C612" s="49">
        <v>41910</v>
      </c>
      <c r="D612" s="59" t="s">
        <v>103</v>
      </c>
      <c r="E612" s="5" t="s">
        <v>139</v>
      </c>
      <c r="F612" s="5" t="s">
        <v>146</v>
      </c>
      <c r="G612" s="51"/>
      <c r="H612" s="52"/>
    </row>
    <row r="613" spans="1:8" ht="13" x14ac:dyDescent="0.3">
      <c r="A613" s="47">
        <v>620</v>
      </c>
      <c r="B613" s="48">
        <v>14</v>
      </c>
      <c r="C613" s="49">
        <v>41910</v>
      </c>
      <c r="D613" s="59" t="s">
        <v>103</v>
      </c>
      <c r="E613" s="5" t="s">
        <v>149</v>
      </c>
      <c r="F613" s="5" t="s">
        <v>148</v>
      </c>
      <c r="G613" s="51"/>
      <c r="H613" s="52"/>
    </row>
    <row r="614" spans="1:8" ht="13" x14ac:dyDescent="0.3">
      <c r="A614" s="47">
        <v>621</v>
      </c>
      <c r="B614" s="48"/>
      <c r="C614" s="49">
        <v>41910</v>
      </c>
      <c r="D614" s="59" t="s">
        <v>103</v>
      </c>
      <c r="E614" s="5" t="s">
        <v>137</v>
      </c>
      <c r="F614" s="5" t="s">
        <v>140</v>
      </c>
      <c r="G614" s="51"/>
      <c r="H614" s="52"/>
    </row>
    <row r="615" spans="1:8" ht="13" x14ac:dyDescent="0.3">
      <c r="A615" s="47">
        <v>661</v>
      </c>
      <c r="B615" s="48"/>
      <c r="C615" s="49">
        <v>41917</v>
      </c>
      <c r="D615" s="59" t="s">
        <v>103</v>
      </c>
      <c r="E615" s="5" t="s">
        <v>148</v>
      </c>
      <c r="F615" s="5" t="s">
        <v>135</v>
      </c>
      <c r="G615" s="51"/>
      <c r="H615" s="52"/>
    </row>
    <row r="616" spans="1:8" ht="13" x14ac:dyDescent="0.3">
      <c r="A616" s="47">
        <v>662</v>
      </c>
      <c r="B616" s="48">
        <v>15</v>
      </c>
      <c r="C616" s="49">
        <v>41917</v>
      </c>
      <c r="D616" s="59" t="s">
        <v>103</v>
      </c>
      <c r="E616" s="5" t="s">
        <v>143</v>
      </c>
      <c r="F616" s="5" t="s">
        <v>147</v>
      </c>
      <c r="G616" s="51"/>
      <c r="H616" s="52"/>
    </row>
    <row r="617" spans="1:8" ht="13" x14ac:dyDescent="0.3">
      <c r="A617" s="47">
        <v>663</v>
      </c>
      <c r="B617" s="48">
        <v>15</v>
      </c>
      <c r="C617" s="49">
        <v>41917</v>
      </c>
      <c r="D617" s="59" t="s">
        <v>103</v>
      </c>
      <c r="E617" s="5" t="s">
        <v>137</v>
      </c>
      <c r="F617" s="5" t="s">
        <v>149</v>
      </c>
      <c r="G617" s="51"/>
      <c r="H617" s="52"/>
    </row>
    <row r="618" spans="1:8" ht="13" x14ac:dyDescent="0.3">
      <c r="A618" s="47">
        <v>664</v>
      </c>
      <c r="B618" s="48">
        <v>15</v>
      </c>
      <c r="C618" s="49">
        <v>41917</v>
      </c>
      <c r="D618" s="59" t="s">
        <v>103</v>
      </c>
      <c r="E618" s="5" t="s">
        <v>140</v>
      </c>
      <c r="F618" s="5" t="s">
        <v>139</v>
      </c>
      <c r="G618" s="62"/>
      <c r="H618" s="52"/>
    </row>
    <row r="619" spans="1:8" ht="13" x14ac:dyDescent="0.3">
      <c r="A619" s="47">
        <v>665</v>
      </c>
      <c r="B619" s="48">
        <v>15</v>
      </c>
      <c r="C619" s="49">
        <v>41917</v>
      </c>
      <c r="D619" s="59" t="s">
        <v>103</v>
      </c>
      <c r="E619" s="5" t="s">
        <v>146</v>
      </c>
      <c r="F619" s="5" t="s">
        <v>145</v>
      </c>
      <c r="G619" s="51"/>
      <c r="H619" s="52"/>
    </row>
    <row r="620" spans="1:8" ht="13" x14ac:dyDescent="0.3">
      <c r="A620" s="47">
        <v>705</v>
      </c>
      <c r="B620" s="48"/>
      <c r="C620" s="49">
        <v>41931</v>
      </c>
      <c r="D620" s="59" t="s">
        <v>103</v>
      </c>
      <c r="E620" s="5" t="s">
        <v>149</v>
      </c>
      <c r="F620" s="5" t="s">
        <v>147</v>
      </c>
      <c r="G620" s="51"/>
      <c r="H620" s="52"/>
    </row>
    <row r="621" spans="1:8" ht="13" x14ac:dyDescent="0.3">
      <c r="A621" s="47">
        <v>706</v>
      </c>
      <c r="B621" s="48">
        <v>16</v>
      </c>
      <c r="C621" s="49">
        <v>41931</v>
      </c>
      <c r="D621" s="59" t="s">
        <v>103</v>
      </c>
      <c r="E621" s="5" t="s">
        <v>135</v>
      </c>
      <c r="F621" s="5" t="s">
        <v>146</v>
      </c>
      <c r="G621" s="51"/>
      <c r="H621" s="52"/>
    </row>
    <row r="622" spans="1:8" ht="12.75" customHeight="1" x14ac:dyDescent="0.3">
      <c r="A622" s="47">
        <v>707</v>
      </c>
      <c r="B622" s="48">
        <v>16</v>
      </c>
      <c r="C622" s="49">
        <v>41931</v>
      </c>
      <c r="D622" s="59" t="s">
        <v>103</v>
      </c>
      <c r="E622" s="5" t="s">
        <v>139</v>
      </c>
      <c r="F622" s="5" t="s">
        <v>137</v>
      </c>
      <c r="G622" s="51"/>
      <c r="H622" s="52"/>
    </row>
    <row r="623" spans="1:8" ht="12.75" customHeight="1" x14ac:dyDescent="0.3">
      <c r="A623" s="47">
        <v>708</v>
      </c>
      <c r="B623" s="48">
        <v>16</v>
      </c>
      <c r="C623" s="49">
        <v>41931</v>
      </c>
      <c r="D623" s="59" t="s">
        <v>103</v>
      </c>
      <c r="E623" s="5" t="s">
        <v>148</v>
      </c>
      <c r="F623" s="5" t="s">
        <v>145</v>
      </c>
      <c r="G623" s="51"/>
      <c r="H623" s="52"/>
    </row>
    <row r="624" spans="1:8" ht="12.75" customHeight="1" x14ac:dyDescent="0.3">
      <c r="A624" s="47">
        <v>709</v>
      </c>
      <c r="B624" s="48">
        <v>16</v>
      </c>
      <c r="C624" s="49">
        <v>41931</v>
      </c>
      <c r="D624" s="59" t="s">
        <v>103</v>
      </c>
      <c r="E624" s="5" t="s">
        <v>140</v>
      </c>
      <c r="F624" s="5" t="s">
        <v>143</v>
      </c>
      <c r="G624" s="51"/>
      <c r="H624" s="52"/>
    </row>
    <row r="625" spans="1:8" ht="12.75" customHeight="1" x14ac:dyDescent="0.3">
      <c r="A625" s="47">
        <v>749</v>
      </c>
      <c r="B625" s="48"/>
      <c r="C625" s="49">
        <v>41938</v>
      </c>
      <c r="D625" s="59" t="s">
        <v>103</v>
      </c>
      <c r="E625" s="5" t="s">
        <v>143</v>
      </c>
      <c r="F625" s="5" t="s">
        <v>146</v>
      </c>
      <c r="G625" s="51"/>
      <c r="H625" s="52"/>
    </row>
    <row r="626" spans="1:8" ht="12.75" customHeight="1" x14ac:dyDescent="0.3">
      <c r="A626" s="47">
        <v>750</v>
      </c>
      <c r="B626" s="48">
        <v>17</v>
      </c>
      <c r="C626" s="49">
        <v>41938</v>
      </c>
      <c r="D626" s="59" t="s">
        <v>103</v>
      </c>
      <c r="E626" s="5" t="s">
        <v>147</v>
      </c>
      <c r="F626" s="5" t="s">
        <v>140</v>
      </c>
      <c r="G626" s="51"/>
      <c r="H626" s="52"/>
    </row>
    <row r="627" spans="1:8" ht="12.75" customHeight="1" x14ac:dyDescent="0.3">
      <c r="A627" s="47">
        <v>751</v>
      </c>
      <c r="B627" s="48">
        <v>17</v>
      </c>
      <c r="C627" s="49">
        <v>41938</v>
      </c>
      <c r="D627" s="59" t="s">
        <v>103</v>
      </c>
      <c r="E627" s="5" t="s">
        <v>149</v>
      </c>
      <c r="F627" s="5" t="s">
        <v>145</v>
      </c>
      <c r="G627" s="51"/>
      <c r="H627" s="52"/>
    </row>
    <row r="628" spans="1:8" ht="12.75" customHeight="1" x14ac:dyDescent="0.3">
      <c r="A628" s="47">
        <v>752</v>
      </c>
      <c r="B628" s="48">
        <v>17</v>
      </c>
      <c r="C628" s="49">
        <v>41938</v>
      </c>
      <c r="D628" s="59" t="s">
        <v>103</v>
      </c>
      <c r="E628" s="5" t="s">
        <v>139</v>
      </c>
      <c r="F628" s="5" t="s">
        <v>148</v>
      </c>
      <c r="G628" s="51"/>
      <c r="H628" s="52"/>
    </row>
    <row r="629" spans="1:8" ht="12.75" customHeight="1" x14ac:dyDescent="0.3">
      <c r="A629" s="47">
        <v>753</v>
      </c>
      <c r="B629" s="48">
        <v>17</v>
      </c>
      <c r="C629" s="49">
        <v>41938</v>
      </c>
      <c r="D629" s="59" t="s">
        <v>103</v>
      </c>
      <c r="E629" s="5" t="s">
        <v>137</v>
      </c>
      <c r="F629" s="5" t="s">
        <v>135</v>
      </c>
      <c r="G629" s="51"/>
      <c r="H629" s="52"/>
    </row>
    <row r="630" spans="1:8" ht="12.75" customHeight="1" x14ac:dyDescent="0.3">
      <c r="A630" s="47">
        <v>793</v>
      </c>
      <c r="B630" s="48">
        <v>18</v>
      </c>
      <c r="C630" s="49"/>
      <c r="D630" s="59" t="s">
        <v>103</v>
      </c>
      <c r="E630" s="5" t="s">
        <v>146</v>
      </c>
      <c r="F630" s="5" t="s">
        <v>149</v>
      </c>
      <c r="G630" s="51"/>
      <c r="H630" s="52"/>
    </row>
    <row r="631" spans="1:8" ht="12.75" customHeight="1" x14ac:dyDescent="0.3">
      <c r="A631" s="47">
        <v>794</v>
      </c>
      <c r="B631" s="48">
        <v>18</v>
      </c>
      <c r="C631" s="49"/>
      <c r="D631" s="59" t="s">
        <v>103</v>
      </c>
      <c r="E631" s="5" t="s">
        <v>140</v>
      </c>
      <c r="F631" s="5" t="s">
        <v>135</v>
      </c>
      <c r="G631" s="51"/>
      <c r="H631" s="52"/>
    </row>
    <row r="632" spans="1:8" ht="12.75" customHeight="1" x14ac:dyDescent="0.3">
      <c r="A632" s="47">
        <v>795</v>
      </c>
      <c r="B632" s="48">
        <v>18</v>
      </c>
      <c r="C632" s="49"/>
      <c r="D632" s="59" t="s">
        <v>103</v>
      </c>
      <c r="E632" s="5" t="s">
        <v>148</v>
      </c>
      <c r="F632" s="5" t="s">
        <v>143</v>
      </c>
      <c r="G632" s="51"/>
      <c r="H632" s="52"/>
    </row>
    <row r="633" spans="1:8" ht="12.75" customHeight="1" x14ac:dyDescent="0.3">
      <c r="A633" s="47">
        <v>796</v>
      </c>
      <c r="B633" s="48">
        <v>18</v>
      </c>
      <c r="C633" s="49"/>
      <c r="D633" s="59" t="s">
        <v>103</v>
      </c>
      <c r="E633" s="5" t="s">
        <v>145</v>
      </c>
      <c r="F633" s="5" t="s">
        <v>139</v>
      </c>
      <c r="G633" s="51"/>
      <c r="H633" s="52"/>
    </row>
    <row r="634" spans="1:8" ht="12.75" customHeight="1" x14ac:dyDescent="0.3">
      <c r="A634" s="47">
        <v>797</v>
      </c>
      <c r="B634" s="48">
        <v>18</v>
      </c>
      <c r="C634" s="49"/>
      <c r="D634" s="59" t="s">
        <v>103</v>
      </c>
      <c r="E634" s="5" t="s">
        <v>137</v>
      </c>
      <c r="F634" s="5" t="s">
        <v>147</v>
      </c>
      <c r="G634" s="51"/>
      <c r="H634" s="52"/>
    </row>
    <row r="635" spans="1:8" ht="12.75" customHeight="1" x14ac:dyDescent="0.35">
      <c r="A635" s="47">
        <v>327</v>
      </c>
      <c r="B635" s="48"/>
      <c r="C635" s="49"/>
      <c r="D635" s="53" t="s">
        <v>195</v>
      </c>
      <c r="E635" s="152" t="s">
        <v>97</v>
      </c>
      <c r="F635" s="152" t="s">
        <v>96</v>
      </c>
      <c r="G635" s="51"/>
      <c r="H635" s="52"/>
    </row>
    <row r="636" spans="1:8" ht="12.75" customHeight="1" x14ac:dyDescent="0.35">
      <c r="A636" s="47">
        <v>466</v>
      </c>
      <c r="B636" s="48"/>
      <c r="C636" s="49"/>
      <c r="D636" s="53" t="s">
        <v>195</v>
      </c>
      <c r="E636" s="152" t="s">
        <v>93</v>
      </c>
      <c r="F636" s="152" t="s">
        <v>99</v>
      </c>
      <c r="G636" s="51"/>
      <c r="H636" s="52"/>
    </row>
    <row r="637" spans="1:8" ht="12.75" customHeight="1" x14ac:dyDescent="0.35">
      <c r="A637" s="47">
        <v>472</v>
      </c>
      <c r="B637" s="48"/>
      <c r="C637" s="49"/>
      <c r="D637" s="53" t="s">
        <v>195</v>
      </c>
      <c r="E637" s="152" t="s">
        <v>94</v>
      </c>
      <c r="F637" s="152" t="s">
        <v>92</v>
      </c>
      <c r="G637" s="51"/>
      <c r="H637" s="52"/>
    </row>
    <row r="638" spans="1:8" ht="12.75" customHeight="1" x14ac:dyDescent="0.35">
      <c r="A638" s="47">
        <v>478</v>
      </c>
      <c r="B638" s="48"/>
      <c r="C638" s="49"/>
      <c r="D638" s="53" t="s">
        <v>195</v>
      </c>
      <c r="E638" s="152" t="s">
        <v>98</v>
      </c>
      <c r="F638" s="152" t="s">
        <v>100</v>
      </c>
      <c r="G638" s="51"/>
      <c r="H638" s="52"/>
    </row>
    <row r="639" spans="1:8" ht="12.75" customHeight="1" x14ac:dyDescent="0.35">
      <c r="A639" s="47">
        <v>484</v>
      </c>
      <c r="B639" s="48"/>
      <c r="C639" s="49"/>
      <c r="D639" s="53" t="s">
        <v>195</v>
      </c>
      <c r="E639" s="152" t="s">
        <v>95</v>
      </c>
      <c r="F639" s="152" t="s">
        <v>101</v>
      </c>
      <c r="G639" s="51"/>
      <c r="H639" s="52"/>
    </row>
    <row r="640" spans="1:8" ht="12.75" customHeight="1" x14ac:dyDescent="0.35">
      <c r="A640" s="47">
        <v>490</v>
      </c>
      <c r="B640" s="48"/>
      <c r="C640" s="49"/>
      <c r="D640" s="53" t="s">
        <v>195</v>
      </c>
      <c r="E640" s="152" t="s">
        <v>150</v>
      </c>
      <c r="F640" s="152" t="s">
        <v>151</v>
      </c>
      <c r="G640" s="51"/>
      <c r="H640" s="52"/>
    </row>
    <row r="641" spans="1:8" ht="12.75" customHeight="1" x14ac:dyDescent="0.35">
      <c r="A641" s="47">
        <v>496</v>
      </c>
      <c r="B641" s="48"/>
      <c r="C641" s="49"/>
      <c r="D641" s="53" t="s">
        <v>195</v>
      </c>
      <c r="E641" s="152" t="s">
        <v>101</v>
      </c>
      <c r="F641" s="152" t="s">
        <v>150</v>
      </c>
      <c r="G641" s="51"/>
      <c r="H641" s="52"/>
    </row>
    <row r="642" spans="1:8" ht="12.75" customHeight="1" x14ac:dyDescent="0.35">
      <c r="A642" s="47">
        <v>502</v>
      </c>
      <c r="B642" s="48"/>
      <c r="C642" s="49"/>
      <c r="D642" s="53" t="s">
        <v>195</v>
      </c>
      <c r="E642" s="152" t="s">
        <v>95</v>
      </c>
      <c r="F642" s="152" t="s">
        <v>100</v>
      </c>
      <c r="G642" s="51"/>
      <c r="H642" s="52"/>
    </row>
    <row r="643" spans="1:8" ht="14.5" x14ac:dyDescent="0.35">
      <c r="A643" s="47">
        <v>510</v>
      </c>
      <c r="B643" s="48"/>
      <c r="C643" s="49"/>
      <c r="D643" s="53" t="s">
        <v>195</v>
      </c>
      <c r="E643" s="152" t="s">
        <v>97</v>
      </c>
      <c r="F643" s="152" t="s">
        <v>151</v>
      </c>
      <c r="G643" s="51"/>
      <c r="H643" s="52"/>
    </row>
    <row r="644" spans="1:8" ht="14.5" x14ac:dyDescent="0.35">
      <c r="A644" s="47">
        <v>516</v>
      </c>
      <c r="B644" s="48"/>
      <c r="C644" s="49"/>
      <c r="D644" s="53" t="s">
        <v>195</v>
      </c>
      <c r="E644" s="152" t="s">
        <v>99</v>
      </c>
      <c r="F644" s="152" t="s">
        <v>94</v>
      </c>
      <c r="G644" s="51"/>
      <c r="H644" s="52"/>
    </row>
    <row r="645" spans="1:8" ht="14.5" x14ac:dyDescent="0.35">
      <c r="A645" s="47">
        <v>522</v>
      </c>
      <c r="B645" s="48"/>
      <c r="C645" s="49"/>
      <c r="D645" s="53" t="s">
        <v>195</v>
      </c>
      <c r="E645" s="152" t="s">
        <v>98</v>
      </c>
      <c r="F645" s="152" t="s">
        <v>92</v>
      </c>
      <c r="G645" s="51"/>
      <c r="H645" s="52"/>
    </row>
    <row r="646" spans="1:8" ht="14.5" x14ac:dyDescent="0.35">
      <c r="A646" s="47">
        <v>528</v>
      </c>
      <c r="B646" s="48"/>
      <c r="C646" s="49"/>
      <c r="D646" s="53" t="s">
        <v>195</v>
      </c>
      <c r="E646" s="152" t="s">
        <v>96</v>
      </c>
      <c r="F646" s="152" t="s">
        <v>93</v>
      </c>
      <c r="G646" s="51"/>
      <c r="H646" s="52"/>
    </row>
    <row r="647" spans="1:8" ht="14.5" x14ac:dyDescent="0.35">
      <c r="A647" s="47">
        <v>534</v>
      </c>
      <c r="B647" s="48"/>
      <c r="C647" s="49"/>
      <c r="D647" s="53" t="s">
        <v>195</v>
      </c>
      <c r="E647" s="152" t="s">
        <v>93</v>
      </c>
      <c r="F647" s="152" t="s">
        <v>94</v>
      </c>
      <c r="G647" s="51"/>
      <c r="H647" s="52"/>
    </row>
    <row r="648" spans="1:8" ht="14.5" x14ac:dyDescent="0.35">
      <c r="A648" s="47">
        <v>540</v>
      </c>
      <c r="B648" s="48"/>
      <c r="C648" s="49"/>
      <c r="D648" s="53" t="s">
        <v>195</v>
      </c>
      <c r="E648" s="152" t="s">
        <v>151</v>
      </c>
      <c r="F648" s="152" t="s">
        <v>96</v>
      </c>
      <c r="G648" s="51"/>
      <c r="H648" s="52"/>
    </row>
    <row r="649" spans="1:8" ht="14.5" x14ac:dyDescent="0.35">
      <c r="A649" s="47">
        <v>546</v>
      </c>
      <c r="B649" s="48"/>
      <c r="C649" s="49"/>
      <c r="D649" s="53" t="s">
        <v>195</v>
      </c>
      <c r="E649" s="152" t="s">
        <v>100</v>
      </c>
      <c r="F649" s="152" t="s">
        <v>101</v>
      </c>
      <c r="G649" s="51"/>
      <c r="H649" s="52"/>
    </row>
    <row r="650" spans="1:8" ht="14.5" x14ac:dyDescent="0.35">
      <c r="A650" s="47">
        <v>554</v>
      </c>
      <c r="B650" s="48"/>
      <c r="C650" s="49"/>
      <c r="D650" s="53" t="s">
        <v>195</v>
      </c>
      <c r="E650" s="152" t="s">
        <v>95</v>
      </c>
      <c r="F650" s="152" t="s">
        <v>98</v>
      </c>
      <c r="G650" s="51"/>
      <c r="H650" s="52"/>
    </row>
    <row r="651" spans="1:8" ht="14.5" x14ac:dyDescent="0.35">
      <c r="A651" s="47">
        <v>560</v>
      </c>
      <c r="B651" s="48"/>
      <c r="C651" s="49"/>
      <c r="D651" s="53" t="s">
        <v>195</v>
      </c>
      <c r="E651" s="152" t="s">
        <v>97</v>
      </c>
      <c r="F651" s="152" t="s">
        <v>150</v>
      </c>
      <c r="G651" s="51"/>
      <c r="H651" s="52"/>
    </row>
    <row r="652" spans="1:8" ht="14.5" x14ac:dyDescent="0.35">
      <c r="A652" s="47">
        <v>566</v>
      </c>
      <c r="B652" s="48"/>
      <c r="C652" s="49"/>
      <c r="D652" s="53" t="s">
        <v>195</v>
      </c>
      <c r="E652" s="152" t="s">
        <v>92</v>
      </c>
      <c r="F652" s="152" t="s">
        <v>99</v>
      </c>
      <c r="G652" s="51"/>
      <c r="H652" s="52"/>
    </row>
    <row r="653" spans="1:8" ht="14.5" x14ac:dyDescent="0.35">
      <c r="A653" s="47">
        <v>572</v>
      </c>
      <c r="B653" s="48"/>
      <c r="C653" s="49"/>
      <c r="D653" s="53" t="s">
        <v>195</v>
      </c>
      <c r="E653" s="152" t="s">
        <v>99</v>
      </c>
      <c r="F653" s="152" t="s">
        <v>98</v>
      </c>
      <c r="G653" s="51"/>
      <c r="H653" s="52"/>
    </row>
    <row r="654" spans="1:8" ht="14.5" x14ac:dyDescent="0.35">
      <c r="A654" s="47">
        <v>578</v>
      </c>
      <c r="B654" s="48"/>
      <c r="C654" s="49"/>
      <c r="D654" s="53" t="s">
        <v>195</v>
      </c>
      <c r="E654" s="152" t="s">
        <v>94</v>
      </c>
      <c r="F654" s="152" t="s">
        <v>97</v>
      </c>
      <c r="G654" s="51"/>
      <c r="H654" s="52"/>
    </row>
    <row r="655" spans="1:8" ht="14.5" x14ac:dyDescent="0.35">
      <c r="A655" s="47">
        <v>584</v>
      </c>
      <c r="B655" s="48"/>
      <c r="C655" s="49"/>
      <c r="D655" s="53" t="s">
        <v>195</v>
      </c>
      <c r="E655" s="152" t="s">
        <v>92</v>
      </c>
      <c r="F655" s="152" t="s">
        <v>93</v>
      </c>
      <c r="G655" s="51"/>
      <c r="H655" s="52"/>
    </row>
    <row r="656" spans="1:8" ht="14.5" x14ac:dyDescent="0.35">
      <c r="A656" s="47">
        <v>590</v>
      </c>
      <c r="B656" s="48"/>
      <c r="C656" s="49"/>
      <c r="D656" s="53" t="s">
        <v>195</v>
      </c>
      <c r="E656" s="152" t="s">
        <v>96</v>
      </c>
      <c r="F656" s="152" t="s">
        <v>101</v>
      </c>
      <c r="G656" s="51"/>
      <c r="H656" s="52"/>
    </row>
    <row r="657" spans="1:8" ht="14.5" x14ac:dyDescent="0.35">
      <c r="A657" s="47">
        <v>598</v>
      </c>
      <c r="B657" s="48"/>
      <c r="C657" s="49"/>
      <c r="D657" s="53" t="s">
        <v>195</v>
      </c>
      <c r="E657" s="152" t="s">
        <v>151</v>
      </c>
      <c r="F657" s="152" t="s">
        <v>95</v>
      </c>
      <c r="G657" s="51"/>
      <c r="H657" s="52"/>
    </row>
    <row r="658" spans="1:8" ht="14.5" x14ac:dyDescent="0.35">
      <c r="A658" s="47">
        <v>604</v>
      </c>
      <c r="B658" s="48"/>
      <c r="C658" s="49"/>
      <c r="D658" s="53" t="s">
        <v>195</v>
      </c>
      <c r="E658" s="152" t="s">
        <v>100</v>
      </c>
      <c r="F658" s="152" t="s">
        <v>150</v>
      </c>
      <c r="G658" s="51"/>
      <c r="H658" s="52"/>
    </row>
    <row r="659" spans="1:8" ht="14.5" x14ac:dyDescent="0.35">
      <c r="A659" s="47">
        <v>610</v>
      </c>
      <c r="B659" s="48"/>
      <c r="C659" s="49"/>
      <c r="D659" s="53" t="s">
        <v>195</v>
      </c>
      <c r="E659" s="152" t="s">
        <v>101</v>
      </c>
      <c r="F659" s="152" t="s">
        <v>151</v>
      </c>
      <c r="G659" s="51"/>
      <c r="H659" s="52"/>
    </row>
    <row r="660" spans="1:8" ht="14.5" x14ac:dyDescent="0.35">
      <c r="A660" s="47">
        <v>616</v>
      </c>
      <c r="B660" s="48"/>
      <c r="C660" s="49"/>
      <c r="D660" s="53" t="s">
        <v>195</v>
      </c>
      <c r="E660" s="152" t="s">
        <v>97</v>
      </c>
      <c r="F660" s="152" t="s">
        <v>93</v>
      </c>
      <c r="G660" s="51"/>
      <c r="H660" s="52"/>
    </row>
    <row r="661" spans="1:8" ht="14.5" x14ac:dyDescent="0.35">
      <c r="A661" s="47">
        <v>622</v>
      </c>
      <c r="B661" s="48"/>
      <c r="C661" s="49"/>
      <c r="D661" s="53" t="s">
        <v>195</v>
      </c>
      <c r="E661" s="152" t="s">
        <v>100</v>
      </c>
      <c r="F661" s="152" t="s">
        <v>92</v>
      </c>
      <c r="G661" s="51"/>
      <c r="H661" s="52"/>
    </row>
    <row r="662" spans="1:8" ht="14.5" x14ac:dyDescent="0.35">
      <c r="A662" s="47">
        <v>628</v>
      </c>
      <c r="B662" s="48"/>
      <c r="C662" s="49"/>
      <c r="D662" s="53" t="s">
        <v>195</v>
      </c>
      <c r="E662" s="152" t="s">
        <v>95</v>
      </c>
      <c r="F662" s="152" t="s">
        <v>150</v>
      </c>
      <c r="G662" s="51"/>
      <c r="H662" s="52"/>
    </row>
    <row r="663" spans="1:8" ht="14.5" x14ac:dyDescent="0.35">
      <c r="A663" s="47">
        <v>634</v>
      </c>
      <c r="B663" s="48"/>
      <c r="C663" s="49"/>
      <c r="D663" s="53" t="s">
        <v>195</v>
      </c>
      <c r="E663" s="152" t="s">
        <v>96</v>
      </c>
      <c r="F663" s="152" t="s">
        <v>99</v>
      </c>
      <c r="G663" s="51"/>
      <c r="H663" s="52"/>
    </row>
    <row r="664" spans="1:8" ht="14.5" x14ac:dyDescent="0.35">
      <c r="A664" s="47">
        <v>642</v>
      </c>
      <c r="B664" s="48"/>
      <c r="C664" s="49"/>
      <c r="D664" s="53" t="s">
        <v>195</v>
      </c>
      <c r="E664" s="152" t="s">
        <v>98</v>
      </c>
      <c r="F664" s="152" t="s">
        <v>94</v>
      </c>
      <c r="G664" s="51"/>
      <c r="H664" s="52"/>
    </row>
    <row r="665" spans="1:8" ht="14.5" x14ac:dyDescent="0.35">
      <c r="A665" s="47">
        <v>648</v>
      </c>
      <c r="B665" s="48"/>
      <c r="C665" s="49"/>
      <c r="D665" s="53" t="s">
        <v>195</v>
      </c>
      <c r="E665" s="152" t="s">
        <v>151</v>
      </c>
      <c r="F665" s="152" t="s">
        <v>93</v>
      </c>
      <c r="G665" s="51"/>
      <c r="H665" s="52"/>
    </row>
    <row r="666" spans="1:8" ht="14.5" x14ac:dyDescent="0.35">
      <c r="A666" s="47">
        <v>654</v>
      </c>
      <c r="B666" s="48"/>
      <c r="C666" s="49"/>
      <c r="D666" s="53" t="s">
        <v>195</v>
      </c>
      <c r="E666" s="152" t="s">
        <v>99</v>
      </c>
      <c r="F666" s="152" t="s">
        <v>95</v>
      </c>
      <c r="G666" s="51"/>
      <c r="H666" s="52"/>
    </row>
    <row r="667" spans="1:8" ht="14.5" x14ac:dyDescent="0.35">
      <c r="A667" s="47">
        <v>660</v>
      </c>
      <c r="B667" s="48"/>
      <c r="C667" s="49"/>
      <c r="D667" s="53" t="s">
        <v>195</v>
      </c>
      <c r="E667" s="152" t="s">
        <v>96</v>
      </c>
      <c r="F667" s="152" t="s">
        <v>98</v>
      </c>
      <c r="G667" s="51"/>
      <c r="H667" s="52"/>
    </row>
    <row r="668" spans="1:8" ht="14.5" x14ac:dyDescent="0.35">
      <c r="A668" s="47">
        <v>666</v>
      </c>
      <c r="B668" s="48"/>
      <c r="C668" s="49"/>
      <c r="D668" s="53" t="s">
        <v>195</v>
      </c>
      <c r="E668" s="152" t="s">
        <v>150</v>
      </c>
      <c r="F668" s="152" t="s">
        <v>92</v>
      </c>
      <c r="G668" s="51"/>
      <c r="H668" s="52"/>
    </row>
    <row r="669" spans="1:8" ht="14.5" x14ac:dyDescent="0.35">
      <c r="A669" s="47">
        <v>672</v>
      </c>
      <c r="B669" s="48"/>
      <c r="C669" s="49"/>
      <c r="D669" s="53" t="s">
        <v>195</v>
      </c>
      <c r="E669" s="152" t="s">
        <v>100</v>
      </c>
      <c r="F669" s="152" t="s">
        <v>94</v>
      </c>
      <c r="G669" s="51"/>
      <c r="H669" s="52"/>
    </row>
    <row r="670" spans="1:8" ht="14.5" x14ac:dyDescent="0.35">
      <c r="A670" s="47">
        <v>678</v>
      </c>
      <c r="B670" s="48"/>
      <c r="C670" s="49"/>
      <c r="D670" s="53" t="s">
        <v>195</v>
      </c>
      <c r="E670" s="152" t="s">
        <v>101</v>
      </c>
      <c r="F670" s="152" t="s">
        <v>97</v>
      </c>
      <c r="G670" s="51"/>
      <c r="H670" s="52"/>
    </row>
    <row r="671" spans="1:8" ht="14.5" x14ac:dyDescent="0.35">
      <c r="A671" s="47">
        <v>686</v>
      </c>
      <c r="B671" s="48"/>
      <c r="C671" s="49"/>
      <c r="D671" s="53" t="s">
        <v>195</v>
      </c>
      <c r="E671" s="152" t="s">
        <v>96</v>
      </c>
      <c r="F671" s="152" t="s">
        <v>100</v>
      </c>
      <c r="G671" s="51"/>
      <c r="H671" s="52"/>
    </row>
    <row r="672" spans="1:8" ht="14.5" x14ac:dyDescent="0.35">
      <c r="A672" s="47">
        <v>692</v>
      </c>
      <c r="B672" s="48"/>
      <c r="C672" s="49"/>
      <c r="D672" s="53" t="s">
        <v>195</v>
      </c>
      <c r="E672" s="152" t="s">
        <v>92</v>
      </c>
      <c r="F672" s="152" t="s">
        <v>101</v>
      </c>
      <c r="G672" s="51"/>
      <c r="H672" s="52"/>
    </row>
    <row r="673" spans="1:8" ht="14.5" x14ac:dyDescent="0.35">
      <c r="A673" s="47">
        <v>698</v>
      </c>
      <c r="B673" s="48"/>
      <c r="C673" s="49"/>
      <c r="D673" s="53" t="s">
        <v>195</v>
      </c>
      <c r="E673" s="152" t="s">
        <v>99</v>
      </c>
      <c r="F673" s="152" t="s">
        <v>97</v>
      </c>
      <c r="G673" s="51"/>
      <c r="H673" s="52"/>
    </row>
    <row r="674" spans="1:8" ht="14.5" x14ac:dyDescent="0.35">
      <c r="A674" s="47">
        <v>704</v>
      </c>
      <c r="B674" s="48"/>
      <c r="C674" s="49"/>
      <c r="D674" s="53" t="s">
        <v>195</v>
      </c>
      <c r="E674" s="152" t="s">
        <v>94</v>
      </c>
      <c r="F674" s="152" t="s">
        <v>95</v>
      </c>
      <c r="G674" s="51"/>
      <c r="H674" s="52"/>
    </row>
    <row r="675" spans="1:8" ht="14.5" x14ac:dyDescent="0.35">
      <c r="A675" s="47">
        <v>710</v>
      </c>
      <c r="B675" s="48"/>
      <c r="C675" s="49"/>
      <c r="D675" s="53" t="s">
        <v>195</v>
      </c>
      <c r="E675" s="152" t="s">
        <v>150</v>
      </c>
      <c r="F675" s="152" t="s">
        <v>93</v>
      </c>
      <c r="G675" s="51"/>
      <c r="H675" s="52"/>
    </row>
    <row r="676" spans="1:8" ht="14.5" x14ac:dyDescent="0.35">
      <c r="A676" s="47">
        <v>716</v>
      </c>
      <c r="B676" s="48"/>
      <c r="C676" s="49"/>
      <c r="D676" s="53" t="s">
        <v>195</v>
      </c>
      <c r="E676" s="152" t="s">
        <v>151</v>
      </c>
      <c r="F676" s="152" t="s">
        <v>98</v>
      </c>
      <c r="G676" s="51"/>
      <c r="H676" s="52"/>
    </row>
    <row r="677" spans="1:8" ht="14.5" x14ac:dyDescent="0.35">
      <c r="A677" s="47">
        <v>722</v>
      </c>
      <c r="B677" s="48"/>
      <c r="C677" s="49"/>
      <c r="D677" s="53" t="s">
        <v>195</v>
      </c>
      <c r="E677" s="152" t="s">
        <v>95</v>
      </c>
      <c r="F677" s="152" t="s">
        <v>97</v>
      </c>
      <c r="G677" s="51"/>
      <c r="H677" s="52"/>
    </row>
    <row r="678" spans="1:8" ht="14.5" x14ac:dyDescent="0.35">
      <c r="A678" s="47">
        <v>730</v>
      </c>
      <c r="B678" s="48"/>
      <c r="C678" s="49"/>
      <c r="D678" s="53" t="s">
        <v>195</v>
      </c>
      <c r="E678" s="152" t="s">
        <v>98</v>
      </c>
      <c r="F678" s="152" t="s">
        <v>150</v>
      </c>
      <c r="G678" s="51"/>
      <c r="H678" s="52"/>
    </row>
    <row r="679" spans="1:8" ht="14.5" x14ac:dyDescent="0.35">
      <c r="A679" s="47">
        <v>736</v>
      </c>
      <c r="B679" s="48"/>
      <c r="C679" s="49"/>
      <c r="D679" s="53" t="s">
        <v>195</v>
      </c>
      <c r="E679" s="152" t="s">
        <v>93</v>
      </c>
      <c r="F679" s="152" t="s">
        <v>101</v>
      </c>
      <c r="G679" s="51"/>
      <c r="H679" s="52"/>
    </row>
    <row r="680" spans="1:8" ht="14.5" x14ac:dyDescent="0.35">
      <c r="A680" s="47">
        <v>742</v>
      </c>
      <c r="B680" s="48"/>
      <c r="C680" s="49"/>
      <c r="D680" s="53" t="s">
        <v>195</v>
      </c>
      <c r="E680" s="152" t="s">
        <v>92</v>
      </c>
      <c r="F680" s="152" t="s">
        <v>151</v>
      </c>
      <c r="G680" s="51"/>
      <c r="H680" s="52"/>
    </row>
    <row r="681" spans="1:8" ht="14.5" x14ac:dyDescent="0.35">
      <c r="A681" s="47">
        <v>748</v>
      </c>
      <c r="B681" s="48"/>
      <c r="C681" s="49"/>
      <c r="D681" s="53" t="s">
        <v>195</v>
      </c>
      <c r="E681" s="152" t="s">
        <v>94</v>
      </c>
      <c r="F681" s="152" t="s">
        <v>96</v>
      </c>
      <c r="G681" s="51"/>
      <c r="H681" s="52"/>
    </row>
    <row r="682" spans="1:8" ht="14.5" x14ac:dyDescent="0.35">
      <c r="A682" s="47">
        <v>754</v>
      </c>
      <c r="B682" s="48"/>
      <c r="C682" s="49"/>
      <c r="D682" s="53" t="s">
        <v>195</v>
      </c>
      <c r="E682" s="152" t="s">
        <v>99</v>
      </c>
      <c r="F682" s="152" t="s">
        <v>100</v>
      </c>
      <c r="G682" s="51"/>
      <c r="H682" s="52"/>
    </row>
    <row r="683" spans="1:8" ht="14.5" x14ac:dyDescent="0.35">
      <c r="A683" s="47">
        <v>760</v>
      </c>
      <c r="B683" s="48"/>
      <c r="C683" s="49"/>
      <c r="D683" s="53" t="s">
        <v>195</v>
      </c>
      <c r="E683" s="152" t="s">
        <v>150</v>
      </c>
      <c r="F683" s="152" t="s">
        <v>99</v>
      </c>
      <c r="G683" s="51"/>
      <c r="H683" s="52"/>
    </row>
    <row r="684" spans="1:8" ht="14.5" x14ac:dyDescent="0.35">
      <c r="A684" s="47">
        <v>786</v>
      </c>
      <c r="B684" s="48" t="s">
        <v>0</v>
      </c>
      <c r="C684" s="49" t="s">
        <v>0</v>
      </c>
      <c r="D684" s="53" t="s">
        <v>195</v>
      </c>
      <c r="E684" s="152" t="s">
        <v>96</v>
      </c>
      <c r="F684" s="152" t="s">
        <v>92</v>
      </c>
      <c r="G684" s="51"/>
      <c r="H684" s="52"/>
    </row>
    <row r="685" spans="1:8" ht="14.5" x14ac:dyDescent="0.35">
      <c r="A685" s="47">
        <v>792</v>
      </c>
      <c r="B685" s="48" t="s">
        <v>0</v>
      </c>
      <c r="C685" s="49" t="s">
        <v>0</v>
      </c>
      <c r="D685" s="53" t="s">
        <v>195</v>
      </c>
      <c r="E685" s="152" t="s">
        <v>151</v>
      </c>
      <c r="F685" s="152" t="s">
        <v>94</v>
      </c>
      <c r="G685" s="51"/>
      <c r="H685" s="52"/>
    </row>
    <row r="686" spans="1:8" ht="14.5" x14ac:dyDescent="0.35">
      <c r="A686" s="47">
        <v>798</v>
      </c>
      <c r="B686" s="48" t="s">
        <v>0</v>
      </c>
      <c r="C686" s="49" t="s">
        <v>0</v>
      </c>
      <c r="D686" s="53" t="s">
        <v>195</v>
      </c>
      <c r="E686" s="152" t="s">
        <v>100</v>
      </c>
      <c r="F686" s="152" t="s">
        <v>97</v>
      </c>
      <c r="G686" s="51"/>
      <c r="H686" s="52"/>
    </row>
    <row r="687" spans="1:8" ht="14.5" x14ac:dyDescent="0.35">
      <c r="D687" s="53" t="s">
        <v>195</v>
      </c>
      <c r="E687" s="152" t="s">
        <v>101</v>
      </c>
      <c r="F687" s="152" t="s">
        <v>98</v>
      </c>
    </row>
    <row r="688" spans="1:8" ht="14.5" x14ac:dyDescent="0.35">
      <c r="D688" s="53" t="s">
        <v>195</v>
      </c>
      <c r="E688" s="152" t="s">
        <v>93</v>
      </c>
      <c r="F688" s="152" t="s">
        <v>95</v>
      </c>
    </row>
    <row r="689" spans="4:6" ht="14.5" x14ac:dyDescent="0.35">
      <c r="D689" s="53" t="s">
        <v>195</v>
      </c>
      <c r="E689" s="152" t="s">
        <v>150</v>
      </c>
      <c r="F689" s="152" t="s">
        <v>96</v>
      </c>
    </row>
    <row r="690" spans="4:6" ht="14.5" x14ac:dyDescent="0.35">
      <c r="D690" s="53" t="s">
        <v>195</v>
      </c>
      <c r="E690" s="152" t="s">
        <v>97</v>
      </c>
      <c r="F690" s="152" t="s">
        <v>98</v>
      </c>
    </row>
    <row r="691" spans="4:6" ht="14.5" x14ac:dyDescent="0.35">
      <c r="D691" s="53" t="s">
        <v>195</v>
      </c>
      <c r="E691" s="152" t="s">
        <v>92</v>
      </c>
      <c r="F691" s="152" t="s">
        <v>95</v>
      </c>
    </row>
    <row r="692" spans="4:6" ht="14.5" x14ac:dyDescent="0.35">
      <c r="D692" s="53" t="s">
        <v>195</v>
      </c>
      <c r="E692" s="152" t="s">
        <v>151</v>
      </c>
      <c r="F692" s="152" t="s">
        <v>99</v>
      </c>
    </row>
    <row r="693" spans="4:6" ht="14.5" x14ac:dyDescent="0.35">
      <c r="D693" s="53" t="s">
        <v>195</v>
      </c>
      <c r="E693" s="152" t="s">
        <v>93</v>
      </c>
      <c r="F693" s="152" t="s">
        <v>100</v>
      </c>
    </row>
    <row r="694" spans="4:6" ht="14.5" x14ac:dyDescent="0.35">
      <c r="D694" s="53" t="s">
        <v>195</v>
      </c>
      <c r="E694" s="152" t="s">
        <v>94</v>
      </c>
      <c r="F694" s="152" t="s">
        <v>101</v>
      </c>
    </row>
    <row r="695" spans="4:6" ht="14.5" x14ac:dyDescent="0.35">
      <c r="D695" s="53" t="s">
        <v>195</v>
      </c>
      <c r="E695" s="152" t="s">
        <v>100</v>
      </c>
      <c r="F695" s="152" t="s">
        <v>151</v>
      </c>
    </row>
    <row r="696" spans="4:6" ht="14.5" x14ac:dyDescent="0.35">
      <c r="D696" s="53" t="s">
        <v>195</v>
      </c>
      <c r="E696" s="152" t="s">
        <v>150</v>
      </c>
      <c r="F696" s="152" t="s">
        <v>94</v>
      </c>
    </row>
    <row r="697" spans="4:6" ht="14.5" x14ac:dyDescent="0.35">
      <c r="D697" s="53" t="s">
        <v>195</v>
      </c>
      <c r="E697" s="152" t="s">
        <v>101</v>
      </c>
      <c r="F697" s="152" t="s">
        <v>99</v>
      </c>
    </row>
    <row r="698" spans="4:6" ht="14.5" x14ac:dyDescent="0.35">
      <c r="D698" s="53" t="s">
        <v>195</v>
      </c>
      <c r="E698" s="152" t="s">
        <v>93</v>
      </c>
      <c r="F698" s="152" t="s">
        <v>98</v>
      </c>
    </row>
    <row r="699" spans="4:6" ht="14.5" x14ac:dyDescent="0.35">
      <c r="D699" s="53" t="s">
        <v>195</v>
      </c>
      <c r="E699" s="152" t="s">
        <v>92</v>
      </c>
      <c r="F699" s="152" t="s">
        <v>97</v>
      </c>
    </row>
    <row r="700" spans="4:6" ht="14.5" x14ac:dyDescent="0.35">
      <c r="D700" s="53" t="s">
        <v>195</v>
      </c>
      <c r="E700" s="152" t="s">
        <v>95</v>
      </c>
      <c r="F700" s="152" t="s">
        <v>96</v>
      </c>
    </row>
    <row r="701" spans="4:6" ht="14.5" x14ac:dyDescent="0.35">
      <c r="D701" s="53" t="s">
        <v>195</v>
      </c>
      <c r="E701" s="152" t="s">
        <v>96</v>
      </c>
      <c r="F701" s="152" t="s">
        <v>97</v>
      </c>
    </row>
    <row r="702" spans="4:6" ht="14.5" x14ac:dyDescent="0.35">
      <c r="D702" s="53" t="s">
        <v>195</v>
      </c>
      <c r="E702" s="152" t="s">
        <v>99</v>
      </c>
      <c r="F702" s="152" t="s">
        <v>93</v>
      </c>
    </row>
    <row r="703" spans="4:6" ht="14.5" x14ac:dyDescent="0.35">
      <c r="D703" s="53" t="s">
        <v>195</v>
      </c>
      <c r="E703" s="152" t="s">
        <v>92</v>
      </c>
      <c r="F703" s="152" t="s">
        <v>94</v>
      </c>
    </row>
    <row r="704" spans="4:6" ht="14.5" x14ac:dyDescent="0.35">
      <c r="D704" s="53" t="s">
        <v>195</v>
      </c>
      <c r="E704" s="152" t="s">
        <v>100</v>
      </c>
      <c r="F704" s="152" t="s">
        <v>98</v>
      </c>
    </row>
    <row r="705" spans="4:6" ht="14.5" x14ac:dyDescent="0.35">
      <c r="D705" s="53" t="s">
        <v>195</v>
      </c>
      <c r="E705" s="152" t="s">
        <v>101</v>
      </c>
      <c r="F705" s="152" t="s">
        <v>95</v>
      </c>
    </row>
    <row r="706" spans="4:6" ht="14.5" x14ac:dyDescent="0.35">
      <c r="D706" s="53" t="s">
        <v>195</v>
      </c>
      <c r="E706" s="152" t="s">
        <v>151</v>
      </c>
      <c r="F706" s="152" t="s">
        <v>150</v>
      </c>
    </row>
    <row r="707" spans="4:6" ht="14.5" x14ac:dyDescent="0.35">
      <c r="D707" s="53" t="s">
        <v>195</v>
      </c>
      <c r="E707" s="152" t="s">
        <v>150</v>
      </c>
      <c r="F707" s="152" t="s">
        <v>101</v>
      </c>
    </row>
    <row r="708" spans="4:6" ht="14.5" x14ac:dyDescent="0.35">
      <c r="D708" s="53" t="s">
        <v>195</v>
      </c>
      <c r="E708" s="152" t="s">
        <v>100</v>
      </c>
      <c r="F708" s="152" t="s">
        <v>95</v>
      </c>
    </row>
    <row r="709" spans="4:6" ht="14.5" x14ac:dyDescent="0.35">
      <c r="D709" s="53" t="s">
        <v>195</v>
      </c>
      <c r="E709" s="152" t="s">
        <v>151</v>
      </c>
      <c r="F709" s="152" t="s">
        <v>97</v>
      </c>
    </row>
    <row r="710" spans="4:6" ht="14.5" x14ac:dyDescent="0.35">
      <c r="D710" s="53" t="s">
        <v>195</v>
      </c>
      <c r="E710" s="152" t="s">
        <v>94</v>
      </c>
      <c r="F710" s="152" t="s">
        <v>99</v>
      </c>
    </row>
    <row r="711" spans="4:6" ht="14.5" x14ac:dyDescent="0.35">
      <c r="D711" s="53" t="s">
        <v>195</v>
      </c>
      <c r="E711" s="152" t="s">
        <v>92</v>
      </c>
      <c r="F711" s="152" t="s">
        <v>98</v>
      </c>
    </row>
    <row r="712" spans="4:6" ht="14.5" x14ac:dyDescent="0.35">
      <c r="D712" s="53" t="s">
        <v>195</v>
      </c>
      <c r="E712" s="152" t="s">
        <v>93</v>
      </c>
      <c r="F712" s="152" t="s">
        <v>96</v>
      </c>
    </row>
    <row r="713" spans="4:6" ht="14.5" x14ac:dyDescent="0.35">
      <c r="D713" s="53" t="s">
        <v>195</v>
      </c>
      <c r="E713" s="152" t="s">
        <v>94</v>
      </c>
      <c r="F713" s="152" t="s">
        <v>93</v>
      </c>
    </row>
    <row r="714" spans="4:6" ht="14.5" x14ac:dyDescent="0.35">
      <c r="D714" s="53" t="s">
        <v>195</v>
      </c>
      <c r="E714" s="152" t="s">
        <v>96</v>
      </c>
      <c r="F714" s="152" t="s">
        <v>151</v>
      </c>
    </row>
    <row r="715" spans="4:6" ht="14.5" x14ac:dyDescent="0.35">
      <c r="D715" s="53" t="s">
        <v>195</v>
      </c>
      <c r="E715" s="152" t="s">
        <v>101</v>
      </c>
      <c r="F715" s="152" t="s">
        <v>100</v>
      </c>
    </row>
    <row r="716" spans="4:6" ht="14.5" x14ac:dyDescent="0.35">
      <c r="D716" s="53" t="s">
        <v>195</v>
      </c>
      <c r="E716" s="152" t="s">
        <v>98</v>
      </c>
      <c r="F716" s="152" t="s">
        <v>95</v>
      </c>
    </row>
    <row r="717" spans="4:6" ht="14.5" x14ac:dyDescent="0.35">
      <c r="D717" s="53" t="s">
        <v>195</v>
      </c>
      <c r="E717" s="152" t="s">
        <v>150</v>
      </c>
      <c r="F717" s="152" t="s">
        <v>97</v>
      </c>
    </row>
    <row r="718" spans="4:6" ht="14.5" x14ac:dyDescent="0.35">
      <c r="D718" s="53" t="s">
        <v>195</v>
      </c>
      <c r="E718" s="152" t="s">
        <v>99</v>
      </c>
      <c r="F718" s="152" t="s">
        <v>92</v>
      </c>
    </row>
    <row r="719" spans="4:6" ht="14.5" x14ac:dyDescent="0.35">
      <c r="D719" s="53" t="s">
        <v>195</v>
      </c>
      <c r="E719" s="152" t="s">
        <v>98</v>
      </c>
      <c r="F719" s="152" t="s">
        <v>99</v>
      </c>
    </row>
    <row r="720" spans="4:6" ht="14.5" x14ac:dyDescent="0.35">
      <c r="D720" s="53" t="s">
        <v>195</v>
      </c>
      <c r="E720" s="152" t="s">
        <v>97</v>
      </c>
      <c r="F720" s="152" t="s">
        <v>94</v>
      </c>
    </row>
    <row r="721" spans="4:6" ht="14.5" x14ac:dyDescent="0.35">
      <c r="D721" s="53" t="s">
        <v>195</v>
      </c>
      <c r="E721" s="152" t="s">
        <v>93</v>
      </c>
      <c r="F721" s="152" t="s">
        <v>92</v>
      </c>
    </row>
    <row r="722" spans="4:6" ht="14.5" x14ac:dyDescent="0.35">
      <c r="D722" s="53" t="s">
        <v>195</v>
      </c>
      <c r="E722" s="152" t="s">
        <v>101</v>
      </c>
      <c r="F722" s="152" t="s">
        <v>96</v>
      </c>
    </row>
    <row r="723" spans="4:6" ht="14.5" x14ac:dyDescent="0.35">
      <c r="D723" s="53" t="s">
        <v>195</v>
      </c>
      <c r="E723" s="152" t="s">
        <v>95</v>
      </c>
      <c r="F723" s="152" t="s">
        <v>151</v>
      </c>
    </row>
    <row r="724" spans="4:6" ht="14.5" x14ac:dyDescent="0.35">
      <c r="D724" s="53" t="s">
        <v>195</v>
      </c>
      <c r="E724" s="152" t="s">
        <v>150</v>
      </c>
      <c r="F724" s="152" t="s">
        <v>100</v>
      </c>
    </row>
    <row r="725" spans="4:6" ht="14.5" x14ac:dyDescent="0.35">
      <c r="D725" s="53" t="s">
        <v>195</v>
      </c>
      <c r="E725" s="152" t="s">
        <v>151</v>
      </c>
      <c r="F725" s="152" t="s">
        <v>101</v>
      </c>
    </row>
    <row r="726" spans="4:6" ht="14.5" x14ac:dyDescent="0.35">
      <c r="D726" s="53" t="s">
        <v>195</v>
      </c>
      <c r="E726" s="152" t="s">
        <v>93</v>
      </c>
      <c r="F726" s="152" t="s">
        <v>97</v>
      </c>
    </row>
    <row r="727" spans="4:6" ht="14.5" x14ac:dyDescent="0.35">
      <c r="D727" s="53" t="s">
        <v>195</v>
      </c>
      <c r="E727" s="152" t="s">
        <v>92</v>
      </c>
      <c r="F727" s="152" t="s">
        <v>100</v>
      </c>
    </row>
    <row r="728" spans="4:6" ht="14.5" x14ac:dyDescent="0.35">
      <c r="D728" s="53" t="s">
        <v>195</v>
      </c>
      <c r="E728" s="152" t="s">
        <v>150</v>
      </c>
      <c r="F728" s="152" t="s">
        <v>95</v>
      </c>
    </row>
    <row r="729" spans="4:6" ht="14.5" x14ac:dyDescent="0.35">
      <c r="D729" s="53" t="s">
        <v>195</v>
      </c>
      <c r="E729" s="152" t="s">
        <v>99</v>
      </c>
      <c r="F729" s="152" t="s">
        <v>96</v>
      </c>
    </row>
    <row r="730" spans="4:6" ht="14.5" x14ac:dyDescent="0.35">
      <c r="D730" s="53" t="s">
        <v>195</v>
      </c>
      <c r="E730" s="152" t="s">
        <v>94</v>
      </c>
      <c r="F730" s="152" t="s">
        <v>98</v>
      </c>
    </row>
    <row r="731" spans="4:6" ht="14.5" x14ac:dyDescent="0.35">
      <c r="D731" s="53" t="s">
        <v>195</v>
      </c>
      <c r="E731" s="152" t="s">
        <v>93</v>
      </c>
      <c r="F731" s="152" t="s">
        <v>151</v>
      </c>
    </row>
    <row r="732" spans="4:6" ht="14.5" x14ac:dyDescent="0.35">
      <c r="D732" s="53" t="s">
        <v>195</v>
      </c>
      <c r="E732" s="152" t="s">
        <v>95</v>
      </c>
      <c r="F732" s="152" t="s">
        <v>99</v>
      </c>
    </row>
    <row r="733" spans="4:6" ht="14.5" x14ac:dyDescent="0.35">
      <c r="D733" s="53" t="s">
        <v>195</v>
      </c>
      <c r="E733" s="152" t="s">
        <v>98</v>
      </c>
      <c r="F733" s="152" t="s">
        <v>96</v>
      </c>
    </row>
    <row r="734" spans="4:6" ht="14.5" x14ac:dyDescent="0.35">
      <c r="D734" s="53" t="s">
        <v>195</v>
      </c>
      <c r="E734" s="152" t="s">
        <v>92</v>
      </c>
      <c r="F734" s="152" t="s">
        <v>150</v>
      </c>
    </row>
    <row r="735" spans="4:6" ht="14.5" x14ac:dyDescent="0.35">
      <c r="D735" s="53" t="s">
        <v>195</v>
      </c>
      <c r="E735" s="152" t="s">
        <v>94</v>
      </c>
      <c r="F735" s="152" t="s">
        <v>100</v>
      </c>
    </row>
    <row r="736" spans="4:6" ht="14.5" x14ac:dyDescent="0.35">
      <c r="D736" s="53" t="s">
        <v>195</v>
      </c>
      <c r="E736" s="152" t="s">
        <v>97</v>
      </c>
      <c r="F736" s="152" t="s">
        <v>101</v>
      </c>
    </row>
    <row r="737" spans="4:6" ht="14.5" x14ac:dyDescent="0.35">
      <c r="D737" s="53" t="s">
        <v>195</v>
      </c>
      <c r="E737" s="152" t="s">
        <v>100</v>
      </c>
      <c r="F737" s="152" t="s">
        <v>96</v>
      </c>
    </row>
    <row r="738" spans="4:6" ht="14.5" x14ac:dyDescent="0.35">
      <c r="D738" s="53" t="s">
        <v>195</v>
      </c>
      <c r="E738" s="152" t="s">
        <v>101</v>
      </c>
      <c r="F738" s="152" t="s">
        <v>92</v>
      </c>
    </row>
    <row r="739" spans="4:6" ht="14.5" x14ac:dyDescent="0.35">
      <c r="D739" s="53" t="s">
        <v>195</v>
      </c>
      <c r="E739" s="152" t="s">
        <v>97</v>
      </c>
      <c r="F739" s="152" t="s">
        <v>99</v>
      </c>
    </row>
    <row r="740" spans="4:6" ht="14.5" x14ac:dyDescent="0.35">
      <c r="D740" s="53" t="s">
        <v>195</v>
      </c>
      <c r="E740" s="152" t="s">
        <v>95</v>
      </c>
      <c r="F740" s="152" t="s">
        <v>94</v>
      </c>
    </row>
    <row r="741" spans="4:6" ht="14.5" x14ac:dyDescent="0.35">
      <c r="D741" s="53" t="s">
        <v>195</v>
      </c>
      <c r="E741" s="152" t="s">
        <v>93</v>
      </c>
      <c r="F741" s="152" t="s">
        <v>150</v>
      </c>
    </row>
    <row r="742" spans="4:6" ht="14.5" x14ac:dyDescent="0.35">
      <c r="D742" s="53" t="s">
        <v>195</v>
      </c>
      <c r="E742" s="152" t="s">
        <v>98</v>
      </c>
      <c r="F742" s="152" t="s">
        <v>151</v>
      </c>
    </row>
    <row r="743" spans="4:6" ht="14.5" x14ac:dyDescent="0.35">
      <c r="D743" s="53" t="s">
        <v>195</v>
      </c>
      <c r="E743" s="152" t="s">
        <v>97</v>
      </c>
      <c r="F743" s="152" t="s">
        <v>95</v>
      </c>
    </row>
    <row r="744" spans="4:6" ht="14.5" x14ac:dyDescent="0.35">
      <c r="D744" s="53" t="s">
        <v>195</v>
      </c>
      <c r="E744" s="152" t="s">
        <v>150</v>
      </c>
      <c r="F744" s="152" t="s">
        <v>98</v>
      </c>
    </row>
    <row r="745" spans="4:6" ht="14.5" x14ac:dyDescent="0.35">
      <c r="D745" s="53" t="s">
        <v>195</v>
      </c>
      <c r="E745" s="152" t="s">
        <v>101</v>
      </c>
      <c r="F745" s="152" t="s">
        <v>93</v>
      </c>
    </row>
    <row r="746" spans="4:6" ht="14.5" x14ac:dyDescent="0.35">
      <c r="D746" s="53" t="s">
        <v>195</v>
      </c>
      <c r="E746" s="152" t="s">
        <v>151</v>
      </c>
      <c r="F746" s="152" t="s">
        <v>92</v>
      </c>
    </row>
    <row r="747" spans="4:6" ht="14.5" x14ac:dyDescent="0.35">
      <c r="D747" s="53" t="s">
        <v>195</v>
      </c>
      <c r="E747" s="152" t="s">
        <v>96</v>
      </c>
      <c r="F747" s="152" t="s">
        <v>94</v>
      </c>
    </row>
    <row r="748" spans="4:6" ht="14.5" x14ac:dyDescent="0.35">
      <c r="D748" s="53" t="s">
        <v>195</v>
      </c>
      <c r="E748" s="152" t="s">
        <v>100</v>
      </c>
      <c r="F748" s="152" t="s">
        <v>99</v>
      </c>
    </row>
    <row r="749" spans="4:6" ht="14.5" x14ac:dyDescent="0.35">
      <c r="D749" s="53" t="s">
        <v>195</v>
      </c>
      <c r="E749" s="152" t="s">
        <v>99</v>
      </c>
      <c r="F749" s="152" t="s">
        <v>150</v>
      </c>
    </row>
    <row r="750" spans="4:6" ht="14.5" x14ac:dyDescent="0.35">
      <c r="D750" s="53" t="s">
        <v>195</v>
      </c>
      <c r="E750" s="152" t="s">
        <v>92</v>
      </c>
      <c r="F750" s="152" t="s">
        <v>96</v>
      </c>
    </row>
    <row r="751" spans="4:6" ht="14.5" x14ac:dyDescent="0.35">
      <c r="D751" s="53" t="s">
        <v>195</v>
      </c>
      <c r="E751" s="152" t="s">
        <v>94</v>
      </c>
      <c r="F751" s="152" t="s">
        <v>151</v>
      </c>
    </row>
    <row r="752" spans="4:6" ht="14.5" x14ac:dyDescent="0.35">
      <c r="D752" s="53" t="s">
        <v>195</v>
      </c>
      <c r="E752" s="152" t="s">
        <v>97</v>
      </c>
      <c r="F752" s="152" t="s">
        <v>100</v>
      </c>
    </row>
    <row r="753" spans="4:6" ht="14.5" x14ac:dyDescent="0.35">
      <c r="D753" s="53" t="s">
        <v>195</v>
      </c>
      <c r="E753" s="152" t="s">
        <v>98</v>
      </c>
      <c r="F753" s="152" t="s">
        <v>101</v>
      </c>
    </row>
    <row r="754" spans="4:6" ht="14.5" x14ac:dyDescent="0.35">
      <c r="D754" s="53" t="s">
        <v>195</v>
      </c>
      <c r="E754" s="152" t="s">
        <v>95</v>
      </c>
      <c r="F754" s="152" t="s">
        <v>93</v>
      </c>
    </row>
    <row r="755" spans="4:6" ht="14.5" x14ac:dyDescent="0.35">
      <c r="D755" s="53" t="s">
        <v>195</v>
      </c>
      <c r="E755" s="152" t="s">
        <v>96</v>
      </c>
      <c r="F755" s="152" t="s">
        <v>150</v>
      </c>
    </row>
    <row r="756" spans="4:6" ht="14.5" x14ac:dyDescent="0.35">
      <c r="D756" s="53" t="s">
        <v>195</v>
      </c>
      <c r="E756" s="152" t="s">
        <v>98</v>
      </c>
      <c r="F756" s="152" t="s">
        <v>97</v>
      </c>
    </row>
    <row r="757" spans="4:6" ht="14.5" x14ac:dyDescent="0.35">
      <c r="D757" s="53" t="s">
        <v>195</v>
      </c>
      <c r="E757" s="152" t="s">
        <v>95</v>
      </c>
      <c r="F757" s="152" t="s">
        <v>92</v>
      </c>
    </row>
    <row r="758" spans="4:6" ht="14.5" x14ac:dyDescent="0.35">
      <c r="D758" s="53" t="s">
        <v>195</v>
      </c>
      <c r="E758" s="152" t="s">
        <v>99</v>
      </c>
      <c r="F758" s="152" t="s">
        <v>151</v>
      </c>
    </row>
    <row r="759" spans="4:6" ht="14.5" x14ac:dyDescent="0.35">
      <c r="D759" s="53" t="s">
        <v>195</v>
      </c>
      <c r="E759" s="152" t="s">
        <v>100</v>
      </c>
      <c r="F759" s="152" t="s">
        <v>93</v>
      </c>
    </row>
    <row r="760" spans="4:6" ht="14.5" x14ac:dyDescent="0.35">
      <c r="D760" s="53" t="s">
        <v>195</v>
      </c>
      <c r="E760" s="152" t="s">
        <v>101</v>
      </c>
      <c r="F760" s="152" t="s">
        <v>94</v>
      </c>
    </row>
    <row r="761" spans="4:6" ht="14.5" x14ac:dyDescent="0.35">
      <c r="D761" s="53" t="s">
        <v>195</v>
      </c>
      <c r="E761" s="152" t="s">
        <v>151</v>
      </c>
      <c r="F761" s="152" t="s">
        <v>100</v>
      </c>
    </row>
    <row r="762" spans="4:6" ht="14.5" x14ac:dyDescent="0.35">
      <c r="D762" s="53" t="s">
        <v>195</v>
      </c>
      <c r="E762" s="152" t="s">
        <v>94</v>
      </c>
      <c r="F762" s="152" t="s">
        <v>150</v>
      </c>
    </row>
    <row r="763" spans="4:6" ht="14.5" x14ac:dyDescent="0.35">
      <c r="D763" s="53" t="s">
        <v>195</v>
      </c>
      <c r="E763" s="152" t="s">
        <v>99</v>
      </c>
      <c r="F763" s="152" t="s">
        <v>101</v>
      </c>
    </row>
    <row r="764" spans="4:6" ht="14.5" x14ac:dyDescent="0.35">
      <c r="D764" s="53" t="s">
        <v>195</v>
      </c>
      <c r="E764" s="152" t="s">
        <v>98</v>
      </c>
      <c r="F764" s="152" t="s">
        <v>93</v>
      </c>
    </row>
    <row r="765" spans="4:6" ht="14.5" x14ac:dyDescent="0.35">
      <c r="D765" s="53" t="s">
        <v>195</v>
      </c>
      <c r="E765" s="152" t="s">
        <v>97</v>
      </c>
      <c r="F765" s="152" t="s">
        <v>92</v>
      </c>
    </row>
    <row r="766" spans="4:6" ht="14.5" x14ac:dyDescent="0.35">
      <c r="D766" s="53" t="s">
        <v>195</v>
      </c>
      <c r="E766" s="152" t="s">
        <v>96</v>
      </c>
      <c r="F766" s="152" t="s">
        <v>95</v>
      </c>
    </row>
    <row r="767" spans="4:6" ht="14.5" x14ac:dyDescent="0.35">
      <c r="D767" s="53" t="s">
        <v>195</v>
      </c>
      <c r="E767" s="151" t="s">
        <v>96</v>
      </c>
      <c r="F767" s="151" t="s">
        <v>97</v>
      </c>
    </row>
    <row r="768" spans="4:6" ht="14.5" x14ac:dyDescent="0.35">
      <c r="D768" s="53" t="s">
        <v>195</v>
      </c>
      <c r="E768" s="151" t="s">
        <v>99</v>
      </c>
      <c r="F768" s="151" t="s">
        <v>93</v>
      </c>
    </row>
    <row r="769" spans="4:6" ht="14.5" x14ac:dyDescent="0.35">
      <c r="D769" s="53" t="s">
        <v>195</v>
      </c>
      <c r="E769" s="151" t="s">
        <v>92</v>
      </c>
      <c r="F769" s="151" t="s">
        <v>94</v>
      </c>
    </row>
    <row r="770" spans="4:6" ht="14.5" x14ac:dyDescent="0.35">
      <c r="D770" s="53" t="s">
        <v>195</v>
      </c>
      <c r="E770" s="151" t="s">
        <v>100</v>
      </c>
      <c r="F770" s="151" t="s">
        <v>98</v>
      </c>
    </row>
    <row r="771" spans="4:6" ht="14.5" x14ac:dyDescent="0.35">
      <c r="D771" s="53" t="s">
        <v>195</v>
      </c>
      <c r="E771" s="151" t="s">
        <v>101</v>
      </c>
      <c r="F771" s="151" t="s">
        <v>95</v>
      </c>
    </row>
    <row r="772" spans="4:6" ht="14.5" x14ac:dyDescent="0.35">
      <c r="D772" s="53" t="s">
        <v>195</v>
      </c>
      <c r="E772" s="151" t="s">
        <v>151</v>
      </c>
      <c r="F772" s="151" t="s">
        <v>150</v>
      </c>
    </row>
    <row r="773" spans="4:6" ht="14.5" x14ac:dyDescent="0.35">
      <c r="D773" s="53" t="s">
        <v>195</v>
      </c>
      <c r="E773" s="151" t="s">
        <v>150</v>
      </c>
      <c r="F773" s="151" t="s">
        <v>101</v>
      </c>
    </row>
    <row r="774" spans="4:6" ht="14.5" x14ac:dyDescent="0.35">
      <c r="D774" s="53" t="s">
        <v>195</v>
      </c>
      <c r="E774" s="151" t="s">
        <v>100</v>
      </c>
      <c r="F774" s="151" t="s">
        <v>95</v>
      </c>
    </row>
    <row r="775" spans="4:6" ht="14.5" x14ac:dyDescent="0.35">
      <c r="D775" s="53" t="s">
        <v>195</v>
      </c>
      <c r="E775" s="151" t="s">
        <v>151</v>
      </c>
      <c r="F775" s="151" t="s">
        <v>97</v>
      </c>
    </row>
    <row r="776" spans="4:6" ht="14.5" x14ac:dyDescent="0.35">
      <c r="D776" s="53" t="s">
        <v>195</v>
      </c>
      <c r="E776" s="151" t="s">
        <v>94</v>
      </c>
      <c r="F776" s="151" t="s">
        <v>99</v>
      </c>
    </row>
    <row r="777" spans="4:6" ht="14.5" x14ac:dyDescent="0.35">
      <c r="D777" s="53" t="s">
        <v>195</v>
      </c>
      <c r="E777" s="151" t="s">
        <v>92</v>
      </c>
      <c r="F777" s="151" t="s">
        <v>98</v>
      </c>
    </row>
    <row r="778" spans="4:6" ht="14.5" x14ac:dyDescent="0.35">
      <c r="D778" s="53" t="s">
        <v>195</v>
      </c>
      <c r="E778" s="151" t="s">
        <v>93</v>
      </c>
      <c r="F778" s="151" t="s">
        <v>96</v>
      </c>
    </row>
    <row r="779" spans="4:6" ht="14.5" x14ac:dyDescent="0.35">
      <c r="D779" s="53" t="s">
        <v>195</v>
      </c>
      <c r="E779" s="151" t="s">
        <v>94</v>
      </c>
      <c r="F779" s="151" t="s">
        <v>93</v>
      </c>
    </row>
    <row r="780" spans="4:6" ht="14.5" x14ac:dyDescent="0.35">
      <c r="D780" s="53" t="s">
        <v>195</v>
      </c>
      <c r="E780" s="151" t="s">
        <v>96</v>
      </c>
      <c r="F780" s="151" t="s">
        <v>151</v>
      </c>
    </row>
    <row r="781" spans="4:6" ht="14.5" x14ac:dyDescent="0.35">
      <c r="D781" s="53" t="s">
        <v>195</v>
      </c>
      <c r="E781" s="151" t="s">
        <v>101</v>
      </c>
      <c r="F781" s="151" t="s">
        <v>100</v>
      </c>
    </row>
    <row r="782" spans="4:6" ht="14.5" x14ac:dyDescent="0.35">
      <c r="D782" s="53" t="s">
        <v>195</v>
      </c>
      <c r="E782" s="151" t="s">
        <v>98</v>
      </c>
      <c r="F782" s="151" t="s">
        <v>95</v>
      </c>
    </row>
    <row r="783" spans="4:6" ht="14.5" x14ac:dyDescent="0.35">
      <c r="D783" s="53" t="s">
        <v>195</v>
      </c>
      <c r="E783" s="151" t="s">
        <v>150</v>
      </c>
      <c r="F783" s="151" t="s">
        <v>97</v>
      </c>
    </row>
    <row r="784" spans="4:6" ht="14.5" x14ac:dyDescent="0.35">
      <c r="D784" s="53" t="s">
        <v>195</v>
      </c>
      <c r="E784" s="151" t="s">
        <v>99</v>
      </c>
      <c r="F784" s="151" t="s">
        <v>92</v>
      </c>
    </row>
    <row r="785" spans="4:6" ht="14.5" x14ac:dyDescent="0.35">
      <c r="D785" s="53" t="s">
        <v>195</v>
      </c>
      <c r="E785" s="151" t="s">
        <v>98</v>
      </c>
      <c r="F785" s="151" t="s">
        <v>99</v>
      </c>
    </row>
    <row r="786" spans="4:6" ht="14.5" x14ac:dyDescent="0.35">
      <c r="D786" s="53" t="s">
        <v>195</v>
      </c>
      <c r="E786" s="151" t="s">
        <v>97</v>
      </c>
      <c r="F786" s="151" t="s">
        <v>94</v>
      </c>
    </row>
    <row r="787" spans="4:6" ht="14.5" x14ac:dyDescent="0.35">
      <c r="D787" s="53" t="s">
        <v>195</v>
      </c>
      <c r="E787" s="151" t="s">
        <v>93</v>
      </c>
      <c r="F787" s="151" t="s">
        <v>92</v>
      </c>
    </row>
    <row r="788" spans="4:6" ht="14.5" x14ac:dyDescent="0.35">
      <c r="D788" s="53" t="s">
        <v>195</v>
      </c>
      <c r="E788" s="151" t="s">
        <v>101</v>
      </c>
      <c r="F788" s="151" t="s">
        <v>96</v>
      </c>
    </row>
    <row r="789" spans="4:6" ht="14.5" x14ac:dyDescent="0.35">
      <c r="D789" s="53" t="s">
        <v>195</v>
      </c>
      <c r="E789" s="151" t="s">
        <v>95</v>
      </c>
      <c r="F789" s="151" t="s">
        <v>151</v>
      </c>
    </row>
    <row r="790" spans="4:6" ht="14.5" x14ac:dyDescent="0.35">
      <c r="D790" s="53" t="s">
        <v>195</v>
      </c>
      <c r="E790" s="151" t="s">
        <v>150</v>
      </c>
      <c r="F790" s="151" t="s">
        <v>100</v>
      </c>
    </row>
    <row r="791" spans="4:6" ht="14.5" x14ac:dyDescent="0.35">
      <c r="D791" s="53" t="s">
        <v>195</v>
      </c>
      <c r="E791" s="151" t="s">
        <v>151</v>
      </c>
      <c r="F791" s="151" t="s">
        <v>101</v>
      </c>
    </row>
    <row r="792" spans="4:6" ht="14.5" x14ac:dyDescent="0.35">
      <c r="D792" s="53" t="s">
        <v>195</v>
      </c>
      <c r="E792" s="151" t="s">
        <v>93</v>
      </c>
      <c r="F792" s="151" t="s">
        <v>97</v>
      </c>
    </row>
    <row r="793" spans="4:6" ht="14.5" x14ac:dyDescent="0.35">
      <c r="D793" s="53" t="s">
        <v>195</v>
      </c>
      <c r="E793" s="151" t="s">
        <v>92</v>
      </c>
      <c r="F793" s="151" t="s">
        <v>100</v>
      </c>
    </row>
    <row r="794" spans="4:6" ht="14.5" x14ac:dyDescent="0.35">
      <c r="D794" s="53" t="s">
        <v>195</v>
      </c>
      <c r="E794" s="151" t="s">
        <v>150</v>
      </c>
      <c r="F794" s="151" t="s">
        <v>95</v>
      </c>
    </row>
    <row r="795" spans="4:6" ht="14.5" x14ac:dyDescent="0.35">
      <c r="D795" s="53" t="s">
        <v>195</v>
      </c>
      <c r="E795" s="151" t="s">
        <v>99</v>
      </c>
      <c r="F795" s="151" t="s">
        <v>96</v>
      </c>
    </row>
    <row r="796" spans="4:6" ht="14.5" x14ac:dyDescent="0.35">
      <c r="D796" s="53" t="s">
        <v>195</v>
      </c>
      <c r="E796" s="151" t="s">
        <v>94</v>
      </c>
      <c r="F796" s="151" t="s">
        <v>98</v>
      </c>
    </row>
    <row r="797" spans="4:6" ht="14.5" x14ac:dyDescent="0.35">
      <c r="D797" s="53" t="s">
        <v>195</v>
      </c>
      <c r="E797" s="151" t="s">
        <v>93</v>
      </c>
      <c r="F797" s="151" t="s">
        <v>151</v>
      </c>
    </row>
    <row r="798" spans="4:6" ht="14.5" x14ac:dyDescent="0.35">
      <c r="D798" s="53" t="s">
        <v>195</v>
      </c>
      <c r="E798" s="151" t="s">
        <v>95</v>
      </c>
      <c r="F798" s="151" t="s">
        <v>99</v>
      </c>
    </row>
    <row r="799" spans="4:6" ht="14.5" x14ac:dyDescent="0.35">
      <c r="D799" s="53" t="s">
        <v>195</v>
      </c>
      <c r="E799" s="151" t="s">
        <v>98</v>
      </c>
      <c r="F799" s="151" t="s">
        <v>96</v>
      </c>
    </row>
    <row r="800" spans="4:6" ht="14.5" x14ac:dyDescent="0.35">
      <c r="D800" s="53" t="s">
        <v>195</v>
      </c>
      <c r="E800" s="151" t="s">
        <v>92</v>
      </c>
      <c r="F800" s="151" t="s">
        <v>150</v>
      </c>
    </row>
    <row r="801" spans="4:6" ht="14.5" x14ac:dyDescent="0.35">
      <c r="D801" s="53" t="s">
        <v>195</v>
      </c>
      <c r="E801" s="151" t="s">
        <v>94</v>
      </c>
      <c r="F801" s="151" t="s">
        <v>100</v>
      </c>
    </row>
    <row r="802" spans="4:6" ht="14.5" x14ac:dyDescent="0.35">
      <c r="D802" s="53" t="s">
        <v>195</v>
      </c>
      <c r="E802" s="151" t="s">
        <v>97</v>
      </c>
      <c r="F802" s="151" t="s">
        <v>101</v>
      </c>
    </row>
    <row r="803" spans="4:6" ht="14.5" x14ac:dyDescent="0.35">
      <c r="D803" s="53" t="s">
        <v>195</v>
      </c>
      <c r="E803" s="151" t="s">
        <v>100</v>
      </c>
      <c r="F803" s="151" t="s">
        <v>96</v>
      </c>
    </row>
    <row r="804" spans="4:6" ht="14.5" x14ac:dyDescent="0.35">
      <c r="D804" s="53" t="s">
        <v>195</v>
      </c>
      <c r="E804" s="151" t="s">
        <v>101</v>
      </c>
      <c r="F804" s="151" t="s">
        <v>92</v>
      </c>
    </row>
    <row r="805" spans="4:6" ht="14.5" x14ac:dyDescent="0.35">
      <c r="D805" s="53" t="s">
        <v>195</v>
      </c>
      <c r="E805" s="151" t="s">
        <v>97</v>
      </c>
      <c r="F805" s="151" t="s">
        <v>99</v>
      </c>
    </row>
    <row r="806" spans="4:6" ht="14.5" x14ac:dyDescent="0.35">
      <c r="D806" s="53" t="s">
        <v>195</v>
      </c>
      <c r="E806" s="151" t="s">
        <v>95</v>
      </c>
      <c r="F806" s="151" t="s">
        <v>94</v>
      </c>
    </row>
    <row r="807" spans="4:6" ht="14.5" x14ac:dyDescent="0.35">
      <c r="D807" s="53" t="s">
        <v>195</v>
      </c>
      <c r="E807" s="151" t="s">
        <v>93</v>
      </c>
      <c r="F807" s="151" t="s">
        <v>150</v>
      </c>
    </row>
    <row r="808" spans="4:6" ht="14.5" x14ac:dyDescent="0.35">
      <c r="D808" s="53" t="s">
        <v>195</v>
      </c>
      <c r="E808" s="151" t="s">
        <v>98</v>
      </c>
      <c r="F808" s="151" t="s">
        <v>151</v>
      </c>
    </row>
    <row r="809" spans="4:6" ht="14.5" x14ac:dyDescent="0.35">
      <c r="D809" s="53" t="s">
        <v>195</v>
      </c>
      <c r="E809" s="151" t="s">
        <v>97</v>
      </c>
      <c r="F809" s="151" t="s">
        <v>95</v>
      </c>
    </row>
    <row r="810" spans="4:6" ht="14.5" x14ac:dyDescent="0.35">
      <c r="D810" s="53" t="s">
        <v>195</v>
      </c>
      <c r="E810" s="151" t="s">
        <v>150</v>
      </c>
      <c r="F810" s="151" t="s">
        <v>98</v>
      </c>
    </row>
    <row r="811" spans="4:6" ht="14.5" x14ac:dyDescent="0.35">
      <c r="D811" s="53" t="s">
        <v>195</v>
      </c>
      <c r="E811" s="151" t="s">
        <v>101</v>
      </c>
      <c r="F811" s="151" t="s">
        <v>93</v>
      </c>
    </row>
    <row r="812" spans="4:6" ht="14.5" x14ac:dyDescent="0.35">
      <c r="D812" s="53" t="s">
        <v>195</v>
      </c>
      <c r="E812" s="151" t="s">
        <v>151</v>
      </c>
      <c r="F812" s="151" t="s">
        <v>92</v>
      </c>
    </row>
    <row r="813" spans="4:6" ht="14.5" x14ac:dyDescent="0.35">
      <c r="D813" s="53" t="s">
        <v>195</v>
      </c>
      <c r="E813" s="151" t="s">
        <v>96</v>
      </c>
      <c r="F813" s="151" t="s">
        <v>94</v>
      </c>
    </row>
    <row r="814" spans="4:6" ht="14.5" x14ac:dyDescent="0.35">
      <c r="D814" s="53" t="s">
        <v>195</v>
      </c>
      <c r="E814" s="151" t="s">
        <v>100</v>
      </c>
      <c r="F814" s="151" t="s">
        <v>99</v>
      </c>
    </row>
    <row r="815" spans="4:6" ht="14.5" x14ac:dyDescent="0.35">
      <c r="D815" s="53" t="s">
        <v>195</v>
      </c>
      <c r="E815" s="151" t="s">
        <v>99</v>
      </c>
      <c r="F815" s="151" t="s">
        <v>150</v>
      </c>
    </row>
    <row r="816" spans="4:6" ht="14.5" x14ac:dyDescent="0.35">
      <c r="D816" s="53" t="s">
        <v>195</v>
      </c>
      <c r="E816" s="151" t="s">
        <v>92</v>
      </c>
      <c r="F816" s="151" t="s">
        <v>96</v>
      </c>
    </row>
    <row r="817" spans="4:6" ht="14.5" x14ac:dyDescent="0.35">
      <c r="D817" s="53" t="s">
        <v>195</v>
      </c>
      <c r="E817" s="151" t="s">
        <v>94</v>
      </c>
      <c r="F817" s="151" t="s">
        <v>151</v>
      </c>
    </row>
    <row r="818" spans="4:6" ht="14.5" x14ac:dyDescent="0.35">
      <c r="D818" s="53" t="s">
        <v>195</v>
      </c>
      <c r="E818" s="151" t="s">
        <v>97</v>
      </c>
      <c r="F818" s="151" t="s">
        <v>100</v>
      </c>
    </row>
    <row r="819" spans="4:6" ht="14.5" x14ac:dyDescent="0.35">
      <c r="D819" s="53" t="s">
        <v>195</v>
      </c>
      <c r="E819" s="151" t="s">
        <v>98</v>
      </c>
      <c r="F819" s="151" t="s">
        <v>101</v>
      </c>
    </row>
    <row r="820" spans="4:6" ht="14.5" x14ac:dyDescent="0.35">
      <c r="D820" s="53" t="s">
        <v>195</v>
      </c>
      <c r="E820" s="151" t="s">
        <v>95</v>
      </c>
      <c r="F820" s="151" t="s">
        <v>93</v>
      </c>
    </row>
    <row r="821" spans="4:6" ht="14.5" x14ac:dyDescent="0.35">
      <c r="D821" s="53" t="s">
        <v>195</v>
      </c>
      <c r="E821" s="151" t="s">
        <v>96</v>
      </c>
      <c r="F821" s="151" t="s">
        <v>150</v>
      </c>
    </row>
    <row r="822" spans="4:6" ht="14.5" x14ac:dyDescent="0.35">
      <c r="D822" s="53" t="s">
        <v>195</v>
      </c>
      <c r="E822" s="151" t="s">
        <v>98</v>
      </c>
      <c r="F822" s="151" t="s">
        <v>97</v>
      </c>
    </row>
    <row r="823" spans="4:6" ht="14.5" x14ac:dyDescent="0.35">
      <c r="D823" s="53" t="s">
        <v>195</v>
      </c>
      <c r="E823" s="151" t="s">
        <v>95</v>
      </c>
      <c r="F823" s="151" t="s">
        <v>92</v>
      </c>
    </row>
    <row r="824" spans="4:6" ht="14.5" x14ac:dyDescent="0.35">
      <c r="D824" s="53" t="s">
        <v>195</v>
      </c>
      <c r="E824" s="151" t="s">
        <v>99</v>
      </c>
      <c r="F824" s="151" t="s">
        <v>151</v>
      </c>
    </row>
    <row r="825" spans="4:6" ht="14.5" x14ac:dyDescent="0.35">
      <c r="D825" s="53" t="s">
        <v>195</v>
      </c>
      <c r="E825" s="151" t="s">
        <v>100</v>
      </c>
      <c r="F825" s="151" t="s">
        <v>93</v>
      </c>
    </row>
    <row r="826" spans="4:6" ht="14.5" x14ac:dyDescent="0.35">
      <c r="D826" s="53" t="s">
        <v>195</v>
      </c>
      <c r="E826" s="151" t="s">
        <v>101</v>
      </c>
      <c r="F826" s="151" t="s">
        <v>94</v>
      </c>
    </row>
    <row r="827" spans="4:6" ht="14.5" x14ac:dyDescent="0.35">
      <c r="D827" s="53" t="s">
        <v>195</v>
      </c>
      <c r="E827" s="151" t="s">
        <v>151</v>
      </c>
      <c r="F827" s="151" t="s">
        <v>100</v>
      </c>
    </row>
    <row r="828" spans="4:6" ht="14.5" x14ac:dyDescent="0.35">
      <c r="D828" s="53" t="s">
        <v>195</v>
      </c>
      <c r="E828" s="151" t="s">
        <v>94</v>
      </c>
      <c r="F828" s="151" t="s">
        <v>150</v>
      </c>
    </row>
    <row r="829" spans="4:6" ht="14.5" x14ac:dyDescent="0.35">
      <c r="D829" s="53" t="s">
        <v>195</v>
      </c>
      <c r="E829" s="151" t="s">
        <v>99</v>
      </c>
      <c r="F829" s="151" t="s">
        <v>101</v>
      </c>
    </row>
    <row r="830" spans="4:6" ht="14.5" x14ac:dyDescent="0.35">
      <c r="D830" s="53" t="s">
        <v>195</v>
      </c>
      <c r="E830" s="151" t="s">
        <v>98</v>
      </c>
      <c r="F830" s="151" t="s">
        <v>93</v>
      </c>
    </row>
    <row r="831" spans="4:6" ht="14.5" x14ac:dyDescent="0.35">
      <c r="D831" s="53" t="s">
        <v>195</v>
      </c>
      <c r="E831" s="151" t="s">
        <v>97</v>
      </c>
      <c r="F831" s="151" t="s">
        <v>92</v>
      </c>
    </row>
    <row r="832" spans="4:6" ht="14.5" x14ac:dyDescent="0.35">
      <c r="D832" s="53" t="s">
        <v>195</v>
      </c>
      <c r="E832" s="151" t="s">
        <v>96</v>
      </c>
      <c r="F832" s="151" t="s">
        <v>95</v>
      </c>
    </row>
    <row r="833" spans="4:6" ht="14.5" x14ac:dyDescent="0.35">
      <c r="D833" s="53" t="s">
        <v>195</v>
      </c>
      <c r="E833" s="151" t="s">
        <v>97</v>
      </c>
      <c r="F833" s="151" t="s">
        <v>96</v>
      </c>
    </row>
    <row r="834" spans="4:6" ht="14.5" x14ac:dyDescent="0.35">
      <c r="D834" s="53" t="s">
        <v>195</v>
      </c>
      <c r="E834" s="151" t="s">
        <v>93</v>
      </c>
      <c r="F834" s="151" t="s">
        <v>99</v>
      </c>
    </row>
    <row r="835" spans="4:6" ht="14.5" x14ac:dyDescent="0.35">
      <c r="D835" s="53" t="s">
        <v>195</v>
      </c>
      <c r="E835" s="151" t="s">
        <v>94</v>
      </c>
      <c r="F835" s="151" t="s">
        <v>92</v>
      </c>
    </row>
    <row r="836" spans="4:6" ht="14.5" x14ac:dyDescent="0.35">
      <c r="D836" s="53" t="s">
        <v>195</v>
      </c>
      <c r="E836" s="151" t="s">
        <v>98</v>
      </c>
      <c r="F836" s="151" t="s">
        <v>100</v>
      </c>
    </row>
    <row r="837" spans="4:6" ht="14.5" x14ac:dyDescent="0.35">
      <c r="D837" s="53" t="s">
        <v>195</v>
      </c>
      <c r="E837" s="151" t="s">
        <v>95</v>
      </c>
      <c r="F837" s="151" t="s">
        <v>101</v>
      </c>
    </row>
    <row r="838" spans="4:6" ht="14.5" x14ac:dyDescent="0.35">
      <c r="D838" s="53" t="s">
        <v>195</v>
      </c>
      <c r="E838" s="151" t="s">
        <v>150</v>
      </c>
      <c r="F838" s="151" t="s">
        <v>151</v>
      </c>
    </row>
    <row r="839" spans="4:6" ht="14.5" x14ac:dyDescent="0.35">
      <c r="D839" s="53" t="s">
        <v>195</v>
      </c>
      <c r="E839" s="151" t="s">
        <v>101</v>
      </c>
      <c r="F839" s="151" t="s">
        <v>150</v>
      </c>
    </row>
    <row r="840" spans="4:6" ht="14.5" x14ac:dyDescent="0.35">
      <c r="D840" s="53" t="s">
        <v>195</v>
      </c>
      <c r="E840" s="151" t="s">
        <v>95</v>
      </c>
      <c r="F840" s="151" t="s">
        <v>100</v>
      </c>
    </row>
    <row r="841" spans="4:6" ht="14.5" x14ac:dyDescent="0.35">
      <c r="D841" s="53" t="s">
        <v>195</v>
      </c>
      <c r="E841" s="151" t="s">
        <v>97</v>
      </c>
      <c r="F841" s="151" t="s">
        <v>151</v>
      </c>
    </row>
    <row r="842" spans="4:6" ht="14.5" x14ac:dyDescent="0.35">
      <c r="D842" s="53" t="s">
        <v>195</v>
      </c>
      <c r="E842" s="151" t="s">
        <v>99</v>
      </c>
      <c r="F842" s="151" t="s">
        <v>94</v>
      </c>
    </row>
    <row r="843" spans="4:6" ht="14.5" x14ac:dyDescent="0.35">
      <c r="D843" s="53" t="s">
        <v>195</v>
      </c>
      <c r="E843" s="151" t="s">
        <v>98</v>
      </c>
      <c r="F843" s="151" t="s">
        <v>92</v>
      </c>
    </row>
    <row r="844" spans="4:6" ht="14.5" x14ac:dyDescent="0.35">
      <c r="D844" s="53" t="s">
        <v>195</v>
      </c>
      <c r="E844" s="151" t="s">
        <v>96</v>
      </c>
      <c r="F844" s="151" t="s">
        <v>93</v>
      </c>
    </row>
    <row r="845" spans="4:6" ht="14.5" x14ac:dyDescent="0.35">
      <c r="D845" s="53" t="s">
        <v>195</v>
      </c>
      <c r="E845" s="151" t="s">
        <v>93</v>
      </c>
      <c r="F845" s="151" t="s">
        <v>94</v>
      </c>
    </row>
    <row r="846" spans="4:6" ht="14.5" x14ac:dyDescent="0.35">
      <c r="D846" s="53" t="s">
        <v>195</v>
      </c>
      <c r="E846" s="151" t="s">
        <v>151</v>
      </c>
      <c r="F846" s="151" t="s">
        <v>96</v>
      </c>
    </row>
    <row r="847" spans="4:6" ht="14.5" x14ac:dyDescent="0.35">
      <c r="D847" s="53" t="s">
        <v>195</v>
      </c>
      <c r="E847" s="151" t="s">
        <v>100</v>
      </c>
      <c r="F847" s="151" t="s">
        <v>101</v>
      </c>
    </row>
    <row r="848" spans="4:6" ht="14.5" x14ac:dyDescent="0.35">
      <c r="D848" s="53" t="s">
        <v>195</v>
      </c>
      <c r="E848" s="151" t="s">
        <v>95</v>
      </c>
      <c r="F848" s="151" t="s">
        <v>98</v>
      </c>
    </row>
    <row r="849" spans="4:6" ht="14.5" x14ac:dyDescent="0.35">
      <c r="D849" s="53" t="s">
        <v>195</v>
      </c>
      <c r="E849" s="151" t="s">
        <v>97</v>
      </c>
      <c r="F849" s="151" t="s">
        <v>150</v>
      </c>
    </row>
    <row r="850" spans="4:6" ht="14.5" x14ac:dyDescent="0.35">
      <c r="D850" s="53" t="s">
        <v>195</v>
      </c>
      <c r="E850" s="151" t="s">
        <v>92</v>
      </c>
      <c r="F850" s="151" t="s">
        <v>99</v>
      </c>
    </row>
    <row r="851" spans="4:6" ht="14.5" x14ac:dyDescent="0.35">
      <c r="D851" s="53" t="s">
        <v>195</v>
      </c>
      <c r="E851" s="151" t="s">
        <v>99</v>
      </c>
      <c r="F851" s="151" t="s">
        <v>98</v>
      </c>
    </row>
    <row r="852" spans="4:6" ht="14.5" x14ac:dyDescent="0.35">
      <c r="D852" s="53" t="s">
        <v>195</v>
      </c>
      <c r="E852" s="151" t="s">
        <v>94</v>
      </c>
      <c r="F852" s="151" t="s">
        <v>97</v>
      </c>
    </row>
    <row r="853" spans="4:6" ht="14.5" x14ac:dyDescent="0.35">
      <c r="D853" s="53" t="s">
        <v>195</v>
      </c>
      <c r="E853" s="151" t="s">
        <v>92</v>
      </c>
      <c r="F853" s="151" t="s">
        <v>93</v>
      </c>
    </row>
    <row r="854" spans="4:6" ht="14.5" x14ac:dyDescent="0.35">
      <c r="D854" s="53" t="s">
        <v>195</v>
      </c>
      <c r="E854" s="151" t="s">
        <v>96</v>
      </c>
      <c r="F854" s="151" t="s">
        <v>101</v>
      </c>
    </row>
    <row r="855" spans="4:6" ht="14.5" x14ac:dyDescent="0.35">
      <c r="D855" s="53" t="s">
        <v>195</v>
      </c>
      <c r="E855" s="151" t="s">
        <v>151</v>
      </c>
      <c r="F855" s="151" t="s">
        <v>95</v>
      </c>
    </row>
    <row r="856" spans="4:6" ht="14.5" x14ac:dyDescent="0.35">
      <c r="D856" s="53" t="s">
        <v>195</v>
      </c>
      <c r="E856" s="151" t="s">
        <v>100</v>
      </c>
      <c r="F856" s="151" t="s">
        <v>150</v>
      </c>
    </row>
    <row r="857" spans="4:6" ht="14.5" x14ac:dyDescent="0.35">
      <c r="D857" s="53" t="s">
        <v>195</v>
      </c>
      <c r="E857" s="151" t="s">
        <v>101</v>
      </c>
      <c r="F857" s="151" t="s">
        <v>151</v>
      </c>
    </row>
    <row r="858" spans="4:6" ht="14.5" x14ac:dyDescent="0.35">
      <c r="D858" s="53" t="s">
        <v>195</v>
      </c>
      <c r="E858" s="151" t="s">
        <v>97</v>
      </c>
      <c r="F858" s="151" t="s">
        <v>93</v>
      </c>
    </row>
    <row r="859" spans="4:6" ht="14.5" x14ac:dyDescent="0.35">
      <c r="D859" s="53" t="s">
        <v>195</v>
      </c>
      <c r="E859" s="151" t="s">
        <v>100</v>
      </c>
      <c r="F859" s="151" t="s">
        <v>92</v>
      </c>
    </row>
    <row r="860" spans="4:6" ht="14.5" x14ac:dyDescent="0.35">
      <c r="D860" s="53" t="s">
        <v>195</v>
      </c>
      <c r="E860" s="151" t="s">
        <v>95</v>
      </c>
      <c r="F860" s="151" t="s">
        <v>150</v>
      </c>
    </row>
    <row r="861" spans="4:6" ht="14.5" x14ac:dyDescent="0.35">
      <c r="D861" s="53" t="s">
        <v>195</v>
      </c>
      <c r="E861" s="151" t="s">
        <v>96</v>
      </c>
      <c r="F861" s="151" t="s">
        <v>99</v>
      </c>
    </row>
    <row r="862" spans="4:6" ht="14.5" x14ac:dyDescent="0.35">
      <c r="D862" s="53" t="s">
        <v>195</v>
      </c>
      <c r="E862" s="151" t="s">
        <v>98</v>
      </c>
      <c r="F862" s="151" t="s">
        <v>94</v>
      </c>
    </row>
    <row r="863" spans="4:6" ht="14.5" x14ac:dyDescent="0.35">
      <c r="D863" s="53" t="s">
        <v>195</v>
      </c>
      <c r="E863" s="151" t="s">
        <v>151</v>
      </c>
      <c r="F863" s="151" t="s">
        <v>93</v>
      </c>
    </row>
    <row r="864" spans="4:6" ht="14.5" x14ac:dyDescent="0.35">
      <c r="D864" s="53" t="s">
        <v>195</v>
      </c>
      <c r="E864" s="151" t="s">
        <v>99</v>
      </c>
      <c r="F864" s="151" t="s">
        <v>95</v>
      </c>
    </row>
    <row r="865" spans="4:6" ht="14.5" x14ac:dyDescent="0.35">
      <c r="D865" s="53" t="s">
        <v>195</v>
      </c>
      <c r="E865" s="151" t="s">
        <v>96</v>
      </c>
      <c r="F865" s="151" t="s">
        <v>98</v>
      </c>
    </row>
    <row r="866" spans="4:6" ht="14.5" x14ac:dyDescent="0.35">
      <c r="D866" s="53" t="s">
        <v>195</v>
      </c>
      <c r="E866" s="151" t="s">
        <v>150</v>
      </c>
      <c r="F866" s="151" t="s">
        <v>92</v>
      </c>
    </row>
    <row r="867" spans="4:6" ht="14.5" x14ac:dyDescent="0.35">
      <c r="D867" s="53" t="s">
        <v>195</v>
      </c>
      <c r="E867" s="151" t="s">
        <v>100</v>
      </c>
      <c r="F867" s="151" t="s">
        <v>94</v>
      </c>
    </row>
    <row r="868" spans="4:6" ht="14.5" x14ac:dyDescent="0.35">
      <c r="D868" s="53" t="s">
        <v>195</v>
      </c>
      <c r="E868" s="151" t="s">
        <v>101</v>
      </c>
      <c r="F868" s="151" t="s">
        <v>97</v>
      </c>
    </row>
    <row r="869" spans="4:6" ht="14.5" x14ac:dyDescent="0.35">
      <c r="D869" s="53" t="s">
        <v>195</v>
      </c>
      <c r="E869" s="151" t="s">
        <v>96</v>
      </c>
      <c r="F869" s="151" t="s">
        <v>100</v>
      </c>
    </row>
    <row r="870" spans="4:6" ht="14.5" x14ac:dyDescent="0.35">
      <c r="D870" s="53" t="s">
        <v>195</v>
      </c>
      <c r="E870" s="151" t="s">
        <v>92</v>
      </c>
      <c r="F870" s="151" t="s">
        <v>101</v>
      </c>
    </row>
    <row r="871" spans="4:6" ht="14.5" x14ac:dyDescent="0.35">
      <c r="D871" s="53" t="s">
        <v>195</v>
      </c>
      <c r="E871" s="151" t="s">
        <v>99</v>
      </c>
      <c r="F871" s="151" t="s">
        <v>97</v>
      </c>
    </row>
    <row r="872" spans="4:6" ht="14.5" x14ac:dyDescent="0.35">
      <c r="D872" s="53" t="s">
        <v>195</v>
      </c>
      <c r="E872" s="151" t="s">
        <v>94</v>
      </c>
      <c r="F872" s="151" t="s">
        <v>95</v>
      </c>
    </row>
    <row r="873" spans="4:6" ht="14.5" x14ac:dyDescent="0.35">
      <c r="D873" s="53" t="s">
        <v>195</v>
      </c>
      <c r="E873" s="151" t="s">
        <v>150</v>
      </c>
      <c r="F873" s="151" t="s">
        <v>93</v>
      </c>
    </row>
    <row r="874" spans="4:6" ht="14.5" x14ac:dyDescent="0.35">
      <c r="D874" s="53" t="s">
        <v>195</v>
      </c>
      <c r="E874" s="151" t="s">
        <v>151</v>
      </c>
      <c r="F874" s="151" t="s">
        <v>98</v>
      </c>
    </row>
    <row r="875" spans="4:6" ht="14.5" x14ac:dyDescent="0.35">
      <c r="D875" s="53" t="s">
        <v>195</v>
      </c>
      <c r="E875" s="151" t="s">
        <v>95</v>
      </c>
      <c r="F875" s="151" t="s">
        <v>97</v>
      </c>
    </row>
    <row r="876" spans="4:6" ht="14.5" x14ac:dyDescent="0.35">
      <c r="D876" s="53" t="s">
        <v>195</v>
      </c>
      <c r="E876" s="151" t="s">
        <v>98</v>
      </c>
      <c r="F876" s="151" t="s">
        <v>150</v>
      </c>
    </row>
    <row r="877" spans="4:6" ht="14.5" x14ac:dyDescent="0.35">
      <c r="D877" s="53" t="s">
        <v>195</v>
      </c>
      <c r="E877" s="151" t="s">
        <v>93</v>
      </c>
      <c r="F877" s="151" t="s">
        <v>101</v>
      </c>
    </row>
    <row r="878" spans="4:6" ht="14.5" x14ac:dyDescent="0.35">
      <c r="D878" s="53" t="s">
        <v>195</v>
      </c>
      <c r="E878" s="151" t="s">
        <v>92</v>
      </c>
      <c r="F878" s="151" t="s">
        <v>151</v>
      </c>
    </row>
    <row r="879" spans="4:6" ht="14.5" x14ac:dyDescent="0.35">
      <c r="D879" s="53" t="s">
        <v>195</v>
      </c>
      <c r="E879" s="151" t="s">
        <v>94</v>
      </c>
      <c r="F879" s="151" t="s">
        <v>96</v>
      </c>
    </row>
    <row r="880" spans="4:6" ht="14.5" x14ac:dyDescent="0.35">
      <c r="D880" s="53" t="s">
        <v>195</v>
      </c>
      <c r="E880" s="151" t="s">
        <v>99</v>
      </c>
      <c r="F880" s="151" t="s">
        <v>100</v>
      </c>
    </row>
    <row r="881" spans="4:6" ht="14.5" x14ac:dyDescent="0.35">
      <c r="D881" s="53" t="s">
        <v>195</v>
      </c>
      <c r="E881" s="151" t="s">
        <v>150</v>
      </c>
      <c r="F881" s="151" t="s">
        <v>99</v>
      </c>
    </row>
    <row r="882" spans="4:6" ht="14.5" x14ac:dyDescent="0.35">
      <c r="D882" s="53" t="s">
        <v>195</v>
      </c>
      <c r="E882" s="151" t="s">
        <v>96</v>
      </c>
      <c r="F882" s="151" t="s">
        <v>92</v>
      </c>
    </row>
    <row r="883" spans="4:6" ht="14.5" x14ac:dyDescent="0.35">
      <c r="D883" s="53" t="s">
        <v>195</v>
      </c>
      <c r="E883" s="151" t="s">
        <v>151</v>
      </c>
      <c r="F883" s="151" t="s">
        <v>94</v>
      </c>
    </row>
    <row r="884" spans="4:6" ht="14.5" x14ac:dyDescent="0.35">
      <c r="D884" s="53" t="s">
        <v>195</v>
      </c>
      <c r="E884" s="151" t="s">
        <v>100</v>
      </c>
      <c r="F884" s="151" t="s">
        <v>97</v>
      </c>
    </row>
    <row r="885" spans="4:6" ht="14.5" x14ac:dyDescent="0.35">
      <c r="D885" s="53" t="s">
        <v>195</v>
      </c>
      <c r="E885" s="151" t="s">
        <v>101</v>
      </c>
      <c r="F885" s="151" t="s">
        <v>98</v>
      </c>
    </row>
    <row r="886" spans="4:6" ht="14.5" x14ac:dyDescent="0.35">
      <c r="D886" s="53" t="s">
        <v>195</v>
      </c>
      <c r="E886" s="151" t="s">
        <v>93</v>
      </c>
      <c r="F886" s="151" t="s">
        <v>95</v>
      </c>
    </row>
    <row r="887" spans="4:6" ht="14.5" x14ac:dyDescent="0.35">
      <c r="D887" s="53" t="s">
        <v>195</v>
      </c>
      <c r="E887" s="151" t="s">
        <v>150</v>
      </c>
      <c r="F887" s="151" t="s">
        <v>96</v>
      </c>
    </row>
    <row r="888" spans="4:6" ht="14.5" x14ac:dyDescent="0.35">
      <c r="D888" s="53" t="s">
        <v>195</v>
      </c>
      <c r="E888" s="151" t="s">
        <v>97</v>
      </c>
      <c r="F888" s="151" t="s">
        <v>98</v>
      </c>
    </row>
    <row r="889" spans="4:6" ht="14.5" x14ac:dyDescent="0.35">
      <c r="D889" s="53" t="s">
        <v>195</v>
      </c>
      <c r="E889" s="151" t="s">
        <v>92</v>
      </c>
      <c r="F889" s="151" t="s">
        <v>95</v>
      </c>
    </row>
    <row r="890" spans="4:6" ht="14.5" x14ac:dyDescent="0.35">
      <c r="D890" s="53" t="s">
        <v>195</v>
      </c>
      <c r="E890" s="151" t="s">
        <v>151</v>
      </c>
      <c r="F890" s="151" t="s">
        <v>99</v>
      </c>
    </row>
    <row r="891" spans="4:6" ht="14.5" x14ac:dyDescent="0.35">
      <c r="D891" s="53" t="s">
        <v>195</v>
      </c>
      <c r="E891" s="151" t="s">
        <v>93</v>
      </c>
      <c r="F891" s="151" t="s">
        <v>100</v>
      </c>
    </row>
    <row r="892" spans="4:6" ht="14.5" x14ac:dyDescent="0.35">
      <c r="D892" s="53" t="s">
        <v>195</v>
      </c>
      <c r="E892" s="151" t="s">
        <v>94</v>
      </c>
      <c r="F892" s="151" t="s">
        <v>101</v>
      </c>
    </row>
    <row r="893" spans="4:6" ht="14.5" x14ac:dyDescent="0.35">
      <c r="D893" s="53" t="s">
        <v>195</v>
      </c>
      <c r="E893" s="151" t="s">
        <v>100</v>
      </c>
      <c r="F893" s="151" t="s">
        <v>151</v>
      </c>
    </row>
    <row r="894" spans="4:6" ht="14.5" x14ac:dyDescent="0.35">
      <c r="D894" s="53" t="s">
        <v>195</v>
      </c>
      <c r="E894" s="151" t="s">
        <v>150</v>
      </c>
      <c r="F894" s="151" t="s">
        <v>94</v>
      </c>
    </row>
    <row r="895" spans="4:6" ht="14.5" x14ac:dyDescent="0.35">
      <c r="D895" s="53" t="s">
        <v>195</v>
      </c>
      <c r="E895" s="151" t="s">
        <v>101</v>
      </c>
      <c r="F895" s="151" t="s">
        <v>99</v>
      </c>
    </row>
    <row r="896" spans="4:6" ht="14.5" x14ac:dyDescent="0.35">
      <c r="D896" s="53" t="s">
        <v>195</v>
      </c>
      <c r="E896" s="151" t="s">
        <v>93</v>
      </c>
      <c r="F896" s="151" t="s">
        <v>98</v>
      </c>
    </row>
    <row r="897" spans="4:6" ht="14.5" x14ac:dyDescent="0.35">
      <c r="D897" s="53" t="s">
        <v>195</v>
      </c>
      <c r="E897" s="151" t="s">
        <v>92</v>
      </c>
      <c r="F897" s="151" t="s">
        <v>97</v>
      </c>
    </row>
    <row r="898" spans="4:6" ht="14.5" x14ac:dyDescent="0.35">
      <c r="D898" s="53" t="s">
        <v>195</v>
      </c>
      <c r="E898" s="151" t="s">
        <v>95</v>
      </c>
      <c r="F898" s="151" t="s">
        <v>96</v>
      </c>
    </row>
  </sheetData>
  <autoFilter ref="A3:H898" xr:uid="{00000000-0009-0000-0000-000006000000}"/>
  <sortState xmlns:xlrd2="http://schemas.microsoft.com/office/spreadsheetml/2017/richdata2" ref="A4:J807">
    <sortCondition ref="D4:D807"/>
  </sortState>
  <customSheetViews>
    <customSheetView guid="{7C5E7431-A90F-4AC4-9A07-BA1041730F4D}" showAutoFilter="1">
      <selection activeCell="D10" sqref="D10"/>
      <pageMargins left="0.75" right="0.75" top="1" bottom="1" header="0.5" footer="0.5"/>
      <pageSetup orientation="portrait" r:id="rId1"/>
      <headerFooter alignWithMargins="0"/>
      <autoFilter ref="A3:H898" xr:uid="{00000000-0000-0000-0000-000000000000}"/>
    </customSheetView>
  </customSheetViews>
  <mergeCells count="1">
    <mergeCell ref="B1:H1"/>
  </mergeCells>
  <conditionalFormatting sqref="H524:H560 H568:H604 H612:H642 H656 H4:H516">
    <cfRule type="cellIs" dxfId="15" priority="16" stopIfTrue="1" operator="notEqual">
      <formula>0.416666666666667</formula>
    </cfRule>
  </conditionalFormatting>
  <conditionalFormatting sqref="H643:H648">
    <cfRule type="cellIs" dxfId="14" priority="15" stopIfTrue="1" operator="notEqual">
      <formula>0.416666666666667</formula>
    </cfRule>
  </conditionalFormatting>
  <conditionalFormatting sqref="H662">
    <cfRule type="cellIs" dxfId="13" priority="14" stopIfTrue="1" operator="notEqual">
      <formula>0.416666666666667</formula>
    </cfRule>
  </conditionalFormatting>
  <conditionalFormatting sqref="H657:H661">
    <cfRule type="cellIs" dxfId="12" priority="13" stopIfTrue="1" operator="notEqual">
      <formula>0.416666666666667</formula>
    </cfRule>
  </conditionalFormatting>
  <conditionalFormatting sqref="H668">
    <cfRule type="cellIs" dxfId="11" priority="12" stopIfTrue="1" operator="notEqual">
      <formula>0.416666666666667</formula>
    </cfRule>
  </conditionalFormatting>
  <conditionalFormatting sqref="H663:H667">
    <cfRule type="cellIs" dxfId="10" priority="11" stopIfTrue="1" operator="notEqual">
      <formula>0.416666666666667</formula>
    </cfRule>
  </conditionalFormatting>
  <conditionalFormatting sqref="H674">
    <cfRule type="cellIs" dxfId="9" priority="10" stopIfTrue="1" operator="notEqual">
      <formula>0.416666666666667</formula>
    </cfRule>
  </conditionalFormatting>
  <conditionalFormatting sqref="H669:H673">
    <cfRule type="cellIs" dxfId="8" priority="9" stopIfTrue="1" operator="notEqual">
      <formula>0.416666666666667</formula>
    </cfRule>
  </conditionalFormatting>
  <conditionalFormatting sqref="H680">
    <cfRule type="cellIs" dxfId="7" priority="8" stopIfTrue="1" operator="notEqual">
      <formula>0.416666666666667</formula>
    </cfRule>
  </conditionalFormatting>
  <conditionalFormatting sqref="H675:H679">
    <cfRule type="cellIs" dxfId="6" priority="7" stopIfTrue="1" operator="notEqual">
      <formula>0.416666666666667</formula>
    </cfRule>
  </conditionalFormatting>
  <conditionalFormatting sqref="H686">
    <cfRule type="cellIs" dxfId="5" priority="6" stopIfTrue="1" operator="notEqual">
      <formula>0.416666666666667</formula>
    </cfRule>
  </conditionalFormatting>
  <conditionalFormatting sqref="H681:H685">
    <cfRule type="cellIs" dxfId="4" priority="5" stopIfTrue="1" operator="notEqual">
      <formula>0.416666666666667</formula>
    </cfRule>
  </conditionalFormatting>
  <conditionalFormatting sqref="H517:H523">
    <cfRule type="cellIs" dxfId="3" priority="4" stopIfTrue="1" operator="notEqual">
      <formula>0.416666666666667</formula>
    </cfRule>
  </conditionalFormatting>
  <conditionalFormatting sqref="H561:H567">
    <cfRule type="cellIs" dxfId="2" priority="3" stopIfTrue="1" operator="notEqual">
      <formula>0.416666666666667</formula>
    </cfRule>
  </conditionalFormatting>
  <conditionalFormatting sqref="H605:H611">
    <cfRule type="cellIs" dxfId="1" priority="2" stopIfTrue="1" operator="notEqual">
      <formula>0.416666666666667</formula>
    </cfRule>
  </conditionalFormatting>
  <conditionalFormatting sqref="H649:H655">
    <cfRule type="cellIs" dxfId="0" priority="1" stopIfTrue="1" operator="notEqual">
      <formula>0.416666666666667</formula>
    </cfRule>
  </conditionalFormatting>
  <pageMargins left="0.75" right="0.75" top="1" bottom="1" header="0.5" footer="0.5"/>
  <pageSetup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Sheet15">
    <tabColor rgb="FFCC99FF"/>
  </sheetPr>
  <dimension ref="A1:AH871"/>
  <sheetViews>
    <sheetView zoomScale="90" zoomScaleNormal="90" workbookViewId="0">
      <selection activeCell="M304" sqref="M304"/>
    </sheetView>
  </sheetViews>
  <sheetFormatPr defaultColWidth="9.1796875" defaultRowHeight="12.5" x14ac:dyDescent="0.25"/>
  <cols>
    <col min="1" max="1" width="2.26953125" style="119" customWidth="1"/>
    <col min="2" max="2" width="11.26953125" style="1" customWidth="1"/>
    <col min="3" max="3" width="12.54296875" style="1" customWidth="1"/>
    <col min="4" max="4" width="13" style="1" customWidth="1"/>
    <col min="5" max="6" width="28.1796875" style="1" customWidth="1"/>
    <col min="7" max="7" width="7.26953125" style="1" customWidth="1"/>
    <col min="8" max="8" width="13.453125" style="1" customWidth="1"/>
    <col min="9" max="9" width="43.81640625" style="16" customWidth="1"/>
    <col min="10" max="10" width="51.1796875" style="1" customWidth="1"/>
    <col min="11" max="12" width="22.54296875" style="1" customWidth="1"/>
    <col min="13" max="13" width="22.7265625" style="1" customWidth="1"/>
    <col min="14" max="14" width="16.81640625" style="1" customWidth="1"/>
    <col min="15" max="15" width="9.1796875" style="1" customWidth="1"/>
    <col min="16" max="16" width="22.453125" style="1" customWidth="1"/>
    <col min="17" max="17" width="28.81640625" style="1" customWidth="1"/>
    <col min="18" max="18" width="33.1796875" style="1" customWidth="1"/>
    <col min="19" max="20" width="9.1796875" style="1" customWidth="1"/>
    <col min="21" max="21" width="47.7265625" style="1" customWidth="1"/>
    <col min="22" max="22" width="9.1796875" style="1" customWidth="1"/>
    <col min="23" max="23" width="8.7265625" style="1" customWidth="1"/>
    <col min="24" max="24" width="37.54296875" style="1" customWidth="1"/>
    <col min="25" max="25" width="9.1796875" style="1" customWidth="1"/>
    <col min="26" max="27" width="28.81640625" style="1" customWidth="1"/>
    <col min="28" max="28" width="33.1796875" style="1" customWidth="1"/>
    <col min="29" max="29" width="9.1796875" style="1" customWidth="1"/>
    <col min="30" max="30" width="29.81640625" style="1" customWidth="1"/>
    <col min="31" max="31" width="11.7265625" style="1" customWidth="1"/>
    <col min="32" max="16384" width="9.1796875" style="1"/>
  </cols>
  <sheetData>
    <row r="1" spans="1:34" ht="51" customHeight="1" x14ac:dyDescent="0.4">
      <c r="A1" s="118" t="str">
        <f>IF('MASTER  10 Teams'!A1&lt;&gt;"",'MASTER  10 Teams'!A1,"")</f>
        <v/>
      </c>
      <c r="B1" s="416" t="s">
        <v>208</v>
      </c>
      <c r="C1" s="417"/>
      <c r="D1" s="417"/>
      <c r="E1" s="417"/>
      <c r="F1" s="417"/>
      <c r="G1" s="417"/>
      <c r="H1" s="417"/>
      <c r="I1" s="417"/>
      <c r="J1" s="417"/>
      <c r="K1" s="16"/>
      <c r="M1" s="15"/>
      <c r="N1" s="15"/>
      <c r="P1" s="16"/>
      <c r="Q1" s="17"/>
      <c r="R1" s="17"/>
      <c r="T1" s="18"/>
      <c r="U1" s="19"/>
      <c r="V1" s="6"/>
      <c r="W1" s="16"/>
      <c r="X1" s="16"/>
      <c r="Z1" s="16"/>
      <c r="AA1" s="17"/>
      <c r="AB1" s="17"/>
      <c r="AD1" s="410"/>
      <c r="AE1" s="410"/>
    </row>
    <row r="2" spans="1:34" ht="11.25" customHeight="1" x14ac:dyDescent="0.4">
      <c r="A2" s="118" t="str">
        <f>IF('MASTER  10 Teams'!A2&lt;&gt;"",'MASTER  10 Teams'!A2,"")</f>
        <v/>
      </c>
      <c r="B2" s="420"/>
      <c r="C2" s="416"/>
      <c r="D2" s="416"/>
      <c r="E2" s="416"/>
      <c r="F2" s="416"/>
      <c r="G2" s="416"/>
      <c r="H2" s="416"/>
      <c r="I2" s="416"/>
      <c r="J2" s="416"/>
      <c r="K2" s="16"/>
      <c r="M2" s="15"/>
      <c r="N2" s="15"/>
      <c r="P2" s="16"/>
      <c r="Q2" s="17"/>
      <c r="R2" s="17"/>
      <c r="T2" s="18"/>
      <c r="U2" s="19"/>
      <c r="V2" s="6"/>
      <c r="W2" s="16"/>
      <c r="X2" s="16"/>
      <c r="Z2" s="16"/>
      <c r="AA2" s="16"/>
      <c r="AB2" s="16"/>
    </row>
    <row r="3" spans="1:34" ht="14.5" thickBot="1" x14ac:dyDescent="0.35">
      <c r="A3" s="80">
        <f>IF('MASTER  10 Teams'!A3&lt;&gt;"",'MASTER  10 Teams'!A3,"")</f>
        <v>1</v>
      </c>
      <c r="B3" s="81" t="str">
        <f>IF('MASTER  10 Teams'!B3&lt;&gt;"",'MASTER  10 Teams'!B3,"")</f>
        <v>Game #</v>
      </c>
      <c r="C3" s="82" t="str">
        <f>IF('MASTER  10 Teams'!C3&lt;&gt;"",'MASTER  10 Teams'!C3,"")</f>
        <v>Date</v>
      </c>
      <c r="D3" s="82" t="str">
        <f>IF('MASTER  10 Teams'!D3&lt;&gt;"",'MASTER  10 Teams'!D3,"")</f>
        <v>Division</v>
      </c>
      <c r="E3" s="82" t="str">
        <f>IF('MASTER  10 Teams'!E3&lt;&gt;"",'MASTER  10 Teams'!E3,"")</f>
        <v>Home Team</v>
      </c>
      <c r="F3" s="82" t="str">
        <f>IF('MASTER  10 Teams'!F3&lt;&gt;"",'MASTER  10 Teams'!F3,"")</f>
        <v>Away Team</v>
      </c>
      <c r="G3" s="82" t="str">
        <f>IF('MASTER  10 Teams'!G3&lt;&gt;"",'MASTER  10 Teams'!G3,"")</f>
        <v>Score</v>
      </c>
      <c r="H3" s="83" t="str">
        <f>IF('MASTER  10 Teams'!H3&lt;&gt;"",'MASTER  10 Teams'!H3,"")</f>
        <v>Time</v>
      </c>
      <c r="I3" s="82" t="str">
        <f>IF('MASTER  10 Teams'!I3&lt;&gt;"",'MASTER  10 Teams'!I3,"")</f>
        <v>Venue</v>
      </c>
      <c r="J3" s="84" t="str">
        <f>IF('MASTER  10 Teams'!J3&lt;&gt;"",'MASTER  10 Teams'!J3,"")</f>
        <v>Comments</v>
      </c>
      <c r="K3" s="82" t="str">
        <f>IF('MASTER  10 Teams'!E3&lt;&gt;"",'MASTER  10 Teams'!E3,"")</f>
        <v>Home Team</v>
      </c>
      <c r="L3" s="82" t="str">
        <f>IF('MASTER  10 Teams'!F3&lt;&gt;"",'MASTER  10 Teams'!F3,"")</f>
        <v>Away Team</v>
      </c>
      <c r="M3" s="82" t="str">
        <f>IF('MASTER  10 Teams'!M3&lt;&gt;"",'MASTER  10 Teams'!M3,"")</f>
        <v>home changes</v>
      </c>
    </row>
    <row r="4" spans="1:34" ht="15.5" thickTop="1" thickBot="1" x14ac:dyDescent="0.4">
      <c r="A4" s="118">
        <f>IF('MASTER  10 Teams'!A4&lt;&gt;"",'MASTER  10 Teams'!A4,"")</f>
        <v>1</v>
      </c>
      <c r="B4" s="118" t="str">
        <f>IF('MASTER  10 Teams'!B4&lt;&gt;"",'MASTER  10 Teams'!B4,"")</f>
        <v/>
      </c>
      <c r="C4" s="98">
        <f>IF('MASTER  10 Teams'!C4&lt;&gt;"",'MASTER  10 Teams'!C4,"")</f>
        <v>42827</v>
      </c>
      <c r="D4" s="36" t="str">
        <f>IF('MASTER  10 Teams'!D4&lt;&gt;"",'MASTER  10 Teams'!D4,"")</f>
        <v>O40-1</v>
      </c>
      <c r="E4" s="24" t="str">
        <f>VLOOKUP(K4,'Ref asgn teams'!$A$2:$B$99,2)</f>
        <v>Wilton Ancient Warriors FC</v>
      </c>
      <c r="F4" s="24" t="str">
        <f>VLOOKUP(L4,'Ref asgn teams'!$A$2:$B$99,2)</f>
        <v>Norwalk Mariners</v>
      </c>
      <c r="G4" s="73" t="str">
        <f>IF('MASTER  10 Teams'!G4&lt;&gt;"",'MASTER  10 Teams'!G4,"")</f>
        <v/>
      </c>
      <c r="H4" s="97">
        <f>IF('MASTER  10 Teams'!H4&lt;&gt;"",'MASTER  10 Teams'!H4,"")</f>
        <v>0.33333333333333331</v>
      </c>
      <c r="I4" s="25" t="str">
        <f>VLOOKUP(M4,Venues!$A$2:$E$139,5,FALSE)</f>
        <v>Lilly Field, Wilton</v>
      </c>
      <c r="J4" s="75" t="str">
        <f>IF('MASTER  10 Teams'!J4&lt;&gt;"",'MASTER  10 Teams'!J4,"")</f>
        <v>Played ahead from 4/9</v>
      </c>
      <c r="K4" s="24" t="str">
        <f>IF('MASTER  10 Teams'!E4&lt;&gt;"",'MASTER  10 Teams'!E4,"")</f>
        <v xml:space="preserve">WILTON WARRIORS </v>
      </c>
      <c r="L4" s="24" t="str">
        <f>IF('MASTER  10 Teams'!F4&lt;&gt;"",'MASTER  10 Teams'!F4,"")</f>
        <v>NORWALK MARINERS</v>
      </c>
      <c r="M4" s="5" t="str">
        <f>IF('MASTER  10 Teams'!I4&lt;&gt;"",'MASTER  10 Teams'!I4,"")</f>
        <v>Lilly Field, Wilton</v>
      </c>
      <c r="N4" s="5"/>
      <c r="AF4" s="1" t="s">
        <v>0</v>
      </c>
      <c r="AH4" s="16"/>
    </row>
    <row r="5" spans="1:34" ht="15.5" thickTop="1" thickBot="1" x14ac:dyDescent="0.4">
      <c r="A5" s="118">
        <f>IF('MASTER  10 Teams'!A5&lt;&gt;"",'MASTER  10 Teams'!A5,"")</f>
        <v>2</v>
      </c>
      <c r="B5" s="118" t="str">
        <f>IF('MASTER  10 Teams'!B5&lt;&gt;"",'MASTER  10 Teams'!B5,"")</f>
        <v/>
      </c>
      <c r="C5" s="98" t="str">
        <f>IF('MASTER  10 Teams'!C5&lt;&gt;"",'MASTER  10 Teams'!C5,"")</f>
        <v/>
      </c>
      <c r="D5" s="27" t="str">
        <f>IF('MASTER  10 Teams'!D5&lt;&gt;"",'MASTER  10 Teams'!D5,"")</f>
        <v xml:space="preserve"> </v>
      </c>
      <c r="E5" s="24" t="e">
        <f>VLOOKUP(K5,'Ref asgn teams'!$A$2:$B$99,2)</f>
        <v>#N/A</v>
      </c>
      <c r="F5" s="24" t="e">
        <f>VLOOKUP(L5,'Ref asgn teams'!$A$2:$B$99,2)</f>
        <v>#N/A</v>
      </c>
      <c r="G5" s="94"/>
      <c r="H5" s="97" t="str">
        <f>IF('MASTER  10 Teams'!H5&lt;&gt;"",'MASTER  10 Teams'!H5,"")</f>
        <v/>
      </c>
      <c r="I5" s="25" t="e">
        <f>VLOOKUP(M5,Venues!$A$2:$E$139,5,FALSE)</f>
        <v>#N/A</v>
      </c>
      <c r="J5" s="75" t="str">
        <f>IF('MASTER  10 Teams'!J5&lt;&gt;"",'MASTER  10 Teams'!J5,"")</f>
        <v/>
      </c>
      <c r="K5" s="24" t="str">
        <f>IF('MASTER  10 Teams'!E5&lt;&gt;"",'MASTER  10 Teams'!E5,"")</f>
        <v/>
      </c>
      <c r="L5" s="24" t="str">
        <f>IF('MASTER  10 Teams'!F5&lt;&gt;"",'MASTER  10 Teams'!F5,"")</f>
        <v/>
      </c>
      <c r="M5" s="5" t="str">
        <f>IF('MASTER  10 Teams'!I5&lt;&gt;"",'MASTER  10 Teams'!I5,"")</f>
        <v/>
      </c>
      <c r="N5" s="5"/>
      <c r="AH5" s="16"/>
    </row>
    <row r="6" spans="1:34" ht="12.75" customHeight="1" thickTop="1" thickBot="1" x14ac:dyDescent="0.4">
      <c r="A6" s="118">
        <f>IF('MASTER  10 Teams'!A6&lt;&gt;"",'MASTER  10 Teams'!A6,"")</f>
        <v>3</v>
      </c>
      <c r="B6" s="118">
        <f>IF('MASTER  10 Teams'!B6&lt;&gt;"",'MASTER  10 Teams'!B6,"")</f>
        <v>1</v>
      </c>
      <c r="C6" s="98">
        <f>IF('MASTER  10 Teams'!C6&lt;&gt;"",'MASTER  10 Teams'!C6,"")</f>
        <v>42834</v>
      </c>
      <c r="D6" s="34" t="str">
        <f>IF('MASTER  10 Teams'!D6&lt;&gt;"",'MASTER  10 Teams'!D6,"")</f>
        <v>O30-1</v>
      </c>
      <c r="E6" s="24" t="str">
        <f>VLOOKUP(K6,'Ref asgn teams'!$A$2:$B$99,2)</f>
        <v>Newington Portuguese 30</v>
      </c>
      <c r="F6" s="24" t="str">
        <f>VLOOKUP(L6,'Ref asgn teams'!$A$2:$B$99,2)</f>
        <v>ECUACHAMOS FC</v>
      </c>
      <c r="G6" s="73"/>
      <c r="H6" s="97">
        <f>IF('MASTER  10 Teams'!H6&lt;&gt;"",'MASTER  10 Teams'!H6,"")</f>
        <v>0.33333333333333331</v>
      </c>
      <c r="I6" s="25" t="str">
        <f>VLOOKUP(M6,Venues!$A$2:$E$139,5,FALSE)</f>
        <v>Martin Kellogg, Newington</v>
      </c>
      <c r="J6" s="75" t="str">
        <f>IF('MASTER  10 Teams'!J6&lt;&gt;"",'MASTER  10 Teams'!J6,"")</f>
        <v/>
      </c>
      <c r="K6" s="24" t="str">
        <f>IF('MASTER  10 Teams'!E6&lt;&gt;"",'MASTER  10 Teams'!E6,"")</f>
        <v>NEWINGTON PORTUGUESE 30</v>
      </c>
      <c r="L6" s="24" t="str">
        <f>IF('MASTER  10 Teams'!F6&lt;&gt;"",'MASTER  10 Teams'!F6,"")</f>
        <v>ECUACHAMOS FC</v>
      </c>
      <c r="M6" s="5" t="str">
        <f>IF('MASTER  10 Teams'!I6&lt;&gt;"",'MASTER  10 Teams'!I6,"")</f>
        <v>Martin Kellogg, Newington</v>
      </c>
      <c r="N6" s="5"/>
      <c r="P6" s="20"/>
      <c r="Q6" s="7"/>
      <c r="R6" s="90"/>
      <c r="T6" s="4"/>
      <c r="U6" s="11"/>
      <c r="W6" s="4"/>
      <c r="X6" s="11"/>
      <c r="Z6" s="11"/>
      <c r="AA6" s="3"/>
      <c r="AB6" s="7"/>
      <c r="AD6" s="11"/>
      <c r="AE6" s="95"/>
    </row>
    <row r="7" spans="1:34" ht="12.75" customHeight="1" thickTop="1" thickBot="1" x14ac:dyDescent="0.4">
      <c r="A7" s="118">
        <f>IF('MASTER  10 Teams'!A7&lt;&gt;"",'MASTER  10 Teams'!A7,"")</f>
        <v>4</v>
      </c>
      <c r="B7" s="118">
        <f>IF('MASTER  10 Teams'!B7&lt;&gt;"",'MASTER  10 Teams'!B7,"")</f>
        <v>1</v>
      </c>
      <c r="C7" s="98">
        <f>IF('MASTER  10 Teams'!C7&lt;&gt;"",'MASTER  10 Teams'!C7,"")</f>
        <v>42834</v>
      </c>
      <c r="D7" s="34" t="str">
        <f>IF('MASTER  10 Teams'!D7&lt;&gt;"",'MASTER  10 Teams'!D7,"")</f>
        <v>O30-1</v>
      </c>
      <c r="E7" s="24" t="str">
        <f>VLOOKUP(K7,'Ref asgn teams'!$A$2:$B$99,2)</f>
        <v>FC Shelton</v>
      </c>
      <c r="F7" s="24" t="str">
        <f>VLOOKUP(L7,'Ref asgn teams'!$A$2:$B$99,2)</f>
        <v>Milford Tuesday</v>
      </c>
      <c r="G7" s="73"/>
      <c r="H7" s="97">
        <f>IF('MASTER  10 Teams'!H7&lt;&gt;"",'MASTER  10 Teams'!H7,"")</f>
        <v>0.33333333333333331</v>
      </c>
      <c r="I7" s="25" t="str">
        <f>VLOOKUP(M7,Venues!$A$2:$E$139,5,FALSE)</f>
        <v>Nike Site, Shelton</v>
      </c>
      <c r="J7" s="75" t="str">
        <f>IF('MASTER  10 Teams'!J7&lt;&gt;"",'MASTER  10 Teams'!J7,"")</f>
        <v xml:space="preserve"> </v>
      </c>
      <c r="K7" s="24" t="str">
        <f>IF('MASTER  10 Teams'!E7&lt;&gt;"",'MASTER  10 Teams'!E7,"")</f>
        <v>SHELTON FC</v>
      </c>
      <c r="L7" s="24" t="str">
        <f>IF('MASTER  10 Teams'!F7&lt;&gt;"",'MASTER  10 Teams'!F7,"")</f>
        <v>MILFORD TUESDAY</v>
      </c>
      <c r="M7" s="5" t="str">
        <f>IF('MASTER  10 Teams'!I7&lt;&gt;"",'MASTER  10 Teams'!I7,"")</f>
        <v>Nike Site, Shelton</v>
      </c>
      <c r="N7" s="5"/>
      <c r="P7" s="11"/>
      <c r="Q7" s="7"/>
      <c r="R7" s="7"/>
      <c r="T7" s="4"/>
      <c r="U7" s="13"/>
      <c r="W7" s="4"/>
      <c r="X7" s="11"/>
      <c r="Z7" s="10"/>
      <c r="AA7" s="3"/>
      <c r="AB7" s="7"/>
      <c r="AD7" s="10"/>
      <c r="AE7" s="95"/>
    </row>
    <row r="8" spans="1:34" ht="12.75" customHeight="1" thickTop="1" thickBot="1" x14ac:dyDescent="0.4">
      <c r="A8" s="118">
        <f>IF('MASTER  10 Teams'!A8&lt;&gt;"",'MASTER  10 Teams'!A8,"")</f>
        <v>5</v>
      </c>
      <c r="B8" s="118">
        <f>IF('MASTER  10 Teams'!B8&lt;&gt;"",'MASTER  10 Teams'!B8,"")</f>
        <v>1</v>
      </c>
      <c r="C8" s="98">
        <f>IF('MASTER  10 Teams'!C8&lt;&gt;"",'MASTER  10 Teams'!C8,"")</f>
        <v>42834</v>
      </c>
      <c r="D8" s="34" t="str">
        <f>IF('MASTER  10 Teams'!D8&lt;&gt;"",'MASTER  10 Teams'!D8,"")</f>
        <v>O30-1</v>
      </c>
      <c r="E8" s="24" t="str">
        <f>VLOOKUP(K8,'Ref asgn teams'!$A$2:$B$99,2)</f>
        <v>Cinton FC</v>
      </c>
      <c r="F8" s="24" t="str">
        <f>VLOOKUP(L8,'Ref asgn teams'!$A$2:$B$99,2)</f>
        <v>Danbury United 30</v>
      </c>
      <c r="G8" s="73"/>
      <c r="H8" s="97">
        <f>IF('MASTER  10 Teams'!H8&lt;&gt;"",'MASTER  10 Teams'!H8,"")</f>
        <v>0.41666666666666702</v>
      </c>
      <c r="I8" s="25" t="str">
        <f>VLOOKUP(M8,Venues!$A$2:$E$139,5,FALSE)</f>
        <v>Indian River Recreation Area, Clinton</v>
      </c>
      <c r="J8" s="75" t="str">
        <f>IF('MASTER  10 Teams'!J8&lt;&gt;"",'MASTER  10 Teams'!J8,"")</f>
        <v/>
      </c>
      <c r="K8" s="24" t="str">
        <f>IF('MASTER  10 Teams'!E8&lt;&gt;"",'MASTER  10 Teams'!E8,"")</f>
        <v>CLINTON FC</v>
      </c>
      <c r="L8" s="24" t="str">
        <f>IF('MASTER  10 Teams'!F8&lt;&gt;"",'MASTER  10 Teams'!F8,"")</f>
        <v>DANBURY UNITED 30</v>
      </c>
      <c r="M8" s="5" t="str">
        <f>IF('MASTER  10 Teams'!I8&lt;&gt;"",'MASTER  10 Teams'!I8,"")</f>
        <v>Indian River Sports Complex, Clinton</v>
      </c>
      <c r="N8" s="5"/>
      <c r="P8" s="11"/>
      <c r="Q8" s="7"/>
      <c r="R8" s="7"/>
      <c r="T8" s="4"/>
      <c r="U8" s="13"/>
      <c r="W8" s="4"/>
      <c r="X8" s="11"/>
      <c r="Z8" s="10"/>
      <c r="AA8" s="7"/>
      <c r="AB8" s="3"/>
      <c r="AD8" s="10"/>
      <c r="AE8" s="95"/>
    </row>
    <row r="9" spans="1:34" ht="12.75" customHeight="1" thickTop="1" thickBot="1" x14ac:dyDescent="0.4">
      <c r="A9" s="118">
        <f>IF('MASTER  10 Teams'!A9&lt;&gt;"",'MASTER  10 Teams'!A9,"")</f>
        <v>6</v>
      </c>
      <c r="B9" s="118">
        <f>IF('MASTER  10 Teams'!B9&lt;&gt;"",'MASTER  10 Teams'!B9,"")</f>
        <v>1</v>
      </c>
      <c r="C9" s="98">
        <f>IF('MASTER  10 Teams'!C9&lt;&gt;"",'MASTER  10 Teams'!C9,"")</f>
        <v>42834</v>
      </c>
      <c r="D9" s="34" t="str">
        <f>IF('MASTER  10 Teams'!D9&lt;&gt;"",'MASTER  10 Teams'!D9,"")</f>
        <v>O30-1</v>
      </c>
      <c r="E9" s="24" t="str">
        <f>VLOOKUP(K9,'Ref asgn teams'!$A$2:$B$99,2)</f>
        <v>Newtown Salty Dogs</v>
      </c>
      <c r="F9" s="24" t="str">
        <f>VLOOKUP(L9,'Ref asgn teams'!$A$2:$B$99,2)</f>
        <v>Greenwich Arsenal 30</v>
      </c>
      <c r="G9" s="73"/>
      <c r="H9" s="97">
        <f>IF('MASTER  10 Teams'!H9&lt;&gt;"",'MASTER  10 Teams'!H9,"")</f>
        <v>0.41666666666666702</v>
      </c>
      <c r="I9" s="25" t="str">
        <f>VLOOKUP(M9,Venues!$A$2:$E$139,5,FALSE)</f>
        <v>Northford Park, Northford</v>
      </c>
      <c r="J9" s="75" t="str">
        <f>IF('MASTER  10 Teams'!J9&lt;&gt;"",'MASTER  10 Teams'!J9,"")</f>
        <v xml:space="preserve"> </v>
      </c>
      <c r="K9" s="24" t="str">
        <f>IF('MASTER  10 Teams'!E9&lt;&gt;"",'MASTER  10 Teams'!E9,"")</f>
        <v>NORTH BRANFORD 30</v>
      </c>
      <c r="L9" s="24" t="str">
        <f>IF('MASTER  10 Teams'!F9&lt;&gt;"",'MASTER  10 Teams'!F9,"")</f>
        <v>GREENWICH ARSENAL 30</v>
      </c>
      <c r="M9" s="5" t="str">
        <f>IF('MASTER  10 Teams'!I9&lt;&gt;"",'MASTER  10 Teams'!I9,"")</f>
        <v>Northford Park, North Branford</v>
      </c>
      <c r="N9" s="5"/>
      <c r="P9" s="10"/>
      <c r="Q9" s="7"/>
      <c r="R9" s="7"/>
      <c r="T9" s="4"/>
      <c r="U9" s="10"/>
      <c r="W9" s="4"/>
      <c r="X9" s="13"/>
      <c r="Z9" s="11"/>
      <c r="AA9" s="7"/>
      <c r="AB9" s="3"/>
      <c r="AD9" s="11"/>
      <c r="AE9" s="95"/>
    </row>
    <row r="10" spans="1:34" ht="12.75" customHeight="1" thickTop="1" thickBot="1" x14ac:dyDescent="0.4">
      <c r="A10" s="118"/>
      <c r="B10" s="118">
        <f>IF('MASTER  10 Teams'!B10&lt;&gt;"",'MASTER  10 Teams'!B10,"")</f>
        <v>1</v>
      </c>
      <c r="C10" s="98">
        <f>IF('MASTER  10 Teams'!C10&lt;&gt;"",'MASTER  10 Teams'!C10,"")</f>
        <v>42834</v>
      </c>
      <c r="D10" s="34" t="str">
        <f>IF('MASTER  10 Teams'!D10&lt;&gt;"",'MASTER  10 Teams'!D10,"")</f>
        <v>O30-1</v>
      </c>
      <c r="E10" s="24" t="str">
        <f>VLOOKUP(K10,'Ref asgn teams'!$A$2:$B$99,2)</f>
        <v>Polonez United</v>
      </c>
      <c r="F10" s="24" t="str">
        <f>VLOOKUP(L10,'Ref asgn teams'!$A$2:$B$99,2)</f>
        <v>VASCO DA GAMA 30</v>
      </c>
      <c r="G10" s="73"/>
      <c r="H10" s="97">
        <f>IF('MASTER  10 Teams'!H10&lt;&gt;"",'MASTER  10 Teams'!H10,"")</f>
        <v>0.375</v>
      </c>
      <c r="I10" s="25" t="str">
        <f>VLOOKUP(M10,Venues!$A$2:$E$139,5,FALSE)</f>
        <v>Cromwell Middle School, Cromwell</v>
      </c>
      <c r="J10" s="75" t="str">
        <f>IF('MASTER  10 Teams'!J10&lt;&gt;"",'MASTER  10 Teams'!J10,"")</f>
        <v xml:space="preserve"> </v>
      </c>
      <c r="K10" s="24" t="str">
        <f>IF('MASTER  10 Teams'!E10&lt;&gt;"",'MASTER  10 Teams'!E10,"")</f>
        <v>POLONEZ UNITED</v>
      </c>
      <c r="L10" s="24" t="str">
        <f>IF('MASTER  10 Teams'!F10&lt;&gt;"",'MASTER  10 Teams'!F10,"")</f>
        <v>VASCO DA GAMA 30</v>
      </c>
      <c r="M10" s="5" t="str">
        <f>IF('MASTER  10 Teams'!I10&lt;&gt;"",'MASTER  10 Teams'!I10,"")</f>
        <v>Cromwell MS, Cromwell</v>
      </c>
      <c r="N10" s="5"/>
      <c r="P10" s="13"/>
      <c r="Q10" s="7"/>
      <c r="R10" s="7"/>
      <c r="T10" s="4"/>
      <c r="U10" s="10"/>
      <c r="W10" s="4"/>
      <c r="X10" s="10"/>
      <c r="Z10" s="11"/>
      <c r="AA10" s="7"/>
      <c r="AB10" s="7"/>
      <c r="AD10" s="11"/>
      <c r="AE10" s="95"/>
    </row>
    <row r="11" spans="1:34" ht="12.75" customHeight="1" thickTop="1" thickBot="1" x14ac:dyDescent="0.4">
      <c r="A11" s="118"/>
      <c r="B11" s="118" t="str">
        <f>IF('MASTER  10 Teams'!B11&lt;&gt;"",'MASTER  10 Teams'!B11,"")</f>
        <v xml:space="preserve"> </v>
      </c>
      <c r="C11" s="98" t="str">
        <f>IF('MASTER  10 Teams'!C11&lt;&gt;"",'MASTER  10 Teams'!C11,"")</f>
        <v/>
      </c>
      <c r="D11" s="27" t="str">
        <f>IF('MASTER  10 Teams'!D11&lt;&gt;"",'MASTER  10 Teams'!D11,"")</f>
        <v xml:space="preserve"> </v>
      </c>
      <c r="E11" s="24" t="e">
        <f>VLOOKUP(K11,'Ref asgn teams'!$A$2:$B$99,2)</f>
        <v>#N/A</v>
      </c>
      <c r="F11" s="24" t="e">
        <f>VLOOKUP(L11,'Ref asgn teams'!$A$2:$B$99,2)</f>
        <v>#N/A</v>
      </c>
      <c r="G11" s="73"/>
      <c r="H11" s="97" t="str">
        <f>IF('MASTER  10 Teams'!H11&lt;&gt;"",'MASTER  10 Teams'!H11,"")</f>
        <v/>
      </c>
      <c r="I11" s="25" t="e">
        <f>VLOOKUP(M11,Venues!$A$2:$E$139,5,FALSE)</f>
        <v>#N/A</v>
      </c>
      <c r="J11" s="75" t="str">
        <f>IF('MASTER  10 Teams'!J11&lt;&gt;"",'MASTER  10 Teams'!J11,"")</f>
        <v/>
      </c>
      <c r="K11" s="24" t="str">
        <f>IF('MASTER  10 Teams'!E11&lt;&gt;"",'MASTER  10 Teams'!E11,"")</f>
        <v/>
      </c>
      <c r="L11" s="24" t="str">
        <f>IF('MASTER  10 Teams'!F11&lt;&gt;"",'MASTER  10 Teams'!F11,"")</f>
        <v/>
      </c>
      <c r="M11" s="5" t="str">
        <f>IF('MASTER  10 Teams'!I11&lt;&gt;"",'MASTER  10 Teams'!I11,"")</f>
        <v/>
      </c>
      <c r="N11" s="5"/>
      <c r="P11" s="10"/>
      <c r="Q11" s="3"/>
      <c r="R11" s="7"/>
      <c r="T11" s="4"/>
      <c r="U11" s="13"/>
      <c r="W11" s="4"/>
      <c r="X11" s="11"/>
      <c r="Z11" s="20"/>
      <c r="AA11" s="3"/>
      <c r="AB11" s="7"/>
      <c r="AD11" s="20"/>
      <c r="AE11" s="95"/>
    </row>
    <row r="12" spans="1:34" ht="12.75" customHeight="1" thickTop="1" thickBot="1" x14ac:dyDescent="0.4">
      <c r="A12" s="118"/>
      <c r="B12" s="118">
        <f>IF('MASTER  10 Teams'!B12&lt;&gt;"",'MASTER  10 Teams'!B12,"")</f>
        <v>1</v>
      </c>
      <c r="C12" s="98">
        <f>IF('MASTER  10 Teams'!C12&lt;&gt;"",'MASTER  10 Teams'!C12,"")</f>
        <v>42834</v>
      </c>
      <c r="D12" s="35" t="str">
        <f>IF('MASTER  10 Teams'!D12&lt;&gt;"",'MASTER  10 Teams'!D12,"")</f>
        <v>O30-2</v>
      </c>
      <c r="E12" s="24" t="str">
        <f>VLOOKUP(K12,'Ref asgn teams'!$A$2:$B$99,2)</f>
        <v>Milford Amigos</v>
      </c>
      <c r="F12" s="24" t="str">
        <f>VLOOKUP(L12,'Ref asgn teams'!$A$2:$B$99,2)</f>
        <v>Club Napoli 30</v>
      </c>
      <c r="G12" s="73"/>
      <c r="H12" s="97">
        <f>IF('MASTER  10 Teams'!H12&lt;&gt;"",'MASTER  10 Teams'!H12,"")</f>
        <v>0.33333333333333331</v>
      </c>
      <c r="I12" s="25" t="str">
        <f>VLOOKUP(M12,Venues!$A$2:$E$139,5,FALSE)</f>
        <v>Pease Rd Field, Woodbridge</v>
      </c>
      <c r="J12" s="75" t="str">
        <f>IF('MASTER  10 Teams'!J12&lt;&gt;"",'MASTER  10 Teams'!J12,"")</f>
        <v/>
      </c>
      <c r="K12" s="24" t="str">
        <f>IF('MASTER  10 Teams'!E12&lt;&gt;"",'MASTER  10 Teams'!E12,"")</f>
        <v>MILFORD AMIGOS</v>
      </c>
      <c r="L12" s="24" t="str">
        <f>IF('MASTER  10 Teams'!F12&lt;&gt;"",'MASTER  10 Teams'!F12,"")</f>
        <v>CLUB NAPOLI 30</v>
      </c>
      <c r="M12" s="5" t="str">
        <f>IF('MASTER  10 Teams'!I12&lt;&gt;"",'MASTER  10 Teams'!I12,"")</f>
        <v>Pease Road, Woodbridge</v>
      </c>
      <c r="N12" s="5"/>
      <c r="P12" s="16"/>
      <c r="Q12" s="7"/>
      <c r="R12" s="14"/>
      <c r="T12" s="4"/>
      <c r="U12" s="11"/>
      <c r="W12" s="4"/>
      <c r="X12" s="11"/>
      <c r="Z12" s="13"/>
      <c r="AA12" s="7"/>
      <c r="AB12" s="14"/>
      <c r="AD12" s="13"/>
      <c r="AE12" s="95"/>
    </row>
    <row r="13" spans="1:34" ht="12.75" customHeight="1" thickTop="1" thickBot="1" x14ac:dyDescent="0.4">
      <c r="A13" s="118"/>
      <c r="B13" s="118">
        <f>IF('MASTER  10 Teams'!B13&lt;&gt;"",'MASTER  10 Teams'!B13,"")</f>
        <v>1</v>
      </c>
      <c r="C13" s="98">
        <f>IF('MASTER  10 Teams'!C13&lt;&gt;"",'MASTER  10 Teams'!C13,"")</f>
        <v>42834</v>
      </c>
      <c r="D13" s="35" t="str">
        <f>IF('MASTER  10 Teams'!D13&lt;&gt;"",'MASTER  10 Teams'!D13,"")</f>
        <v>O30-2</v>
      </c>
      <c r="E13" s="24" t="str">
        <f>VLOOKUP(K13,'Ref asgn teams'!$A$2:$B$99,2)</f>
        <v>Stamford FC</v>
      </c>
      <c r="F13" s="24" t="str">
        <f>VLOOKUP(L13,'Ref asgn teams'!$A$2:$B$99,2)</f>
        <v>Litchfield County Blues</v>
      </c>
      <c r="G13" s="73"/>
      <c r="H13" s="97">
        <f>IF('MASTER  10 Teams'!H13&lt;&gt;"",'MASTER  10 Teams'!H13,"")</f>
        <v>0.41666666666666702</v>
      </c>
      <c r="I13" s="25" t="str">
        <f>VLOOKUP(M13,Venues!$A$2:$E$139,5,FALSE)</f>
        <v>West Beach, Stamford</v>
      </c>
      <c r="J13" s="75" t="str">
        <f>IF('MASTER  10 Teams'!J13&lt;&gt;"",'MASTER  10 Teams'!J13,"")</f>
        <v/>
      </c>
      <c r="K13" s="24" t="str">
        <f>IF('MASTER  10 Teams'!E13&lt;&gt;"",'MASTER  10 Teams'!E13,"")</f>
        <v>STAMFORD FC</v>
      </c>
      <c r="L13" s="24" t="str">
        <f>IF('MASTER  10 Teams'!F13&lt;&gt;"",'MASTER  10 Teams'!F13,"")</f>
        <v>LITCHFIELD COUNTY BLUES</v>
      </c>
      <c r="M13" s="5" t="str">
        <f>IF('MASTER  10 Teams'!I13&lt;&gt;"",'MASTER  10 Teams'!I13,"")</f>
        <v>West Beach Fields, Stamford</v>
      </c>
      <c r="N13" s="5"/>
      <c r="P13" s="11"/>
      <c r="Q13" s="3"/>
      <c r="R13" s="7"/>
      <c r="T13" s="4"/>
      <c r="U13" s="10"/>
      <c r="W13" s="4"/>
      <c r="X13" s="11"/>
      <c r="Z13" s="11"/>
      <c r="AA13" s="3"/>
      <c r="AB13" s="3"/>
      <c r="AD13" s="11"/>
      <c r="AE13" s="95"/>
    </row>
    <row r="14" spans="1:34" ht="12.75" customHeight="1" thickTop="1" thickBot="1" x14ac:dyDescent="0.4">
      <c r="A14" s="118"/>
      <c r="B14" s="118">
        <f>IF('MASTER  10 Teams'!B14&lt;&gt;"",'MASTER  10 Teams'!B14,"")</f>
        <v>1</v>
      </c>
      <c r="C14" s="98">
        <f>IF('MASTER  10 Teams'!C14&lt;&gt;"",'MASTER  10 Teams'!C14,"")</f>
        <v>42834</v>
      </c>
      <c r="D14" s="35" t="str">
        <f>IF('MASTER  10 Teams'!D14&lt;&gt;"",'MASTER  10 Teams'!D14,"")</f>
        <v>O30-2</v>
      </c>
      <c r="E14" s="24" t="str">
        <f>VLOOKUP(K14,'Ref asgn teams'!$A$2:$B$99,2)</f>
        <v>Caseus New Haven FC</v>
      </c>
      <c r="F14" s="24" t="str">
        <f>VLOOKUP(L14,'Ref asgn teams'!$A$2:$B$99,2)</f>
        <v>Bridgeport United</v>
      </c>
      <c r="G14" s="73"/>
      <c r="H14" s="97">
        <f>IF('MASTER  10 Teams'!H14&lt;&gt;"",'MASTER  10 Teams'!H14,"")</f>
        <v>0.33333333333333331</v>
      </c>
      <c r="I14" s="25" t="str">
        <f>VLOOKUP(M14,Venues!$A$2:$E$139,5,FALSE)</f>
        <v>West Haven HS, West Haven</v>
      </c>
      <c r="J14" s="75" t="str">
        <f>IF('MASTER  10 Teams'!J14&lt;&gt;"",'MASTER  10 Teams'!J14,"")</f>
        <v/>
      </c>
      <c r="K14" s="24" t="str">
        <f>IF('MASTER  10 Teams'!E14&lt;&gt;"",'MASTER  10 Teams'!E14,"")</f>
        <v>CASEUS NEW HAVEN FC</v>
      </c>
      <c r="L14" s="24" t="str">
        <f>IF('MASTER  10 Teams'!F14&lt;&gt;"",'MASTER  10 Teams'!F14,"")</f>
        <v>BYE</v>
      </c>
      <c r="M14" s="5" t="str">
        <f>IF('MASTER  10 Teams'!I14&lt;&gt;"",'MASTER  10 Teams'!I14,"")</f>
        <v>Strong Stadium, West Haven</v>
      </c>
      <c r="N14" s="5"/>
      <c r="P14" s="11"/>
      <c r="Q14" s="7"/>
      <c r="R14" s="7"/>
      <c r="T14" s="4"/>
      <c r="U14" s="16"/>
      <c r="W14" s="4"/>
      <c r="X14" s="20"/>
      <c r="Z14" s="10"/>
      <c r="AA14" s="7"/>
      <c r="AB14" s="3"/>
      <c r="AD14" s="10"/>
      <c r="AE14" s="95"/>
    </row>
    <row r="15" spans="1:34" ht="12.75" customHeight="1" thickTop="1" thickBot="1" x14ac:dyDescent="0.4">
      <c r="A15" s="118"/>
      <c r="B15" s="118">
        <f>IF('MASTER  10 Teams'!B15&lt;&gt;"",'MASTER  10 Teams'!B15,"")</f>
        <v>1</v>
      </c>
      <c r="C15" s="98">
        <f>IF('MASTER  10 Teams'!C15&lt;&gt;"",'MASTER  10 Teams'!C15,"")</f>
        <v>42834</v>
      </c>
      <c r="D15" s="35" t="str">
        <f>IF('MASTER  10 Teams'!D15&lt;&gt;"",'MASTER  10 Teams'!D15,"")</f>
        <v>O30-2</v>
      </c>
      <c r="E15" s="24" t="str">
        <f>VLOOKUP(K15,'Ref asgn teams'!$A$2:$B$99,2)</f>
        <v>Naugatuck Fusion</v>
      </c>
      <c r="F15" s="24" t="str">
        <f>VLOOKUP(L15,'Ref asgn teams'!$A$2:$B$99,2)</f>
        <v>HENRY REID FC</v>
      </c>
      <c r="G15" s="73"/>
      <c r="H15" s="97">
        <f>IF('MASTER  10 Teams'!H15&lt;&gt;"",'MASTER  10 Teams'!H15,"")</f>
        <v>0.41666666666666702</v>
      </c>
      <c r="I15" s="25" t="str">
        <f>VLOOKUP(M15,Venues!$A$2:$E$139,5,FALSE)</f>
        <v>City Hill Middle School, Naugatuck</v>
      </c>
      <c r="J15" s="75" t="str">
        <f>IF('MASTER  10 Teams'!J15&lt;&gt;"",'MASTER  10 Teams'!J15,"")</f>
        <v/>
      </c>
      <c r="K15" s="24" t="str">
        <f>IF('MASTER  10 Teams'!E15&lt;&gt;"",'MASTER  10 Teams'!E15,"")</f>
        <v>NAUGATUCK FUSION</v>
      </c>
      <c r="L15" s="24" t="str">
        <f>IF('MASTER  10 Teams'!F15&lt;&gt;"",'MASTER  10 Teams'!F15,"")</f>
        <v>HENRY  REID FC 30</v>
      </c>
      <c r="M15" s="5" t="str">
        <f>IF('MASTER  10 Teams'!I15&lt;&gt;"",'MASTER  10 Teams'!I15,"")</f>
        <v>City Hill MS, Naugatuck</v>
      </c>
      <c r="N15" s="5"/>
      <c r="P15" s="11"/>
      <c r="Q15" s="9"/>
      <c r="R15" s="7"/>
      <c r="T15" s="4"/>
      <c r="U15" s="11"/>
      <c r="W15" s="4"/>
      <c r="X15" s="13"/>
      <c r="Z15" s="11"/>
      <c r="AA15" s="3"/>
      <c r="AB15" s="7"/>
      <c r="AD15" s="11"/>
      <c r="AE15" s="95"/>
    </row>
    <row r="16" spans="1:34" ht="12.75" customHeight="1" thickTop="1" thickBot="1" x14ac:dyDescent="0.4">
      <c r="A16" s="118"/>
      <c r="B16" s="118">
        <f>IF('MASTER  10 Teams'!B16&lt;&gt;"",'MASTER  10 Teams'!B16,"")</f>
        <v>1</v>
      </c>
      <c r="C16" s="98">
        <f>IF('MASTER  10 Teams'!C16&lt;&gt;"",'MASTER  10 Teams'!C16,"")</f>
        <v>42834</v>
      </c>
      <c r="D16" s="35" t="str">
        <f>IF('MASTER  10 Teams'!D16&lt;&gt;"",'MASTER  10 Teams'!D16,"")</f>
        <v>O30-2</v>
      </c>
      <c r="E16" s="24" t="str">
        <f>VLOOKUP(K16,'Ref asgn teams'!$A$2:$B$99,2)</f>
        <v>Newtown Salty Dogs</v>
      </c>
      <c r="F16" s="24" t="str">
        <f>VLOOKUP(L16,'Ref asgn teams'!$A$2:$B$99,2)</f>
        <v>WATERTOWN GEEZERS</v>
      </c>
      <c r="G16" s="73"/>
      <c r="H16" s="97">
        <f>IF('MASTER  10 Teams'!H16&lt;&gt;"",'MASTER  10 Teams'!H16,"")</f>
        <v>0.33333333333333331</v>
      </c>
      <c r="I16" s="25" t="str">
        <f>VLOOKUP(M16,Venues!$A$2:$E$139,5,FALSE)</f>
        <v>Treadwell Park, Sandy Hook</v>
      </c>
      <c r="J16" s="75" t="str">
        <f>IF('MASTER  10 Teams'!J16&lt;&gt;"",'MASTER  10 Teams'!J16,"")</f>
        <v/>
      </c>
      <c r="K16" s="24" t="str">
        <f>IF('MASTER  10 Teams'!E16&lt;&gt;"",'MASTER  10 Teams'!E16,"")</f>
        <v>NEWTOWN SALTY DOGS</v>
      </c>
      <c r="L16" s="24" t="str">
        <f>IF('MASTER  10 Teams'!F16&lt;&gt;"",'MASTER  10 Teams'!F16,"")</f>
        <v>WATERTOWN GEEZERS</v>
      </c>
      <c r="M16" s="5" t="str">
        <f>IF('MASTER  10 Teams'!I16&lt;&gt;"",'MASTER  10 Teams'!I16,"")</f>
        <v>Treadwell Park, Newtown</v>
      </c>
      <c r="N16" s="5"/>
      <c r="P16" s="11"/>
      <c r="Q16" s="3"/>
      <c r="R16" s="7"/>
      <c r="S16" s="93"/>
      <c r="T16" s="4"/>
      <c r="U16" s="11"/>
      <c r="W16" s="4"/>
      <c r="X16" s="13"/>
      <c r="Z16" s="11"/>
      <c r="AA16" s="7"/>
      <c r="AB16" s="7"/>
      <c r="AD16" s="11"/>
      <c r="AE16" s="95"/>
    </row>
    <row r="17" spans="1:31" ht="12.75" customHeight="1" thickTop="1" thickBot="1" x14ac:dyDescent="0.4">
      <c r="A17" s="118"/>
      <c r="B17" s="118" t="str">
        <f>IF('MASTER  10 Teams'!B17&lt;&gt;"",'MASTER  10 Teams'!B17,"")</f>
        <v/>
      </c>
      <c r="C17" s="98" t="str">
        <f>IF('MASTER  10 Teams'!C17&lt;&gt;"",'MASTER  10 Teams'!C17,"")</f>
        <v/>
      </c>
      <c r="D17" s="27" t="str">
        <f>IF('MASTER  10 Teams'!D17&lt;&gt;"",'MASTER  10 Teams'!D17,"")</f>
        <v xml:space="preserve"> </v>
      </c>
      <c r="E17" s="24" t="e">
        <f>VLOOKUP(K17,'Ref asgn teams'!$A$2:$B$99,2)</f>
        <v>#N/A</v>
      </c>
      <c r="F17" s="24" t="e">
        <f>VLOOKUP(L17,'Ref asgn teams'!$A$2:$B$99,2)</f>
        <v>#N/A</v>
      </c>
      <c r="G17" s="73"/>
      <c r="H17" s="97" t="str">
        <f>IF('MASTER  10 Teams'!H17&lt;&gt;"",'MASTER  10 Teams'!H17,"")</f>
        <v/>
      </c>
      <c r="I17" s="25" t="e">
        <f>VLOOKUP(M17,Venues!$A$2:$E$139,5,FALSE)</f>
        <v>#N/A</v>
      </c>
      <c r="J17" s="75" t="str">
        <f>IF('MASTER  10 Teams'!J17&lt;&gt;"",'MASTER  10 Teams'!J17,"")</f>
        <v/>
      </c>
      <c r="K17" s="24" t="str">
        <f>IF('MASTER  10 Teams'!E17&lt;&gt;"",'MASTER  10 Teams'!E17,"")</f>
        <v/>
      </c>
      <c r="L17" s="24" t="str">
        <f>IF('MASTER  10 Teams'!F17&lt;&gt;"",'MASTER  10 Teams'!F17,"")</f>
        <v/>
      </c>
      <c r="M17" s="5" t="str">
        <f>IF('MASTER  10 Teams'!I17&lt;&gt;"",'MASTER  10 Teams'!I17,"")</f>
        <v/>
      </c>
      <c r="N17" s="5"/>
      <c r="P17" s="10"/>
      <c r="Q17" s="3"/>
      <c r="R17" s="7"/>
      <c r="T17" s="4"/>
      <c r="U17" s="11"/>
      <c r="W17" s="4"/>
      <c r="X17" s="10"/>
      <c r="Z17" s="20"/>
      <c r="AA17" s="9"/>
      <c r="AB17" s="7"/>
      <c r="AD17" s="20"/>
      <c r="AE17" s="95"/>
    </row>
    <row r="18" spans="1:31" ht="12.75" customHeight="1" thickTop="1" thickBot="1" x14ac:dyDescent="0.4">
      <c r="A18" s="118"/>
      <c r="B18" s="118">
        <f>IF('MASTER  10 Teams'!B18&lt;&gt;"",'MASTER  10 Teams'!B18,"")</f>
        <v>1</v>
      </c>
      <c r="C18" s="98">
        <f>IF('MASTER  10 Teams'!C18&lt;&gt;"",'MASTER  10 Teams'!C18,"")</f>
        <v>42834</v>
      </c>
      <c r="D18" s="36" t="str">
        <f>IF('MASTER  10 Teams'!D18&lt;&gt;"",'MASTER  10 Teams'!D18,"")</f>
        <v>O40-1</v>
      </c>
      <c r="E18" s="24" t="str">
        <f>VLOOKUP(K18,'Ref asgn teams'!$A$2:$B$99,2)</f>
        <v>Wilton Ancient Warriors FC</v>
      </c>
      <c r="F18" s="24" t="str">
        <f>VLOOKUP(L18,'Ref asgn teams'!$A$2:$B$99,2)</f>
        <v>Norwalk Mariners</v>
      </c>
      <c r="G18" s="78"/>
      <c r="H18" s="97">
        <f>IF('MASTER  10 Teams'!H18&lt;&gt;"",'MASTER  10 Teams'!H18,"")</f>
        <v>0.41666666666666702</v>
      </c>
      <c r="I18" s="25" t="str">
        <f>VLOOKUP(M18,Venues!$A$2:$E$139,5,FALSE)</f>
        <v>Lilly Field, Wilton</v>
      </c>
      <c r="J18" s="75" t="str">
        <f>IF('MASTER  10 Teams'!J18&lt;&gt;"",'MASTER  10 Teams'!J18,"")</f>
        <v>Played ahead 4/2</v>
      </c>
      <c r="K18" s="24" t="str">
        <f>IF('MASTER  10 Teams'!E18&lt;&gt;"",'MASTER  10 Teams'!E18,"")</f>
        <v xml:space="preserve">WILTON WARRIORS </v>
      </c>
      <c r="L18" s="24" t="str">
        <f>IF('MASTER  10 Teams'!F18&lt;&gt;"",'MASTER  10 Teams'!F18,"")</f>
        <v>NORWALK MARINERS</v>
      </c>
      <c r="M18" s="5" t="str">
        <f>IF('MASTER  10 Teams'!I18&lt;&gt;"",'MASTER  10 Teams'!I18,"")</f>
        <v>Lilly Field, Wilton</v>
      </c>
      <c r="N18" s="5"/>
      <c r="P18" s="11"/>
      <c r="Q18" s="3"/>
      <c r="R18" s="8"/>
      <c r="T18" s="4"/>
      <c r="U18" s="13"/>
      <c r="W18" s="4"/>
      <c r="X18" s="10"/>
      <c r="Z18" s="10"/>
      <c r="AA18" s="3"/>
      <c r="AB18" s="7"/>
      <c r="AD18" s="10"/>
      <c r="AE18" s="95"/>
    </row>
    <row r="19" spans="1:31" ht="12.75" customHeight="1" thickTop="1" thickBot="1" x14ac:dyDescent="0.4">
      <c r="A19" s="118"/>
      <c r="B19" s="118">
        <f>IF('MASTER  10 Teams'!B19&lt;&gt;"",'MASTER  10 Teams'!B19,"")</f>
        <v>1</v>
      </c>
      <c r="C19" s="98">
        <f>IF('MASTER  10 Teams'!C19&lt;&gt;"",'MASTER  10 Teams'!C19,"")</f>
        <v>42834</v>
      </c>
      <c r="D19" s="36" t="str">
        <f>IF('MASTER  10 Teams'!D19&lt;&gt;"",'MASTER  10 Teams'!D19,"")</f>
        <v>O40-1</v>
      </c>
      <c r="E19" s="24" t="str">
        <f>VLOOKUP(K19,'Ref asgn teams'!$A$2:$B$99,2)</f>
        <v>Fairfield GAC</v>
      </c>
      <c r="F19" s="24" t="str">
        <f>VLOOKUP(L19,'Ref asgn teams'!$A$2:$B$99,2)</f>
        <v>Cheshire Azzurri 40</v>
      </c>
      <c r="G19" s="73"/>
      <c r="H19" s="97">
        <f>IF('MASTER  10 Teams'!H19&lt;&gt;"",'MASTER  10 Teams'!H19,"")</f>
        <v>0.41666666666666702</v>
      </c>
      <c r="I19" s="25" t="str">
        <f>VLOOKUP(M19,Venues!$A$2:$E$139,5,FALSE)</f>
        <v>Ludlowe HS, Fairfield</v>
      </c>
      <c r="J19" s="75" t="str">
        <f>IF('MASTER  10 Teams'!J19&lt;&gt;"",'MASTER  10 Teams'!J19,"")</f>
        <v/>
      </c>
      <c r="K19" s="24" t="str">
        <f>IF('MASTER  10 Teams'!E19&lt;&gt;"",'MASTER  10 Teams'!E19,"")</f>
        <v>FAIRFIELD GAC</v>
      </c>
      <c r="L19" s="24" t="str">
        <f>IF('MASTER  10 Teams'!F19&lt;&gt;"",'MASTER  10 Teams'!F19,"")</f>
        <v>CHESHIRE AZZURRI 40</v>
      </c>
      <c r="M19" s="5" t="str">
        <f>IF('MASTER  10 Teams'!I19&lt;&gt;"",'MASTER  10 Teams'!I19,"")</f>
        <v>Ludlowe HS, Fairfield</v>
      </c>
      <c r="N19" s="5"/>
      <c r="P19" s="10"/>
      <c r="Q19" s="3"/>
      <c r="R19" s="7"/>
      <c r="T19" s="4"/>
      <c r="U19" s="13"/>
      <c r="W19" s="4"/>
      <c r="X19" s="13"/>
      <c r="Z19" s="11"/>
      <c r="AA19" s="3"/>
      <c r="AB19" s="7"/>
      <c r="AD19" s="11"/>
      <c r="AE19" s="95"/>
    </row>
    <row r="20" spans="1:31" ht="12.75" customHeight="1" thickTop="1" thickBot="1" x14ac:dyDescent="0.4">
      <c r="A20" s="118"/>
      <c r="B20" s="118">
        <f>IF('MASTER  10 Teams'!B20&lt;&gt;"",'MASTER  10 Teams'!B20,"")</f>
        <v>1</v>
      </c>
      <c r="C20" s="98">
        <f>IF('MASTER  10 Teams'!C20&lt;&gt;"",'MASTER  10 Teams'!C20,"")</f>
        <v>42834</v>
      </c>
      <c r="D20" s="36" t="str">
        <f>IF('MASTER  10 Teams'!D20&lt;&gt;"",'MASTER  10 Teams'!D20,"")</f>
        <v>O40-1</v>
      </c>
      <c r="E20" s="24" t="str">
        <f>VLOOKUP(K20,'Ref asgn teams'!$A$2:$B$99,2)</f>
        <v>Greenwich Pumas</v>
      </c>
      <c r="F20" s="24" t="str">
        <f>VLOOKUP(L20,'Ref asgn teams'!$A$2:$B$99,2)</f>
        <v>Vasco Da Gama 40</v>
      </c>
      <c r="G20" s="73"/>
      <c r="H20" s="97">
        <f>IF('MASTER  10 Teams'!H20&lt;&gt;"",'MASTER  10 Teams'!H20,"")</f>
        <v>0.33333333333333331</v>
      </c>
      <c r="I20" s="25" t="str">
        <f>VLOOKUP(M20,Venues!$A$2:$E$139,5,FALSE)</f>
        <v>Greenwich High School, Greenwich</v>
      </c>
      <c r="J20" s="75" t="str">
        <f>IF('MASTER  10 Teams'!J20&lt;&gt;"",'MASTER  10 Teams'!J20,"")</f>
        <v/>
      </c>
      <c r="K20" s="24" t="str">
        <f>IF('MASTER  10 Teams'!E20&lt;&gt;"",'MASTER  10 Teams'!E20,"")</f>
        <v>GREENWICH PUMAS</v>
      </c>
      <c r="L20" s="24" t="str">
        <f>IF('MASTER  10 Teams'!F20&lt;&gt;"",'MASTER  10 Teams'!F20,"")</f>
        <v>VASCO DA GAMA 40</v>
      </c>
      <c r="M20" s="5" t="str">
        <f>IF('MASTER  10 Teams'!I20&lt;&gt;"",'MASTER  10 Teams'!I20,"")</f>
        <v>tbd</v>
      </c>
      <c r="N20" s="5"/>
      <c r="P20" s="11"/>
      <c r="Q20" s="3"/>
      <c r="R20" s="14"/>
      <c r="T20" s="4"/>
      <c r="U20" s="11"/>
      <c r="W20" s="4"/>
      <c r="X20" s="11"/>
      <c r="Z20" s="11"/>
      <c r="AA20" s="3"/>
      <c r="AB20" s="8"/>
      <c r="AD20" s="11"/>
      <c r="AE20" s="95"/>
    </row>
    <row r="21" spans="1:31" ht="12.75" customHeight="1" thickTop="1" thickBot="1" x14ac:dyDescent="0.4">
      <c r="A21" s="118"/>
      <c r="B21" s="118">
        <f>IF('MASTER  10 Teams'!B21&lt;&gt;"",'MASTER  10 Teams'!B21,"")</f>
        <v>1</v>
      </c>
      <c r="C21" s="98">
        <f>IF('MASTER  10 Teams'!C21&lt;&gt;"",'MASTER  10 Teams'!C21,"")</f>
        <v>42834</v>
      </c>
      <c r="D21" s="36" t="str">
        <f>IF('MASTER  10 Teams'!D21&lt;&gt;"",'MASTER  10 Teams'!D21,"")</f>
        <v>O40-1</v>
      </c>
      <c r="E21" s="24" t="str">
        <f>VLOOKUP(K21,'Ref asgn teams'!$A$2:$B$99,2)</f>
        <v>Waterbury Albanians</v>
      </c>
      <c r="F21" s="24" t="str">
        <f>VLOOKUP(L21,'Ref asgn teams'!$A$2:$B$99,2)</f>
        <v>Ridgefield Kicks</v>
      </c>
      <c r="G21" s="73"/>
      <c r="H21" s="97">
        <f>IF('MASTER  10 Teams'!H21&lt;&gt;"",'MASTER  10 Teams'!H21,"")</f>
        <v>0.375</v>
      </c>
      <c r="I21" s="25" t="str">
        <f>VLOOKUP(M21,Venues!$A$2:$E$139,5,FALSE)</f>
        <v>Wilby HS, Waterbury</v>
      </c>
      <c r="J21" s="75" t="str">
        <f>IF('MASTER  10 Teams'!J21&lt;&gt;"",'MASTER  10 Teams'!J21,"")</f>
        <v/>
      </c>
      <c r="K21" s="24" t="str">
        <f>IF('MASTER  10 Teams'!E21&lt;&gt;"",'MASTER  10 Teams'!E21,"")</f>
        <v>WATERBURY ALBANIANS</v>
      </c>
      <c r="L21" s="24" t="str">
        <f>IF('MASTER  10 Teams'!F21&lt;&gt;"",'MASTER  10 Teams'!F21,"")</f>
        <v>RIDGEFIELD KICKS</v>
      </c>
      <c r="M21" s="5" t="str">
        <f>IF('MASTER  10 Teams'!I21&lt;&gt;"",'MASTER  10 Teams'!I21,"")</f>
        <v>Wilby HS, Waterbury</v>
      </c>
      <c r="N21" s="5"/>
      <c r="P21" s="11"/>
      <c r="Q21" s="3"/>
      <c r="R21" s="7"/>
      <c r="T21" s="4"/>
      <c r="U21" s="10"/>
      <c r="W21" s="4"/>
      <c r="X21" s="10"/>
      <c r="Z21" s="11"/>
      <c r="AA21" s="3"/>
      <c r="AB21" s="7"/>
      <c r="AD21" s="11"/>
      <c r="AE21" s="95"/>
    </row>
    <row r="22" spans="1:31" ht="12.75" customHeight="1" thickTop="1" thickBot="1" x14ac:dyDescent="0.4">
      <c r="A22" s="118"/>
      <c r="B22" s="118">
        <f>IF('MASTER  10 Teams'!B22&lt;&gt;"",'MASTER  10 Teams'!B22,"")</f>
        <v>1</v>
      </c>
      <c r="C22" s="98">
        <f>IF('MASTER  10 Teams'!C22&lt;&gt;"",'MASTER  10 Teams'!C22,"")</f>
        <v>42834</v>
      </c>
      <c r="D22" s="36" t="str">
        <f>IF('MASTER  10 Teams'!D22&lt;&gt;"",'MASTER  10 Teams'!D22,"")</f>
        <v>O40-1</v>
      </c>
      <c r="E22" s="24" t="str">
        <f>VLOOKUP(K22,'Ref asgn teams'!$A$2:$B$99,2)</f>
        <v>Danbury United 40</v>
      </c>
      <c r="F22" s="24" t="str">
        <f>VLOOKUP(L22,'Ref asgn teams'!$A$2:$B$99,2)</f>
        <v>Connecticut Storm</v>
      </c>
      <c r="G22" s="73"/>
      <c r="H22" s="97">
        <f>IF('MASTER  10 Teams'!H22&lt;&gt;"",'MASTER  10 Teams'!H22,"")</f>
        <v>0.41666666666666669</v>
      </c>
      <c r="I22" s="25" t="str">
        <f>VLOOKUP(M22,Venues!$A$2:$E$139,5,FALSE)</f>
        <v>Danbury Portuguese Cultural Center, Danbury</v>
      </c>
      <c r="J22" s="75" t="str">
        <f>IF('MASTER  10 Teams'!J22&lt;&gt;"",'MASTER  10 Teams'!J22,"")</f>
        <v/>
      </c>
      <c r="K22" s="24" t="str">
        <f>IF('MASTER  10 Teams'!E22&lt;&gt;"",'MASTER  10 Teams'!E22,"")</f>
        <v>DANBURY UNITED 40</v>
      </c>
      <c r="L22" s="24" t="str">
        <f>IF('MASTER  10 Teams'!F22&lt;&gt;"",'MASTER  10 Teams'!F22,"")</f>
        <v>STORM FC</v>
      </c>
      <c r="M22" s="5" t="str">
        <f>IF('MASTER  10 Teams'!I22&lt;&gt;"",'MASTER  10 Teams'!I22,"")</f>
        <v>Portuguese Cultural Center, Danbury</v>
      </c>
      <c r="N22" s="5"/>
      <c r="P22" s="10"/>
      <c r="Q22" s="7"/>
      <c r="R22" s="3"/>
      <c r="T22" s="4"/>
      <c r="U22" s="20"/>
      <c r="W22" s="4"/>
      <c r="X22" s="16"/>
      <c r="Z22" s="11"/>
      <c r="AA22" s="3"/>
      <c r="AB22" s="14"/>
      <c r="AD22" s="11"/>
      <c r="AE22" s="95"/>
    </row>
    <row r="23" spans="1:31" ht="12.75" customHeight="1" thickTop="1" thickBot="1" x14ac:dyDescent="0.4">
      <c r="A23" s="118"/>
      <c r="B23" s="118" t="str">
        <f>IF('MASTER  10 Teams'!B23&lt;&gt;"",'MASTER  10 Teams'!B23,"")</f>
        <v/>
      </c>
      <c r="C23" s="98" t="str">
        <f>IF('MASTER  10 Teams'!C23&lt;&gt;"",'MASTER  10 Teams'!C23,"")</f>
        <v/>
      </c>
      <c r="D23" s="27" t="str">
        <f>IF('MASTER  10 Teams'!D23&lt;&gt;"",'MASTER  10 Teams'!D23,"")</f>
        <v xml:space="preserve"> </v>
      </c>
      <c r="E23" s="24" t="e">
        <f>VLOOKUP(K23,'Ref asgn teams'!$A$2:$B$99,2)</f>
        <v>#N/A</v>
      </c>
      <c r="F23" s="24" t="e">
        <f>VLOOKUP(L23,'Ref asgn teams'!$A$2:$B$99,2)</f>
        <v>#N/A</v>
      </c>
      <c r="G23" s="73"/>
      <c r="H23" s="97" t="str">
        <f>IF('MASTER  10 Teams'!H23&lt;&gt;"",'MASTER  10 Teams'!H23,"")</f>
        <v/>
      </c>
      <c r="I23" s="25" t="e">
        <f>VLOOKUP(M23,Venues!$A$2:$E$139,5,FALSE)</f>
        <v>#N/A</v>
      </c>
      <c r="J23" s="75" t="str">
        <f>IF('MASTER  10 Teams'!J23&lt;&gt;"",'MASTER  10 Teams'!J23,"")</f>
        <v/>
      </c>
      <c r="K23" s="24" t="str">
        <f>IF('MASTER  10 Teams'!E23&lt;&gt;"",'MASTER  10 Teams'!E23,"")</f>
        <v/>
      </c>
      <c r="L23" s="24" t="str">
        <f>IF('MASTER  10 Teams'!F23&lt;&gt;"",'MASTER  10 Teams'!F23,"")</f>
        <v/>
      </c>
      <c r="M23" s="5" t="str">
        <f>IF('MASTER  10 Teams'!I23&lt;&gt;"",'MASTER  10 Teams'!I23,"")</f>
        <v/>
      </c>
      <c r="N23" s="5"/>
      <c r="P23" s="11"/>
      <c r="Q23" s="3"/>
      <c r="R23" s="7"/>
      <c r="T23" s="4"/>
      <c r="U23" s="13"/>
      <c r="W23" s="4"/>
      <c r="X23" s="11"/>
      <c r="Z23" s="20"/>
      <c r="AA23" s="3"/>
      <c r="AB23" s="7"/>
      <c r="AD23" s="20"/>
      <c r="AE23" s="95"/>
    </row>
    <row r="24" spans="1:31" ht="12.75" customHeight="1" thickTop="1" thickBot="1" x14ac:dyDescent="0.4">
      <c r="A24" s="118"/>
      <c r="B24" s="118">
        <f>IF('MASTER  10 Teams'!B24&lt;&gt;"",'MASTER  10 Teams'!B24,"")</f>
        <v>1</v>
      </c>
      <c r="C24" s="98">
        <f>IF('MASTER  10 Teams'!C24&lt;&gt;"",'MASTER  10 Teams'!C24,"")</f>
        <v>42834</v>
      </c>
      <c r="D24" s="37" t="str">
        <f>IF('MASTER  10 Teams'!D24&lt;&gt;"",'MASTER  10 Teams'!D24,"")</f>
        <v>O40-2</v>
      </c>
      <c r="E24" s="24" t="str">
        <f>VLOOKUP(K24,'Ref asgn teams'!$A$2:$B$99,2)</f>
        <v>New Haven Americans</v>
      </c>
      <c r="F24" s="24" t="str">
        <f>VLOOKUP(L24,'Ref asgn teams'!$A$2:$B$99,2)</f>
        <v>Greenwich Gunners 40</v>
      </c>
      <c r="G24" s="73"/>
      <c r="H24" s="97">
        <f>IF('MASTER  10 Teams'!H24&lt;&gt;"",'MASTER  10 Teams'!H24,"")</f>
        <v>0.41666666666666702</v>
      </c>
      <c r="I24" s="25" t="str">
        <f>VLOOKUP(M24,Venues!$A$2:$E$139,5,FALSE)</f>
        <v>Peck Place School, Orange</v>
      </c>
      <c r="J24" s="75" t="str">
        <f>IF('MASTER  10 Teams'!J24&lt;&gt;"",'MASTER  10 Teams'!J24,"")</f>
        <v/>
      </c>
      <c r="K24" s="24" t="str">
        <f>IF('MASTER  10 Teams'!E24&lt;&gt;"",'MASTER  10 Teams'!E24,"")</f>
        <v>NEW HAVEN AMERICANS</v>
      </c>
      <c r="L24" s="24" t="str">
        <f>IF('MASTER  10 Teams'!F24&lt;&gt;"",'MASTER  10 Teams'!F24,"")</f>
        <v>GREENWICH GUNNERS 40</v>
      </c>
      <c r="M24" s="5" t="str">
        <f>IF('MASTER  10 Teams'!I24&lt;&gt;"",'MASTER  10 Teams'!I24,"")</f>
        <v>Peck Place School, Orange</v>
      </c>
      <c r="N24" s="5"/>
      <c r="P24" s="11"/>
      <c r="Q24" s="7"/>
      <c r="R24" s="7"/>
      <c r="T24" s="4"/>
      <c r="U24" s="10"/>
      <c r="W24" s="4"/>
      <c r="X24" s="11"/>
      <c r="Z24" s="11"/>
      <c r="AA24" s="7"/>
      <c r="AB24" s="7"/>
      <c r="AD24" s="11"/>
      <c r="AE24" s="95"/>
    </row>
    <row r="25" spans="1:31" ht="12.75" customHeight="1" thickTop="1" thickBot="1" x14ac:dyDescent="0.4">
      <c r="A25" s="118"/>
      <c r="B25" s="118">
        <f>IF('MASTER  10 Teams'!B25&lt;&gt;"",'MASTER  10 Teams'!B25,"")</f>
        <v>1</v>
      </c>
      <c r="C25" s="98">
        <f>IF('MASTER  10 Teams'!C25&lt;&gt;"",'MASTER  10 Teams'!C25,"")</f>
        <v>42834</v>
      </c>
      <c r="D25" s="37" t="str">
        <f>IF('MASTER  10 Teams'!D25&lt;&gt;"",'MASTER  10 Teams'!D25,"")</f>
        <v>O40-2</v>
      </c>
      <c r="E25" s="24" t="str">
        <f>VLOOKUP(K25,'Ref asgn teams'!$A$2:$B$99,2)</f>
        <v>Southeast Rovers</v>
      </c>
      <c r="F25" s="24" t="str">
        <f>VLOOKUP(L25,'Ref asgn teams'!$A$2:$B$99,2)</f>
        <v xml:space="preserve">GUILFORD CELTIC </v>
      </c>
      <c r="G25" s="73"/>
      <c r="H25" s="97">
        <f>IF('MASTER  10 Teams'!H25&lt;&gt;"",'MASTER  10 Teams'!H25,"")</f>
        <v>0.41666666666666702</v>
      </c>
      <c r="I25" s="25" t="str">
        <f>VLOOKUP(M25,Venues!$A$2:$E$139,5,FALSE)</f>
        <v>Spera Field, Waterford</v>
      </c>
      <c r="J25" s="75" t="str">
        <f>IF('MASTER  10 Teams'!J25&lt;&gt;"",'MASTER  10 Teams'!J25,"")</f>
        <v/>
      </c>
      <c r="K25" s="24" t="str">
        <f>IF('MASTER  10 Teams'!E25&lt;&gt;"",'MASTER  10 Teams'!E25,"")</f>
        <v>SOUTHEAST ROVERS</v>
      </c>
      <c r="L25" s="24" t="str">
        <f>IF('MASTER  10 Teams'!F25&lt;&gt;"",'MASTER  10 Teams'!F25,"")</f>
        <v xml:space="preserve">GUILFORD CELTIC </v>
      </c>
      <c r="M25" s="5" t="str">
        <f>IF('MASTER  10 Teams'!I25&lt;&gt;"",'MASTER  10 Teams'!I25,"")</f>
        <v>Spera Park, Waterford</v>
      </c>
      <c r="N25" s="5"/>
      <c r="P25" s="13"/>
      <c r="Q25" s="7"/>
      <c r="R25" s="7"/>
      <c r="T25" s="4"/>
      <c r="U25" s="13"/>
      <c r="W25" s="4"/>
      <c r="X25" s="13"/>
      <c r="Z25" s="13"/>
      <c r="AA25" s="3"/>
      <c r="AB25" s="7"/>
      <c r="AD25" s="13"/>
      <c r="AE25" s="95"/>
    </row>
    <row r="26" spans="1:31" ht="12.75" customHeight="1" thickTop="1" thickBot="1" x14ac:dyDescent="0.4">
      <c r="A26" s="118"/>
      <c r="B26" s="118">
        <f>IF('MASTER  10 Teams'!B26&lt;&gt;"",'MASTER  10 Teams'!B26,"")</f>
        <v>1</v>
      </c>
      <c r="C26" s="98">
        <f>IF('MASTER  10 Teams'!C26&lt;&gt;"",'MASTER  10 Teams'!C26,"")</f>
        <v>42834</v>
      </c>
      <c r="D26" s="37" t="str">
        <f>IF('MASTER  10 Teams'!D26&lt;&gt;"",'MASTER  10 Teams'!D26,"")</f>
        <v>O40-2</v>
      </c>
      <c r="E26" s="24" t="str">
        <f>VLOOKUP(K26,'Ref asgn teams'!$A$2:$B$99,2)</f>
        <v>Greenwich Arsenal 40</v>
      </c>
      <c r="F26" s="24" t="str">
        <f>VLOOKUP(L26,'Ref asgn teams'!$A$2:$B$99,2)</f>
        <v>Derby Quitus</v>
      </c>
      <c r="G26" s="73"/>
      <c r="H26" s="97">
        <f>IF('MASTER  10 Teams'!H26&lt;&gt;"",'MASTER  10 Teams'!H26,"")</f>
        <v>0.41666666666666702</v>
      </c>
      <c r="I26" s="25" t="str">
        <f>VLOOKUP(M26,Venues!$A$2:$E$139,5,FALSE)</f>
        <v>Greenwich High School, Greenwich</v>
      </c>
      <c r="J26" s="75" t="str">
        <f>IF('MASTER  10 Teams'!J26&lt;&gt;"",'MASTER  10 Teams'!J26,"")</f>
        <v xml:space="preserve"> </v>
      </c>
      <c r="K26" s="24" t="str">
        <f>IF('MASTER  10 Teams'!E26&lt;&gt;"",'MASTER  10 Teams'!E26,"")</f>
        <v>GREENWICH ARSENAL 40</v>
      </c>
      <c r="L26" s="24" t="str">
        <f>IF('MASTER  10 Teams'!F26&lt;&gt;"",'MASTER  10 Teams'!F26,"")</f>
        <v>DERBY QUITUS</v>
      </c>
      <c r="M26" s="5" t="str">
        <f>IF('MASTER  10 Teams'!I26&lt;&gt;"",'MASTER  10 Teams'!I26,"")</f>
        <v>tbd</v>
      </c>
      <c r="N26" s="5"/>
      <c r="P26" s="11"/>
      <c r="Q26" s="3"/>
      <c r="R26" s="7"/>
      <c r="T26" s="4"/>
      <c r="U26" s="11"/>
      <c r="W26" s="4"/>
      <c r="X26" s="13"/>
      <c r="Z26" s="11"/>
      <c r="AA26" s="3"/>
      <c r="AB26" s="7"/>
      <c r="AD26" s="11"/>
      <c r="AE26" s="95"/>
    </row>
    <row r="27" spans="1:31" ht="12.75" customHeight="1" thickTop="1" thickBot="1" x14ac:dyDescent="0.4">
      <c r="A27" s="118"/>
      <c r="B27" s="118">
        <f>IF('MASTER  10 Teams'!B27&lt;&gt;"",'MASTER  10 Teams'!B27,"")</f>
        <v>1</v>
      </c>
      <c r="C27" s="98">
        <f>IF('MASTER  10 Teams'!C27&lt;&gt;"",'MASTER  10 Teams'!C27,"")</f>
        <v>42834</v>
      </c>
      <c r="D27" s="37" t="str">
        <f>IF('MASTER  10 Teams'!D27&lt;&gt;"",'MASTER  10 Teams'!D27,"")</f>
        <v>O40-2</v>
      </c>
      <c r="E27" s="24" t="str">
        <f>VLOOKUP(K27,'Ref asgn teams'!$A$2:$B$99,2)</f>
        <v>Newington Portuguese 40</v>
      </c>
      <c r="F27" s="24" t="str">
        <f>VLOOKUP(L27,'Ref asgn teams'!$A$2:$B$99,2)</f>
        <v>Guilford Bell Curve</v>
      </c>
      <c r="G27" s="73"/>
      <c r="H27" s="97">
        <f>IF('MASTER  10 Teams'!H27&lt;&gt;"",'MASTER  10 Teams'!H27,"")</f>
        <v>0.41666666666666702</v>
      </c>
      <c r="I27" s="25" t="str">
        <f>VLOOKUP(M27,Venues!$A$2:$E$139,5,FALSE)</f>
        <v>Martin Kellogg, Newington</v>
      </c>
      <c r="J27" s="75" t="str">
        <f>IF('MASTER  10 Teams'!J27&lt;&gt;"",'MASTER  10 Teams'!J27,"")</f>
        <v/>
      </c>
      <c r="K27" s="24" t="str">
        <f>IF('MASTER  10 Teams'!E27&lt;&gt;"",'MASTER  10 Teams'!E27,"")</f>
        <v>NEWINGTON PORTUGUESE 40</v>
      </c>
      <c r="L27" s="24" t="str">
        <f>IF('MASTER  10 Teams'!F27&lt;&gt;"",'MASTER  10 Teams'!F27,"")</f>
        <v>GUILFORD BELL CURVE</v>
      </c>
      <c r="M27" s="5" t="str">
        <f>IF('MASTER  10 Teams'!I27&lt;&gt;"",'MASTER  10 Teams'!I27,"")</f>
        <v>Martin Kellogg, Newington</v>
      </c>
      <c r="N27" s="5"/>
      <c r="P27" s="10"/>
      <c r="Q27" s="7"/>
      <c r="R27" s="7"/>
      <c r="T27" s="4"/>
      <c r="U27" s="11"/>
      <c r="W27" s="4"/>
      <c r="X27" s="11"/>
      <c r="Z27" s="10"/>
      <c r="AA27" s="3"/>
      <c r="AB27" s="3"/>
      <c r="AD27" s="10"/>
      <c r="AE27" s="95"/>
    </row>
    <row r="28" spans="1:31" ht="12.75" customHeight="1" thickTop="1" thickBot="1" x14ac:dyDescent="0.4">
      <c r="A28" s="118"/>
      <c r="B28" s="118">
        <f>IF('MASTER  10 Teams'!B28&lt;&gt;"",'MASTER  10 Teams'!B28,"")</f>
        <v>1</v>
      </c>
      <c r="C28" s="98">
        <f>IF('MASTER  10 Teams'!C28&lt;&gt;"",'MASTER  10 Teams'!C28,"")</f>
        <v>42834</v>
      </c>
      <c r="D28" s="37" t="str">
        <f>IF('MASTER  10 Teams'!D28&lt;&gt;"",'MASTER  10 Teams'!D28,"")</f>
        <v>O40-2</v>
      </c>
      <c r="E28" s="24" t="str">
        <f>VLOOKUP(K28,'Ref asgn teams'!$A$2:$B$99,2)</f>
        <v>Norwalk Spots Colombia FC</v>
      </c>
      <c r="F28" s="24" t="str">
        <f>VLOOKUP(L28,'Ref asgn teams'!$A$2:$B$99,2)</f>
        <v>Stamford United</v>
      </c>
      <c r="G28" s="73"/>
      <c r="H28" s="97">
        <f>IF('MASTER  10 Teams'!H28&lt;&gt;"",'MASTER  10 Teams'!H28,"")</f>
        <v>0.41666666666666702</v>
      </c>
      <c r="I28" s="25" t="str">
        <f>VLOOKUP(M28,Venues!$A$2:$E$139,5,FALSE)</f>
        <v>Nathan Hale Middle School, Norwalk</v>
      </c>
      <c r="J28" s="75" t="str">
        <f>IF('MASTER  10 Teams'!J28&lt;&gt;"",'MASTER  10 Teams'!J28,"")</f>
        <v/>
      </c>
      <c r="K28" s="24" t="str">
        <f>IF('MASTER  10 Teams'!E28&lt;&gt;"",'MASTER  10 Teams'!E28,"")</f>
        <v xml:space="preserve">NORWALK SPORT COLOMBIA </v>
      </c>
      <c r="L28" s="24" t="str">
        <f>IF('MASTER  10 Teams'!F28&lt;&gt;"",'MASTER  10 Teams'!F28,"")</f>
        <v>STAMFORD UNITED</v>
      </c>
      <c r="M28" s="5" t="str">
        <f>IF('MASTER  10 Teams'!I28&lt;&gt;"",'MASTER  10 Teams'!I28,"")</f>
        <v>Nathan Hale MS, Norwalk</v>
      </c>
      <c r="N28" s="5"/>
      <c r="P28" s="11"/>
      <c r="Q28" s="3"/>
      <c r="R28" s="7"/>
      <c r="T28" s="4"/>
      <c r="U28" s="11"/>
      <c r="W28" s="4"/>
      <c r="X28" s="10"/>
      <c r="Z28" s="11"/>
      <c r="AA28" s="7"/>
      <c r="AB28" s="7"/>
      <c r="AD28" s="11"/>
      <c r="AE28" s="95"/>
    </row>
    <row r="29" spans="1:31" ht="12.75" customHeight="1" thickTop="1" thickBot="1" x14ac:dyDescent="0.4">
      <c r="A29" s="118"/>
      <c r="B29" s="118" t="str">
        <f>IF('MASTER  10 Teams'!B29&lt;&gt;"",'MASTER  10 Teams'!B29,"")</f>
        <v/>
      </c>
      <c r="C29" s="98" t="str">
        <f>IF('MASTER  10 Teams'!C29&lt;&gt;"",'MASTER  10 Teams'!C29,"")</f>
        <v/>
      </c>
      <c r="D29" s="27" t="str">
        <f>IF('MASTER  10 Teams'!D29&lt;&gt;"",'MASTER  10 Teams'!D29,"")</f>
        <v xml:space="preserve"> </v>
      </c>
      <c r="E29" s="24" t="e">
        <f>VLOOKUP(K29,'Ref asgn teams'!$A$2:$B$99,2)</f>
        <v>#N/A</v>
      </c>
      <c r="F29" s="24" t="e">
        <f>VLOOKUP(L29,'Ref asgn teams'!$A$2:$B$99,2)</f>
        <v>#N/A</v>
      </c>
      <c r="G29" s="73"/>
      <c r="H29" s="97" t="str">
        <f>IF('MASTER  10 Teams'!H29&lt;&gt;"",'MASTER  10 Teams'!H29,"")</f>
        <v/>
      </c>
      <c r="I29" s="25" t="e">
        <f>VLOOKUP(M29,Venues!$A$2:$E$139,5,FALSE)</f>
        <v>#N/A</v>
      </c>
      <c r="J29" s="75" t="str">
        <f>IF('MASTER  10 Teams'!J29&lt;&gt;"",'MASTER  10 Teams'!J29,"")</f>
        <v/>
      </c>
      <c r="K29" s="24" t="str">
        <f>IF('MASTER  10 Teams'!E29&lt;&gt;"",'MASTER  10 Teams'!E29,"")</f>
        <v/>
      </c>
      <c r="L29" s="24" t="str">
        <f>IF('MASTER  10 Teams'!F29&lt;&gt;"",'MASTER  10 Teams'!F29,"")</f>
        <v/>
      </c>
      <c r="M29" s="5" t="str">
        <f>IF('MASTER  10 Teams'!I29&lt;&gt;"",'MASTER  10 Teams'!I29,"")</f>
        <v/>
      </c>
      <c r="N29" s="5"/>
      <c r="P29" s="11"/>
      <c r="Q29" s="7"/>
      <c r="R29" s="7"/>
      <c r="T29" s="4"/>
      <c r="U29" s="20"/>
      <c r="W29" s="4"/>
      <c r="X29" s="20"/>
      <c r="Z29" s="10"/>
      <c r="AA29" s="7"/>
      <c r="AB29" s="7"/>
      <c r="AD29" s="10"/>
      <c r="AE29" s="95"/>
    </row>
    <row r="30" spans="1:31" ht="12.75" customHeight="1" thickTop="1" thickBot="1" x14ac:dyDescent="0.4">
      <c r="A30" s="118"/>
      <c r="B30" s="118">
        <f>IF('MASTER  10 Teams'!B30&lt;&gt;"",'MASTER  10 Teams'!B30,"")</f>
        <v>1</v>
      </c>
      <c r="C30" s="98">
        <f>IF('MASTER  10 Teams'!C30&lt;&gt;"",'MASTER  10 Teams'!C30,"")</f>
        <v>42834</v>
      </c>
      <c r="D30" s="38" t="str">
        <f>IF('MASTER  10 Teams'!D30&lt;&gt;"",'MASTER  10 Teams'!D30,"")</f>
        <v>O40-3</v>
      </c>
      <c r="E30" s="24" t="str">
        <f>VLOOKUP(K30,'Ref asgn teams'!$A$2:$B$99,2)</f>
        <v>North Haven FC 40</v>
      </c>
      <c r="F30" s="24" t="str">
        <f>VLOOKUP(L30,'Ref asgn teams'!$A$2:$B$99,2)</f>
        <v>Hamden United</v>
      </c>
      <c r="G30" s="73"/>
      <c r="H30" s="97">
        <f>IF('MASTER  10 Teams'!H30&lt;&gt;"",'MASTER  10 Teams'!H30,"")</f>
        <v>0.41666666666666702</v>
      </c>
      <c r="I30" s="25" t="str">
        <f>VLOOKUP(M30,Venues!$A$2:$E$139,5,FALSE)</f>
        <v>Ridge Rd School , North Haven</v>
      </c>
      <c r="J30" s="75" t="str">
        <f>IF('MASTER  10 Teams'!J30&lt;&gt;"",'MASTER  10 Teams'!J30,"")</f>
        <v/>
      </c>
      <c r="K30" s="24" t="str">
        <f>IF('MASTER  10 Teams'!E30&lt;&gt;"",'MASTER  10 Teams'!E30,"")</f>
        <v>NORTH HAVEN SC</v>
      </c>
      <c r="L30" s="24" t="str">
        <f>IF('MASTER  10 Teams'!F30&lt;&gt;"",'MASTER  10 Teams'!F30,"")</f>
        <v>HAMDEN UNITED</v>
      </c>
      <c r="M30" s="5" t="str">
        <f>IF('MASTER  10 Teams'!I30&lt;&gt;"",'MASTER  10 Teams'!I30,"")</f>
        <v>Ridge Road, North Haven</v>
      </c>
      <c r="N30" s="5"/>
      <c r="P30" s="20"/>
      <c r="Q30" s="7"/>
      <c r="R30" s="7"/>
      <c r="T30" s="4"/>
      <c r="U30" s="13"/>
      <c r="W30" s="4"/>
      <c r="X30" s="13"/>
      <c r="Z30" s="10"/>
      <c r="AA30" s="3"/>
      <c r="AB30" s="7"/>
      <c r="AD30" s="10"/>
      <c r="AE30" s="95"/>
    </row>
    <row r="31" spans="1:31" ht="12.75" customHeight="1" thickTop="1" thickBot="1" x14ac:dyDescent="0.4">
      <c r="A31" s="118"/>
      <c r="B31" s="118">
        <f>IF('MASTER  10 Teams'!B31&lt;&gt;"",'MASTER  10 Teams'!B31,"")</f>
        <v>1</v>
      </c>
      <c r="C31" s="98">
        <f>IF('MASTER  10 Teams'!C31&lt;&gt;"",'MASTER  10 Teams'!C31,"")</f>
        <v>42834</v>
      </c>
      <c r="D31" s="38" t="str">
        <f>IF('MASTER  10 Teams'!D31&lt;&gt;"",'MASTER  10 Teams'!D31,"")</f>
        <v>O40-3</v>
      </c>
      <c r="E31" s="24" t="str">
        <f>VLOOKUP(K31,'Ref asgn teams'!$A$2:$B$99,2)</f>
        <v>Wallingford Morelia</v>
      </c>
      <c r="F31" s="24" t="str">
        <f>VLOOKUP(L31,'Ref asgn teams'!$A$2:$B$99,2)</f>
        <v>Newtown Salty Dogs</v>
      </c>
      <c r="G31" s="73"/>
      <c r="H31" s="97">
        <f>IF('MASTER  10 Teams'!H31&lt;&gt;"",'MASTER  10 Teams'!H31,"")</f>
        <v>0.41666666666666702</v>
      </c>
      <c r="I31" s="25" t="str">
        <f>VLOOKUP(M31,Venues!$A$2:$E$139,5,FALSE)</f>
        <v>Woodhouse, Wallingford</v>
      </c>
      <c r="J31" s="75" t="str">
        <f>IF('MASTER  10 Teams'!J31&lt;&gt;"",'MASTER  10 Teams'!J31,"")</f>
        <v/>
      </c>
      <c r="K31" s="24" t="str">
        <f>IF('MASTER  10 Teams'!E31&lt;&gt;"",'MASTER  10 Teams'!E31,"")</f>
        <v>WALLINGFORD MORELIA</v>
      </c>
      <c r="L31" s="24" t="str">
        <f>IF('MASTER  10 Teams'!F31&lt;&gt;"",'MASTER  10 Teams'!F31,"")</f>
        <v>NORTH BRANFORD 40</v>
      </c>
      <c r="M31" s="5" t="str">
        <f>IF('MASTER  10 Teams'!I31&lt;&gt;"",'MASTER  10 Teams'!I31,"")</f>
        <v>Woodhouse Field, Wallingford</v>
      </c>
      <c r="N31" s="5"/>
      <c r="P31" s="13"/>
      <c r="Q31" s="3"/>
      <c r="R31" s="7"/>
      <c r="T31" s="4"/>
      <c r="U31" s="16"/>
      <c r="W31" s="4"/>
      <c r="X31" s="10"/>
      <c r="Z31" s="11"/>
      <c r="AA31" s="7"/>
      <c r="AB31" s="7"/>
      <c r="AD31" s="11"/>
      <c r="AE31" s="95"/>
    </row>
    <row r="32" spans="1:31" ht="12.75" customHeight="1" thickTop="1" thickBot="1" x14ac:dyDescent="0.4">
      <c r="A32" s="118"/>
      <c r="B32" s="118">
        <f>IF('MASTER  10 Teams'!B32&lt;&gt;"",'MASTER  10 Teams'!B32,"")</f>
        <v>1</v>
      </c>
      <c r="C32" s="98">
        <f>IF('MASTER  10 Teams'!C32&lt;&gt;"",'MASTER  10 Teams'!C32,"")</f>
        <v>42834</v>
      </c>
      <c r="D32" s="38" t="str">
        <f>IF('MASTER  10 Teams'!D32&lt;&gt;"",'MASTER  10 Teams'!D32,"")</f>
        <v>O40-3</v>
      </c>
      <c r="E32" s="24" t="str">
        <f>VLOOKUP(K32,'Ref asgn teams'!$A$2:$B$99,2)</f>
        <v>Eli's FC</v>
      </c>
      <c r="F32" s="24" t="str">
        <f>VLOOKUP(L32,'Ref asgn teams'!$A$2:$B$99,2)</f>
        <v>Cheshire United</v>
      </c>
      <c r="G32" s="73"/>
      <c r="H32" s="97">
        <f>IF('MASTER  10 Teams'!H32&lt;&gt;"",'MASTER  10 Teams'!H32,"")</f>
        <v>0.41666666666666702</v>
      </c>
      <c r="I32" s="25" t="str">
        <f>VLOOKUP(M32,Venues!$A$2:$E$139,5,FALSE)</f>
        <v>Platt Tech High School, Milford</v>
      </c>
      <c r="J32" s="75" t="str">
        <f>IF('MASTER  10 Teams'!J32&lt;&gt;"",'MASTER  10 Teams'!J32,"")</f>
        <v/>
      </c>
      <c r="K32" s="24" t="str">
        <f>IF('MASTER  10 Teams'!E32&lt;&gt;"",'MASTER  10 Teams'!E32,"")</f>
        <v>ELI'S FC</v>
      </c>
      <c r="L32" s="24" t="str">
        <f>IF('MASTER  10 Teams'!F32&lt;&gt;"",'MASTER  10 Teams'!F32,"")</f>
        <v xml:space="preserve">CHESHIRE UNITED </v>
      </c>
      <c r="M32" s="5" t="str">
        <f>IF('MASTER  10 Teams'!I32&lt;&gt;"",'MASTER  10 Teams'!I32,"")</f>
        <v>Platt Tech HS, Milford</v>
      </c>
      <c r="N32" s="5"/>
      <c r="P32" s="10"/>
      <c r="Q32" s="3"/>
      <c r="R32" s="7"/>
      <c r="T32" s="4"/>
      <c r="U32" s="11"/>
      <c r="W32" s="4"/>
      <c r="X32" s="13"/>
      <c r="Z32" s="20"/>
      <c r="AA32" s="3"/>
      <c r="AB32" s="7"/>
      <c r="AD32" s="20"/>
      <c r="AE32" s="95"/>
    </row>
    <row r="33" spans="1:31" ht="12.75" customHeight="1" thickTop="1" thickBot="1" x14ac:dyDescent="0.4">
      <c r="A33" s="118"/>
      <c r="B33" s="118">
        <f>IF('MASTER  10 Teams'!B33&lt;&gt;"",'MASTER  10 Teams'!B33,"")</f>
        <v>1</v>
      </c>
      <c r="C33" s="98">
        <f>IF('MASTER  10 Teams'!C33&lt;&gt;"",'MASTER  10 Teams'!C33,"")</f>
        <v>42834</v>
      </c>
      <c r="D33" s="38" t="str">
        <f>IF('MASTER  10 Teams'!D33&lt;&gt;"",'MASTER  10 Teams'!D33,"")</f>
        <v>O40-3</v>
      </c>
      <c r="E33" s="24" t="str">
        <f>VLOOKUP(K33,'Ref asgn teams'!$A$2:$B$99,2)</f>
        <v>PAN ZONES</v>
      </c>
      <c r="F33" s="24" t="str">
        <f>VLOOKUP(L33,'Ref asgn teams'!$A$2:$B$99,2)</f>
        <v>HENRY  REID FC 40</v>
      </c>
      <c r="G33" s="73"/>
      <c r="H33" s="97">
        <f>IF('MASTER  10 Teams'!H33&lt;&gt;"",'MASTER  10 Teams'!H33,"")</f>
        <v>0.41666666666666702</v>
      </c>
      <c r="I33" s="25" t="str">
        <f>VLOOKUP(M33,Venues!$A$2:$E$139,5,FALSE)</f>
        <v>Stanley Quarter Park, New Britain</v>
      </c>
      <c r="J33" s="75" t="str">
        <f>IF('MASTER  10 Teams'!J33&lt;&gt;"",'MASTER  10 Teams'!J33,"")</f>
        <v/>
      </c>
      <c r="K33" s="24" t="str">
        <f>IF('MASTER  10 Teams'!E33&lt;&gt;"",'MASTER  10 Teams'!E33,"")</f>
        <v>PAN ZONES</v>
      </c>
      <c r="L33" s="24" t="str">
        <f>IF('MASTER  10 Teams'!F33&lt;&gt;"",'MASTER  10 Teams'!F33,"")</f>
        <v>HENRY  REID FC 40</v>
      </c>
      <c r="M33" s="5" t="str">
        <f>IF('MASTER  10 Teams'!I33&lt;&gt;"",'MASTER  10 Teams'!I33,"")</f>
        <v>Stanley Quarter Park, New Britain</v>
      </c>
      <c r="N33" s="5"/>
      <c r="P33" s="11"/>
      <c r="Q33" s="7"/>
      <c r="R33" s="92"/>
      <c r="T33" s="4"/>
      <c r="U33" s="13"/>
      <c r="W33" s="4"/>
      <c r="X33" s="11"/>
      <c r="Z33" s="20"/>
      <c r="AA33" s="7"/>
      <c r="AB33" s="7"/>
      <c r="AD33" s="20"/>
      <c r="AE33" s="95"/>
    </row>
    <row r="34" spans="1:31" ht="12.75" customHeight="1" thickTop="1" thickBot="1" x14ac:dyDescent="0.4">
      <c r="A34" s="118"/>
      <c r="B34" s="118">
        <f>IF('MASTER  10 Teams'!B34&lt;&gt;"",'MASTER  10 Teams'!B34,"")</f>
        <v>1</v>
      </c>
      <c r="C34" s="98">
        <f>IF('MASTER  10 Teams'!C34&lt;&gt;"",'MASTER  10 Teams'!C34,"")</f>
        <v>42834</v>
      </c>
      <c r="D34" s="38" t="str">
        <f>IF('MASTER  10 Teams'!D34&lt;&gt;"",'MASTER  10 Teams'!D34,"")</f>
        <v>O40-3</v>
      </c>
      <c r="E34" s="24" t="str">
        <f>VLOOKUP(K34,'Ref asgn teams'!$A$2:$B$99,2)</f>
        <v>Stamford City</v>
      </c>
      <c r="F34" s="24" t="str">
        <f>VLOOKUP(L34,'Ref asgn teams'!$A$2:$B$99,2)</f>
        <v>Wilton Wolves</v>
      </c>
      <c r="G34" s="73"/>
      <c r="H34" s="97">
        <f>IF('MASTER  10 Teams'!H34&lt;&gt;"",'MASTER  10 Teams'!H34,"")</f>
        <v>0.33333333333333331</v>
      </c>
      <c r="I34" s="25" t="str">
        <f>VLOOKUP(M34,Venues!$A$2:$E$139,5,FALSE)</f>
        <v>West Beach, Stamford</v>
      </c>
      <c r="J34" s="75" t="str">
        <f>IF('MASTER  10 Teams'!J34&lt;&gt;"",'MASTER  10 Teams'!J34,"")</f>
        <v/>
      </c>
      <c r="K34" s="24" t="str">
        <f>IF('MASTER  10 Teams'!E34&lt;&gt;"",'MASTER  10 Teams'!E34,"")</f>
        <v>STAMFORD CITY</v>
      </c>
      <c r="L34" s="24" t="str">
        <f>IF('MASTER  10 Teams'!F34&lt;&gt;"",'MASTER  10 Teams'!F34,"")</f>
        <v>WILTON WOLVES</v>
      </c>
      <c r="M34" s="5" t="str">
        <f>IF('MASTER  10 Teams'!I34&lt;&gt;"",'MASTER  10 Teams'!I34,"")</f>
        <v>West Beach Fields, Stamford</v>
      </c>
      <c r="N34" s="5"/>
      <c r="P34" s="20"/>
      <c r="Q34" s="3"/>
      <c r="R34" s="14"/>
      <c r="T34" s="4"/>
      <c r="U34" s="20"/>
      <c r="W34" s="4"/>
      <c r="X34" s="11"/>
      <c r="Z34" s="13"/>
      <c r="AA34" s="3"/>
      <c r="AB34" s="7"/>
      <c r="AD34" s="13"/>
      <c r="AE34" s="95"/>
    </row>
    <row r="35" spans="1:31" ht="12.75" customHeight="1" thickTop="1" thickBot="1" x14ac:dyDescent="0.4">
      <c r="A35" s="118"/>
      <c r="B35" s="118" t="str">
        <f>IF('MASTER  10 Teams'!B35&lt;&gt;"",'MASTER  10 Teams'!B35,"")</f>
        <v/>
      </c>
      <c r="C35" s="98" t="str">
        <f>IF('MASTER  10 Teams'!C35&lt;&gt;"",'MASTER  10 Teams'!C35,"")</f>
        <v/>
      </c>
      <c r="D35" s="27" t="str">
        <f>IF('MASTER  10 Teams'!D35&lt;&gt;"",'MASTER  10 Teams'!D35,"")</f>
        <v xml:space="preserve"> </v>
      </c>
      <c r="E35" s="24" t="e">
        <f>VLOOKUP(K35,'Ref asgn teams'!$A$2:$B$99,2)</f>
        <v>#N/A</v>
      </c>
      <c r="F35" s="24" t="e">
        <f>VLOOKUP(L35,'Ref asgn teams'!$A$2:$B$99,2)</f>
        <v>#N/A</v>
      </c>
      <c r="G35" s="73"/>
      <c r="H35" s="97" t="str">
        <f>IF('MASTER  10 Teams'!H35&lt;&gt;"",'MASTER  10 Teams'!H35,"")</f>
        <v/>
      </c>
      <c r="I35" s="25" t="e">
        <f>VLOOKUP(M35,Venues!$A$2:$E$139,5,FALSE)</f>
        <v>#N/A</v>
      </c>
      <c r="J35" s="75" t="str">
        <f>IF('MASTER  10 Teams'!J35&lt;&gt;"",'MASTER  10 Teams'!J35,"")</f>
        <v/>
      </c>
      <c r="K35" s="24" t="str">
        <f>IF('MASTER  10 Teams'!E35&lt;&gt;"",'MASTER  10 Teams'!E35,"")</f>
        <v/>
      </c>
      <c r="L35" s="24" t="str">
        <f>IF('MASTER  10 Teams'!F35&lt;&gt;"",'MASTER  10 Teams'!F35,"")</f>
        <v/>
      </c>
      <c r="M35" s="5" t="str">
        <f>IF('MASTER  10 Teams'!I35&lt;&gt;"",'MASTER  10 Teams'!I35,"")</f>
        <v/>
      </c>
      <c r="N35" s="5"/>
      <c r="P35" s="11"/>
      <c r="Q35" s="14"/>
      <c r="R35" s="7"/>
      <c r="T35" s="4"/>
      <c r="U35" s="11"/>
      <c r="V35" s="12"/>
      <c r="W35" s="4"/>
      <c r="X35" s="20"/>
      <c r="Z35" s="10"/>
      <c r="AA35" s="8"/>
      <c r="AB35" s="7"/>
      <c r="AD35" s="10"/>
      <c r="AE35" s="95"/>
    </row>
    <row r="36" spans="1:31" ht="12.75" customHeight="1" thickTop="1" thickBot="1" x14ac:dyDescent="0.4">
      <c r="A36" s="118"/>
      <c r="B36" s="118">
        <f>IF('MASTER  10 Teams'!B36&lt;&gt;"",'MASTER  10 Teams'!B36,"")</f>
        <v>1</v>
      </c>
      <c r="C36" s="98">
        <f>IF('MASTER  10 Teams'!C36&lt;&gt;"",'MASTER  10 Teams'!C36,"")</f>
        <v>42834</v>
      </c>
      <c r="D36" s="28" t="str">
        <f>IF('MASTER  10 Teams'!D36&lt;&gt;"",'MASTER  10 Teams'!D36,"")</f>
        <v>O50-1</v>
      </c>
      <c r="E36" s="24" t="str">
        <f>VLOOKUP(K36,'Ref asgn teams'!$A$2:$B$99,2)</f>
        <v>Guilford Black Eagles</v>
      </c>
      <c r="F36" s="24" t="str">
        <f>VLOOKUP(L36,'Ref asgn teams'!$A$2:$B$99,2)</f>
        <v>Darien Blue Waves</v>
      </c>
      <c r="G36" s="73"/>
      <c r="H36" s="97">
        <f>IF('MASTER  10 Teams'!H36&lt;&gt;"",'MASTER  10 Teams'!H36,"")</f>
        <v>0.41666666666666702</v>
      </c>
      <c r="I36" s="25" t="str">
        <f>VLOOKUP(M36,Venues!$A$2:$E$139,5,FALSE)</f>
        <v>Guilford High School, Guilford</v>
      </c>
      <c r="J36" s="75" t="str">
        <f>IF('MASTER  10 Teams'!J36&lt;&gt;"",'MASTER  10 Teams'!J36,"")</f>
        <v/>
      </c>
      <c r="K36" s="24" t="str">
        <f>IF('MASTER  10 Teams'!E36&lt;&gt;"",'MASTER  10 Teams'!E36,"")</f>
        <v>GUILFORD BLACK EAGLES</v>
      </c>
      <c r="L36" s="24" t="str">
        <f>IF('MASTER  10 Teams'!F36&lt;&gt;"",'MASTER  10 Teams'!F36,"")</f>
        <v>DARIEN BLUE WAVE</v>
      </c>
      <c r="M36" s="5" t="str">
        <f>IF('MASTER  10 Teams'!I36&lt;&gt;"",'MASTER  10 Teams'!I36,"")</f>
        <v>Guilford HS, Guilford</v>
      </c>
      <c r="N36" s="5"/>
      <c r="P36" s="10"/>
      <c r="Q36" s="7"/>
      <c r="R36" s="7"/>
      <c r="T36" s="4"/>
      <c r="U36" s="11"/>
      <c r="W36" s="4"/>
      <c r="X36" s="13"/>
      <c r="Z36" s="10"/>
      <c r="AA36" s="3"/>
      <c r="AB36" s="7"/>
      <c r="AD36" s="10"/>
      <c r="AE36" s="95"/>
    </row>
    <row r="37" spans="1:31" ht="12.75" customHeight="1" thickTop="1" thickBot="1" x14ac:dyDescent="0.4">
      <c r="A37" s="118"/>
      <c r="B37" s="118">
        <f>IF('MASTER  10 Teams'!B37&lt;&gt;"",'MASTER  10 Teams'!B37,"")</f>
        <v>1</v>
      </c>
      <c r="C37" s="98">
        <f>IF('MASTER  10 Teams'!C37&lt;&gt;"",'MASTER  10 Teams'!C37,"")</f>
        <v>42834</v>
      </c>
      <c r="D37" s="28" t="str">
        <f>IF('MASTER  10 Teams'!D37&lt;&gt;"",'MASTER  10 Teams'!D37,"")</f>
        <v>O50-1</v>
      </c>
      <c r="E37" s="24" t="str">
        <f>VLOOKUP(K37,'Ref asgn teams'!$A$2:$B$99,2)</f>
        <v>Polonia Falcon Stars FC</v>
      </c>
      <c r="F37" s="24" t="str">
        <f>VLOOKUP(L37,'Ref asgn teams'!$A$2:$B$99,2)</f>
        <v>Greenwich Gunners 50</v>
      </c>
      <c r="G37" s="73"/>
      <c r="H37" s="97">
        <f>IF('MASTER  10 Teams'!H37&lt;&gt;"",'MASTER  10 Teams'!H37,"")</f>
        <v>0.41666666666666702</v>
      </c>
      <c r="I37" s="25" t="str">
        <f>VLOOKUP(M37,Venues!$A$2:$E$139,5,FALSE)</f>
        <v>Falcon Field (New Britain), New Britain</v>
      </c>
      <c r="J37" s="75" t="str">
        <f>IF('MASTER  10 Teams'!J37&lt;&gt;"",'MASTER  10 Teams'!J37,"")</f>
        <v/>
      </c>
      <c r="K37" s="24" t="str">
        <f>IF('MASTER  10 Teams'!E37&lt;&gt;"",'MASTER  10 Teams'!E37,"")</f>
        <v>POLONIA FALCON STARS FC</v>
      </c>
      <c r="L37" s="24" t="str">
        <f>IF('MASTER  10 Teams'!F37&lt;&gt;"",'MASTER  10 Teams'!F37,"")</f>
        <v>GREENWICH GUNNERS 50</v>
      </c>
      <c r="M37" s="5" t="str">
        <f>IF('MASTER  10 Teams'!I37&lt;&gt;"",'MASTER  10 Teams'!I37,"")</f>
        <v>Falcon Field, New Britain</v>
      </c>
      <c r="N37" s="5"/>
      <c r="P37" s="13"/>
      <c r="Q37" s="89"/>
      <c r="R37" s="7"/>
      <c r="T37" s="4"/>
      <c r="U37" s="20"/>
      <c r="V37" s="12"/>
      <c r="W37" s="4"/>
      <c r="X37" s="16"/>
      <c r="Z37" s="11"/>
      <c r="AA37" s="7"/>
      <c r="AB37" s="7"/>
      <c r="AD37" s="11"/>
      <c r="AE37" s="95"/>
    </row>
    <row r="38" spans="1:31" ht="12.75" customHeight="1" thickTop="1" thickBot="1" x14ac:dyDescent="0.4">
      <c r="A38" s="118"/>
      <c r="B38" s="118">
        <f>IF('MASTER  10 Teams'!B38&lt;&gt;"",'MASTER  10 Teams'!B38,"")</f>
        <v>1</v>
      </c>
      <c r="C38" s="98">
        <f>IF('MASTER  10 Teams'!C38&lt;&gt;"",'MASTER  10 Teams'!C38,"")</f>
        <v>42834</v>
      </c>
      <c r="D38" s="28" t="str">
        <f>IF('MASTER  10 Teams'!D38&lt;&gt;"",'MASTER  10 Teams'!D38,"")</f>
        <v>O50-1</v>
      </c>
      <c r="E38" s="24" t="str">
        <f>VLOOKUP(K38,'Ref asgn teams'!$A$2:$B$99,2)</f>
        <v>Club Napoli 50</v>
      </c>
      <c r="F38" s="24" t="str">
        <f>VLOOKUP(L38,'Ref asgn teams'!$A$2:$B$99,2)</f>
        <v>Cheshire Azzurri 50</v>
      </c>
      <c r="G38" s="73"/>
      <c r="H38" s="97">
        <f>IF('MASTER  10 Teams'!H38&lt;&gt;"",'MASTER  10 Teams'!H38,"")</f>
        <v>0.41666666666666702</v>
      </c>
      <c r="I38" s="25" t="str">
        <f>VLOOKUP(M38,Venues!$A$2:$E$139,5,FALSE)</f>
        <v>North Farms Park, North Branford</v>
      </c>
      <c r="J38" s="75" t="str">
        <f>IF('MASTER  10 Teams'!J38&lt;&gt;"",'MASTER  10 Teams'!J38,"")</f>
        <v/>
      </c>
      <c r="K38" s="24" t="str">
        <f>IF('MASTER  10 Teams'!E38&lt;&gt;"",'MASTER  10 Teams'!E38,"")</f>
        <v>CLUB NAPOLI 50</v>
      </c>
      <c r="L38" s="24" t="str">
        <f>IF('MASTER  10 Teams'!F38&lt;&gt;"",'MASTER  10 Teams'!F38,"")</f>
        <v>CHESHIRE AZZURRI 50</v>
      </c>
      <c r="M38" s="5" t="str">
        <f>IF('MASTER  10 Teams'!I38&lt;&gt;"",'MASTER  10 Teams'!I38,"")</f>
        <v>North Farms Park, North Branford</v>
      </c>
      <c r="N38" s="5"/>
      <c r="P38" s="13"/>
      <c r="Q38" s="3"/>
      <c r="R38" s="7"/>
      <c r="T38" s="4"/>
      <c r="U38" s="11"/>
      <c r="W38" s="4"/>
      <c r="X38" s="11"/>
      <c r="Z38" s="16"/>
      <c r="AA38" s="3"/>
      <c r="AB38" s="7"/>
      <c r="AD38" s="16"/>
      <c r="AE38" s="95"/>
    </row>
    <row r="39" spans="1:31" ht="12.75" customHeight="1" thickTop="1" thickBot="1" x14ac:dyDescent="0.4">
      <c r="A39" s="118"/>
      <c r="B39" s="118">
        <f>IF('MASTER  10 Teams'!B39&lt;&gt;"",'MASTER  10 Teams'!B39,"")</f>
        <v>1</v>
      </c>
      <c r="C39" s="98">
        <f>IF('MASTER  10 Teams'!C39&lt;&gt;"",'MASTER  10 Teams'!C39,"")</f>
        <v>42834</v>
      </c>
      <c r="D39" s="28" t="str">
        <f>IF('MASTER  10 Teams'!D39&lt;&gt;"",'MASTER  10 Teams'!D39,"")</f>
        <v>O50-1</v>
      </c>
      <c r="E39" s="24" t="str">
        <f>VLOOKUP(K39,'Ref asgn teams'!$A$2:$B$99,2)</f>
        <v>Hartford Cavaliers Masters</v>
      </c>
      <c r="F39" s="24" t="str">
        <f>VLOOKUP(L39,'Ref asgn teams'!$A$2:$B$99,2)</f>
        <v>Glastonbury Celtic</v>
      </c>
      <c r="G39" s="73"/>
      <c r="H39" s="97">
        <f>IF('MASTER  10 Teams'!H39&lt;&gt;"",'MASTER  10 Teams'!H39,"")</f>
        <v>0.41666666666666702</v>
      </c>
      <c r="I39" s="25" t="str">
        <f>VLOOKUP(M39,Venues!$A$2:$E$139,5,FALSE)</f>
        <v>Cronin Field, Hartford</v>
      </c>
      <c r="J39" s="75" t="str">
        <f>IF('MASTER  10 Teams'!J39&lt;&gt;"",'MASTER  10 Teams'!J39,"")</f>
        <v/>
      </c>
      <c r="K39" s="24" t="str">
        <f>IF('MASTER  10 Teams'!E39&lt;&gt;"",'MASTER  10 Teams'!E39,"")</f>
        <v>HARTFORD CAVALIERS</v>
      </c>
      <c r="L39" s="24" t="str">
        <f>IF('MASTER  10 Teams'!F39&lt;&gt;"",'MASTER  10 Teams'!F39,"")</f>
        <v xml:space="preserve">GLASTONBURY CELTIC </v>
      </c>
      <c r="M39" s="5" t="str">
        <f>IF('MASTER  10 Teams'!I39&lt;&gt;"",'MASTER  10 Teams'!I39,"")</f>
        <v>Cronin Field, Hartford</v>
      </c>
      <c r="N39" s="5"/>
      <c r="P39" s="11"/>
      <c r="Q39" s="3"/>
      <c r="R39" s="7"/>
      <c r="T39" s="4"/>
      <c r="U39" s="13"/>
      <c r="V39" s="12"/>
      <c r="W39" s="4"/>
      <c r="X39" s="13"/>
      <c r="Z39" s="11"/>
      <c r="AA39" s="3"/>
      <c r="AB39" s="7"/>
      <c r="AD39" s="11"/>
      <c r="AE39" s="95"/>
    </row>
    <row r="40" spans="1:31" ht="12.75" customHeight="1" thickTop="1" thickBot="1" x14ac:dyDescent="0.4">
      <c r="A40" s="118"/>
      <c r="B40" s="118">
        <f>IF('MASTER  10 Teams'!B40&lt;&gt;"",'MASTER  10 Teams'!B40,"")</f>
        <v>1</v>
      </c>
      <c r="C40" s="98">
        <f>IF('MASTER  10 Teams'!C40&lt;&gt;"",'MASTER  10 Teams'!C40,"")</f>
        <v>42834</v>
      </c>
      <c r="D40" s="28" t="str">
        <f>IF('MASTER  10 Teams'!D40&lt;&gt;"",'MASTER  10 Teams'!D40,"")</f>
        <v>O50-1</v>
      </c>
      <c r="E40" s="24" t="str">
        <f>VLOOKUP(K40,'Ref asgn teams'!$A$2:$B$99,2)</f>
        <v>New Britain Falcons FC</v>
      </c>
      <c r="F40" s="24" t="str">
        <f>VLOOKUP(L40,'Ref asgn teams'!$A$2:$B$99,2)</f>
        <v>Vasco Da Gama 50 CC</v>
      </c>
      <c r="G40" s="73"/>
      <c r="H40" s="97">
        <f>IF('MASTER  10 Teams'!H40&lt;&gt;"",'MASTER  10 Teams'!H40,"")</f>
        <v>0.33333333333333331</v>
      </c>
      <c r="I40" s="25" t="str">
        <f>VLOOKUP(M40,Venues!$A$2:$E$139,5,FALSE)</f>
        <v>Falcon Field (New Britain), New Britain</v>
      </c>
      <c r="J40" s="75" t="str">
        <f>IF('MASTER  10 Teams'!J40&lt;&gt;"",'MASTER  10 Teams'!J40,"")</f>
        <v/>
      </c>
      <c r="K40" s="24" t="str">
        <f>IF('MASTER  10 Teams'!E40&lt;&gt;"",'MASTER  10 Teams'!E40,"")</f>
        <v>NEW BRITAIN FALCONS FC</v>
      </c>
      <c r="L40" s="24" t="str">
        <f>IF('MASTER  10 Teams'!F40&lt;&gt;"",'MASTER  10 Teams'!F40,"")</f>
        <v>VASCO DA GAMA 50</v>
      </c>
      <c r="M40" s="5" t="str">
        <f>IF('MASTER  10 Teams'!I40&lt;&gt;"",'MASTER  10 Teams'!I40,"")</f>
        <v>Falcon Field, New Britain</v>
      </c>
      <c r="N40" s="5"/>
      <c r="P40" s="20"/>
      <c r="Q40" s="7"/>
      <c r="R40" s="7"/>
      <c r="T40" s="4"/>
      <c r="U40" s="11"/>
      <c r="W40" s="4"/>
      <c r="X40" s="20"/>
      <c r="Z40" s="10"/>
      <c r="AA40" s="3"/>
      <c r="AB40" s="7"/>
      <c r="AD40" s="10"/>
      <c r="AE40" s="95"/>
    </row>
    <row r="41" spans="1:31" ht="12.75" customHeight="1" thickTop="1" thickBot="1" x14ac:dyDescent="0.4">
      <c r="A41" s="118"/>
      <c r="B41" s="118" t="str">
        <f>IF('MASTER  10 Teams'!B41&lt;&gt;"",'MASTER  10 Teams'!B41,"")</f>
        <v/>
      </c>
      <c r="C41" s="98" t="str">
        <f>IF('MASTER  10 Teams'!C41&lt;&gt;"",'MASTER  10 Teams'!C41,"")</f>
        <v/>
      </c>
      <c r="D41" s="27" t="str">
        <f>IF('MASTER  10 Teams'!D41&lt;&gt;"",'MASTER  10 Teams'!D41,"")</f>
        <v/>
      </c>
      <c r="E41" s="24" t="e">
        <f>VLOOKUP(K41,'Ref asgn teams'!$A$2:$B$99,2)</f>
        <v>#N/A</v>
      </c>
      <c r="F41" s="24" t="e">
        <f>VLOOKUP(L41,'Ref asgn teams'!$A$2:$B$99,2)</f>
        <v>#N/A</v>
      </c>
      <c r="G41" s="73"/>
      <c r="H41" s="97" t="str">
        <f>IF('MASTER  10 Teams'!H41&lt;&gt;"",'MASTER  10 Teams'!H41,"")</f>
        <v/>
      </c>
      <c r="I41" s="25" t="e">
        <f>VLOOKUP(M41,Venues!$A$2:$E$139,5,FALSE)</f>
        <v>#N/A</v>
      </c>
      <c r="J41" s="75" t="str">
        <f>IF('MASTER  10 Teams'!J41&lt;&gt;"",'MASTER  10 Teams'!J41,"")</f>
        <v/>
      </c>
      <c r="K41" s="24" t="str">
        <f>IF('MASTER  10 Teams'!E41&lt;&gt;"",'MASTER  10 Teams'!E41,"")</f>
        <v/>
      </c>
      <c r="L41" s="24" t="str">
        <f>IF('MASTER  10 Teams'!F41&lt;&gt;"",'MASTER  10 Teams'!F41,"")</f>
        <v/>
      </c>
      <c r="M41" s="5" t="str">
        <f>IF('MASTER  10 Teams'!I41&lt;&gt;"",'MASTER  10 Teams'!I41,"")</f>
        <v/>
      </c>
      <c r="N41" s="5"/>
      <c r="P41" s="11"/>
      <c r="Q41" s="3"/>
      <c r="R41" s="3"/>
      <c r="T41" s="4"/>
      <c r="U41" s="11"/>
      <c r="V41" s="12"/>
      <c r="W41" s="4"/>
      <c r="X41" s="11"/>
      <c r="Z41" s="10"/>
      <c r="AA41" s="3"/>
      <c r="AB41" s="7"/>
      <c r="AD41" s="10"/>
      <c r="AE41" s="95"/>
    </row>
    <row r="42" spans="1:31" ht="12.75" customHeight="1" thickTop="1" thickBot="1" x14ac:dyDescent="0.4">
      <c r="A42" s="118"/>
      <c r="B42" s="118">
        <f>IF('MASTER  10 Teams'!B42&lt;&gt;"",'MASTER  10 Teams'!B42,"")</f>
        <v>1</v>
      </c>
      <c r="C42" s="98">
        <f>IF('MASTER  10 Teams'!C42&lt;&gt;"",'MASTER  10 Teams'!C42,"")</f>
        <v>42834</v>
      </c>
      <c r="D42" s="39" t="str">
        <f>IF('MASTER  10 Teams'!D42&lt;&gt;"",'MASTER  10 Teams'!D42,"")</f>
        <v>O50-2</v>
      </c>
      <c r="E42" s="24" t="str">
        <f>VLOOKUP(K42,'Ref asgn teams'!$A$2:$B$99,2)</f>
        <v>Naugatuck River Rats</v>
      </c>
      <c r="F42" s="24" t="str">
        <f>VLOOKUP(L42,'Ref asgn teams'!$A$2:$B$99,2)</f>
        <v>Greenwich Arsenal 50</v>
      </c>
      <c r="G42" s="73"/>
      <c r="H42" s="97">
        <f>IF('MASTER  10 Teams'!H42&lt;&gt;"",'MASTER  10 Teams'!H42,"")</f>
        <v>0.33333333333333331</v>
      </c>
      <c r="I42" s="25" t="str">
        <f>VLOOKUP(M42,Venues!$A$2:$E$139,5,FALSE)</f>
        <v>City Hill Middle School, Naugatuck</v>
      </c>
      <c r="J42" s="75" t="str">
        <f>IF('MASTER  10 Teams'!J42&lt;&gt;"",'MASTER  10 Teams'!J42,"")</f>
        <v/>
      </c>
      <c r="K42" s="24" t="str">
        <f>IF('MASTER  10 Teams'!E42&lt;&gt;"",'MASTER  10 Teams'!E42,"")</f>
        <v>NAUGATUCK RIVER RATS</v>
      </c>
      <c r="L42" s="24" t="str">
        <f>IF('MASTER  10 Teams'!F42&lt;&gt;"",'MASTER  10 Teams'!F42,"")</f>
        <v>GREENWICH ARSENAL 50</v>
      </c>
      <c r="M42" s="5" t="str">
        <f>IF('MASTER  10 Teams'!I42&lt;&gt;"",'MASTER  10 Teams'!I42,"")</f>
        <v>City Hill MS, Naugatuck</v>
      </c>
      <c r="N42" s="5"/>
      <c r="P42" s="11"/>
      <c r="Q42" s="3"/>
      <c r="R42" s="7"/>
      <c r="T42" s="4"/>
      <c r="U42" s="11"/>
      <c r="W42" s="4"/>
      <c r="X42" s="11"/>
      <c r="Z42" s="11"/>
      <c r="AA42" s="7"/>
      <c r="AB42" s="7"/>
      <c r="AD42" s="11"/>
      <c r="AE42" s="95"/>
    </row>
    <row r="43" spans="1:31" ht="12.75" customHeight="1" thickTop="1" thickBot="1" x14ac:dyDescent="0.4">
      <c r="A43" s="118"/>
      <c r="B43" s="118">
        <f>IF('MASTER  10 Teams'!B43&lt;&gt;"",'MASTER  10 Teams'!B43,"")</f>
        <v>1</v>
      </c>
      <c r="C43" s="98">
        <f>IF('MASTER  10 Teams'!C43&lt;&gt;"",'MASTER  10 Teams'!C43,"")</f>
        <v>42834</v>
      </c>
      <c r="D43" s="39" t="str">
        <f>IF('MASTER  10 Teams'!D43&lt;&gt;"",'MASTER  10 Teams'!D43,"")</f>
        <v>O50-2</v>
      </c>
      <c r="E43" s="24" t="str">
        <f>VLOOKUP(K43,'Ref asgn teams'!$A$2:$B$99,2)</f>
        <v>Waterbury Pontes</v>
      </c>
      <c r="F43" s="24" t="str">
        <f>VLOOKUP(L43,'Ref asgn teams'!$A$2:$B$99,2)</f>
        <v>Moodus SC</v>
      </c>
      <c r="G43" s="73"/>
      <c r="H43" s="97">
        <f>IF('MASTER  10 Teams'!H43&lt;&gt;"",'MASTER  10 Teams'!H43,"")</f>
        <v>0.41666666666666702</v>
      </c>
      <c r="I43" s="25" t="str">
        <f>VLOOKUP(M43,Venues!$A$2:$E$139,5,FALSE)</f>
        <v>Pontelandolfo Club, Waterbury</v>
      </c>
      <c r="J43" s="75" t="str">
        <f>IF('MASTER  10 Teams'!J43&lt;&gt;"",'MASTER  10 Teams'!J43,"")</f>
        <v/>
      </c>
      <c r="K43" s="24" t="str">
        <f>IF('MASTER  10 Teams'!E43&lt;&gt;"",'MASTER  10 Teams'!E43,"")</f>
        <v>WATERBURY PONTES</v>
      </c>
      <c r="L43" s="24" t="str">
        <f>IF('MASTER  10 Teams'!F43&lt;&gt;"",'MASTER  10 Teams'!F43,"")</f>
        <v>MOODUS SC</v>
      </c>
      <c r="M43" s="5" t="str">
        <f>IF('MASTER  10 Teams'!I43&lt;&gt;"",'MASTER  10 Teams'!I43,"")</f>
        <v>Pontelandolfo Club, Waterbury</v>
      </c>
      <c r="N43" s="5"/>
      <c r="P43" s="13"/>
      <c r="Q43" s="8"/>
      <c r="R43" s="7"/>
      <c r="T43" s="4"/>
      <c r="U43" s="11"/>
      <c r="V43" s="12"/>
      <c r="W43" s="4"/>
      <c r="X43" s="20"/>
      <c r="Z43" s="11"/>
      <c r="AA43" s="3"/>
      <c r="AB43" s="7"/>
      <c r="AD43" s="11"/>
      <c r="AE43" s="95"/>
    </row>
    <row r="44" spans="1:31" ht="12.75" customHeight="1" thickTop="1" thickBot="1" x14ac:dyDescent="0.4">
      <c r="A44" s="118"/>
      <c r="B44" s="118">
        <f>IF('MASTER  10 Teams'!B44&lt;&gt;"",'MASTER  10 Teams'!B44,"")</f>
        <v>1</v>
      </c>
      <c r="C44" s="98">
        <f>IF('MASTER  10 Teams'!C44&lt;&gt;"",'MASTER  10 Teams'!C44,"")</f>
        <v>42834</v>
      </c>
      <c r="D44" s="39" t="str">
        <f>IF('MASTER  10 Teams'!D44&lt;&gt;"",'MASTER  10 Teams'!D44,"")</f>
        <v>O50-2</v>
      </c>
      <c r="E44" s="24" t="str">
        <f>VLOOKUP(K44,'Ref asgn teams'!$A$2:$B$99,2)</f>
        <v>Farmington White Owls</v>
      </c>
      <c r="F44" s="24" t="str">
        <f>VLOOKUP(L44,'Ref asgn teams'!$A$2:$B$99,2)</f>
        <v>East Haven SC</v>
      </c>
      <c r="G44" s="73"/>
      <c r="H44" s="97">
        <f>IF('MASTER  10 Teams'!H44&lt;&gt;"",'MASTER  10 Teams'!H44,"")</f>
        <v>0.41666666666666702</v>
      </c>
      <c r="I44" s="25" t="str">
        <f>VLOOKUP(M44,Venues!$A$2:$E$139,5,FALSE)</f>
        <v>Winding Trails, Farmington</v>
      </c>
      <c r="J44" s="75" t="str">
        <f>IF('MASTER  10 Teams'!J44&lt;&gt;"",'MASTER  10 Teams'!J44,"")</f>
        <v/>
      </c>
      <c r="K44" s="24" t="str">
        <f>IF('MASTER  10 Teams'!E44&lt;&gt;"",'MASTER  10 Teams'!E44,"")</f>
        <v>FARMINGTON WHITE OWLS</v>
      </c>
      <c r="L44" s="24" t="str">
        <f>IF('MASTER  10 Teams'!F44&lt;&gt;"",'MASTER  10 Teams'!F44,"")</f>
        <v>EAST HAVEN SC</v>
      </c>
      <c r="M44" s="5" t="str">
        <f>IF('MASTER  10 Teams'!I44&lt;&gt;"",'MASTER  10 Teams'!I44,"")</f>
        <v>Winding Trails, Farmington</v>
      </c>
      <c r="N44" s="5"/>
      <c r="P44" s="11"/>
      <c r="Q44" s="3"/>
      <c r="R44" s="7"/>
      <c r="T44" s="4"/>
      <c r="U44" s="13"/>
      <c r="W44" s="4"/>
      <c r="X44" s="11"/>
      <c r="Z44" s="10"/>
      <c r="AA44" s="3"/>
      <c r="AB44" s="3"/>
      <c r="AD44" s="10"/>
      <c r="AE44" s="95"/>
    </row>
    <row r="45" spans="1:31" ht="12.75" customHeight="1" thickTop="1" thickBot="1" x14ac:dyDescent="0.4">
      <c r="A45" s="118"/>
      <c r="B45" s="118">
        <f>IF('MASTER  10 Teams'!B45&lt;&gt;"",'MASTER  10 Teams'!B45,"")</f>
        <v>1</v>
      </c>
      <c r="C45" s="98">
        <f>IF('MASTER  10 Teams'!C45&lt;&gt;"",'MASTER  10 Teams'!C45,"")</f>
        <v>42834</v>
      </c>
      <c r="D45" s="39" t="str">
        <f>IF('MASTER  10 Teams'!D45&lt;&gt;"",'MASTER  10 Teams'!D45,"")</f>
        <v>O50-2</v>
      </c>
      <c r="E45" s="24" t="str">
        <f>VLOOKUP(K45,'Ref asgn teams'!$A$2:$B$99,2)</f>
        <v>North Branford Legends</v>
      </c>
      <c r="F45" s="24" t="str">
        <f>VLOOKUP(L45,'Ref asgn teams'!$A$2:$B$99,2)</f>
        <v>GREENWICH PUMAS LEGENDS</v>
      </c>
      <c r="G45" s="73"/>
      <c r="H45" s="97">
        <f>IF('MASTER  10 Teams'!H45&lt;&gt;"",'MASTER  10 Teams'!H45,"")</f>
        <v>0.33333333333333331</v>
      </c>
      <c r="I45" s="25" t="str">
        <f>VLOOKUP(M45,Venues!$A$2:$E$139,5,FALSE)</f>
        <v>Northford Park, Northford</v>
      </c>
      <c r="J45" s="75" t="str">
        <f>IF('MASTER  10 Teams'!J45&lt;&gt;"",'MASTER  10 Teams'!J45,"")</f>
        <v/>
      </c>
      <c r="K45" s="24" t="str">
        <f>IF('MASTER  10 Teams'!E45&lt;&gt;"",'MASTER  10 Teams'!E45,"")</f>
        <v>NORTH BRANFORD LEGENDS</v>
      </c>
      <c r="L45" s="24" t="str">
        <f>IF('MASTER  10 Teams'!F45&lt;&gt;"",'MASTER  10 Teams'!F45,"")</f>
        <v>GREENWICH PUMAS LEGENDS</v>
      </c>
      <c r="M45" s="5" t="str">
        <f>IF('MASTER  10 Teams'!I45&lt;&gt;"",'MASTER  10 Teams'!I45,"")</f>
        <v>Northford Park, North Branford</v>
      </c>
      <c r="N45" s="5"/>
      <c r="P45" s="11"/>
      <c r="Q45" s="3"/>
      <c r="R45" s="7"/>
      <c r="T45" s="4"/>
      <c r="U45" s="10"/>
      <c r="W45" s="4"/>
      <c r="X45" s="11"/>
      <c r="Z45" s="11"/>
      <c r="AA45" s="3"/>
      <c r="AB45" s="7"/>
      <c r="AD45" s="11"/>
      <c r="AE45" s="95"/>
    </row>
    <row r="46" spans="1:31" ht="12.75" customHeight="1" thickTop="1" thickBot="1" x14ac:dyDescent="0.4">
      <c r="A46" s="118"/>
      <c r="B46" s="118">
        <f>IF('MASTER  10 Teams'!B46&lt;&gt;"",'MASTER  10 Teams'!B46,"")</f>
        <v>1</v>
      </c>
      <c r="C46" s="98">
        <f>IF('MASTER  10 Teams'!C46&lt;&gt;"",'MASTER  10 Teams'!C46,"")</f>
        <v>42834</v>
      </c>
      <c r="D46" s="39" t="str">
        <f>IF('MASTER  10 Teams'!D46&lt;&gt;"",'MASTER  10 Teams'!D46,"")</f>
        <v>O50-2</v>
      </c>
      <c r="E46" s="24" t="str">
        <f>VLOOKUP(K46,'Ref asgn teams'!$A$2:$B$99,2)</f>
        <v>West Haven Grays</v>
      </c>
      <c r="F46" s="24" t="str">
        <f>VLOOKUP(L46,'Ref asgn teams'!$A$2:$B$99,2)</f>
        <v>Southbury Boomers</v>
      </c>
      <c r="G46" s="73"/>
      <c r="H46" s="97">
        <f>IF('MASTER  10 Teams'!H46&lt;&gt;"",'MASTER  10 Teams'!H46,"")</f>
        <v>0.41666666666666702</v>
      </c>
      <c r="I46" s="25" t="str">
        <f>VLOOKUP(M46,Venues!$A$2:$E$139,5,FALSE)</f>
        <v>Pagels Field, West Haven</v>
      </c>
      <c r="J46" s="75" t="str">
        <f>IF('MASTER  10 Teams'!J46&lt;&gt;"",'MASTER  10 Teams'!J46,"")</f>
        <v/>
      </c>
      <c r="K46" s="24" t="str">
        <f>IF('MASTER  10 Teams'!E46&lt;&gt;"",'MASTER  10 Teams'!E46,"")</f>
        <v>WEST HAVEN GRAYS</v>
      </c>
      <c r="L46" s="24" t="str">
        <f>IF('MASTER  10 Teams'!F46&lt;&gt;"",'MASTER  10 Teams'!F46,"")</f>
        <v>SOUTHBURY BOOMERS</v>
      </c>
      <c r="M46" s="5" t="str">
        <f>IF('MASTER  10 Teams'!I46&lt;&gt;"",'MASTER  10 Teams'!I46,"")</f>
        <v>Pagels Field, West Haven</v>
      </c>
      <c r="N46" s="5"/>
      <c r="P46" s="11"/>
      <c r="Q46" s="7"/>
      <c r="R46" s="7"/>
      <c r="T46" s="4"/>
      <c r="U46" s="11"/>
      <c r="W46" s="4"/>
      <c r="X46" s="11"/>
      <c r="Z46" s="11"/>
      <c r="AA46" s="3"/>
      <c r="AB46" s="7"/>
      <c r="AD46" s="11"/>
      <c r="AE46" s="95"/>
    </row>
    <row r="47" spans="1:31" ht="12.75" customHeight="1" thickTop="1" thickBot="1" x14ac:dyDescent="0.4">
      <c r="A47" s="118"/>
      <c r="B47" s="118" t="str">
        <f>IF('MASTER  10 Teams'!B47&lt;&gt;"",'MASTER  10 Teams'!B47,"")</f>
        <v/>
      </c>
      <c r="C47" s="98" t="str">
        <f>IF('MASTER  10 Teams'!C47&lt;&gt;"",'MASTER  10 Teams'!C47,"")</f>
        <v/>
      </c>
      <c r="D47" s="27" t="str">
        <f>IF('MASTER  10 Teams'!D47&lt;&gt;"",'MASTER  10 Teams'!D47,"")</f>
        <v xml:space="preserve"> </v>
      </c>
      <c r="E47" s="24" t="e">
        <f>VLOOKUP(K47,'Ref asgn teams'!$A$2:$B$99,2)</f>
        <v>#N/A</v>
      </c>
      <c r="F47" s="24" t="e">
        <f>VLOOKUP(L47,'Ref asgn teams'!$A$2:$B$99,2)</f>
        <v>#N/A</v>
      </c>
      <c r="G47" s="73"/>
      <c r="H47" s="97" t="str">
        <f>IF('MASTER  10 Teams'!H47&lt;&gt;"",'MASTER  10 Teams'!H47,"")</f>
        <v/>
      </c>
      <c r="I47" s="25" t="e">
        <f>VLOOKUP(M47,Venues!$A$2:$E$139,5,FALSE)</f>
        <v>#N/A</v>
      </c>
      <c r="J47" s="75" t="str">
        <f>IF('MASTER  10 Teams'!J47&lt;&gt;"",'MASTER  10 Teams'!J47,"")</f>
        <v/>
      </c>
      <c r="K47" s="24" t="str">
        <f>IF('MASTER  10 Teams'!E47&lt;&gt;"",'MASTER  10 Teams'!E47,"")</f>
        <v/>
      </c>
      <c r="L47" s="24" t="str">
        <f>IF('MASTER  10 Teams'!F47&lt;&gt;"",'MASTER  10 Teams'!F47,"")</f>
        <v/>
      </c>
      <c r="M47" s="5" t="str">
        <f>IF('MASTER  10 Teams'!I47&lt;&gt;"",'MASTER  10 Teams'!I47,"")</f>
        <v/>
      </c>
      <c r="N47" s="5"/>
      <c r="P47" s="11"/>
      <c r="Q47" s="3"/>
      <c r="R47" s="7"/>
      <c r="T47" s="4"/>
      <c r="U47" s="16"/>
      <c r="W47" s="4"/>
      <c r="X47" s="11"/>
      <c r="Z47" s="10"/>
      <c r="AA47" s="3"/>
      <c r="AB47" s="7"/>
      <c r="AD47" s="10"/>
      <c r="AE47" s="95"/>
    </row>
    <row r="48" spans="1:31" ht="12.75" customHeight="1" thickTop="1" thickBot="1" x14ac:dyDescent="0.4">
      <c r="A48" s="118"/>
      <c r="B48" s="118">
        <f>IF('MASTER  10 Teams'!B48&lt;&gt;"",'MASTER  10 Teams'!B48,"")</f>
        <v>2</v>
      </c>
      <c r="C48" s="98">
        <f>IF('MASTER  10 Teams'!C48&lt;&gt;"",'MASTER  10 Teams'!C48,"")</f>
        <v>42848</v>
      </c>
      <c r="D48" s="34" t="str">
        <f>IF('MASTER  10 Teams'!D48&lt;&gt;"",'MASTER  10 Teams'!D48,"")</f>
        <v>O30-1</v>
      </c>
      <c r="E48" s="24" t="str">
        <f>VLOOKUP(K48,'Ref asgn teams'!$A$2:$B$99,2)</f>
        <v>Milford Tuesday</v>
      </c>
      <c r="F48" s="24" t="str">
        <f>VLOOKUP(L48,'Ref asgn teams'!$A$2:$B$99,2)</f>
        <v>Newtown Salty Dogs</v>
      </c>
      <c r="G48" s="73"/>
      <c r="H48" s="97">
        <f>IF('MASTER  10 Teams'!H48&lt;&gt;"",'MASTER  10 Teams'!H48,"")</f>
        <v>0.33333333333333331</v>
      </c>
      <c r="I48" s="25" t="str">
        <f>VLOOKUP(M48,Venues!$A$2:$E$139,5,FALSE)</f>
        <v>Fred Wolfe Park, Orange</v>
      </c>
      <c r="J48" s="75" t="str">
        <f>IF('MASTER  10 Teams'!J48&lt;&gt;"",'MASTER  10 Teams'!J48,"")</f>
        <v/>
      </c>
      <c r="K48" s="24" t="str">
        <f>IF('MASTER  10 Teams'!E48&lt;&gt;"",'MASTER  10 Teams'!E48,"")</f>
        <v>MILFORD TUESDAY</v>
      </c>
      <c r="L48" s="24" t="str">
        <f>IF('MASTER  10 Teams'!F48&lt;&gt;"",'MASTER  10 Teams'!F48,"")</f>
        <v>NORTH BRANFORD 30</v>
      </c>
      <c r="M48" s="5" t="str">
        <f>IF('MASTER  10 Teams'!I48&lt;&gt;"",'MASTER  10 Teams'!I48,"")</f>
        <v>Fred Wolfe Park, Orange</v>
      </c>
      <c r="N48" s="5"/>
      <c r="P48" s="10"/>
      <c r="Q48" s="7"/>
      <c r="R48" s="7"/>
      <c r="T48" s="4"/>
      <c r="U48" s="11"/>
      <c r="W48" s="4"/>
      <c r="X48" s="11"/>
      <c r="Z48" s="11"/>
      <c r="AA48" s="3"/>
      <c r="AB48" s="7"/>
      <c r="AD48" s="11"/>
      <c r="AE48" s="95"/>
    </row>
    <row r="49" spans="1:31" ht="12.75" customHeight="1" thickTop="1" thickBot="1" x14ac:dyDescent="0.4">
      <c r="A49" s="118"/>
      <c r="B49" s="118">
        <f>IF('MASTER  10 Teams'!B49&lt;&gt;"",'MASTER  10 Teams'!B49,"")</f>
        <v>2</v>
      </c>
      <c r="C49" s="98">
        <f>IF('MASTER  10 Teams'!C49&lt;&gt;"",'MASTER  10 Teams'!C49,"")</f>
        <v>42848</v>
      </c>
      <c r="D49" s="34" t="str">
        <f>IF('MASTER  10 Teams'!D49&lt;&gt;"",'MASTER  10 Teams'!D49,"")</f>
        <v>O30-1</v>
      </c>
      <c r="E49" s="24" t="str">
        <f>VLOOKUP(K49,'Ref asgn teams'!$A$2:$B$99,2)</f>
        <v>Newington Portuguese 30</v>
      </c>
      <c r="F49" s="24" t="str">
        <f>VLOOKUP(L49,'Ref asgn teams'!$A$2:$B$99,2)</f>
        <v>VASCO DA GAMA 30</v>
      </c>
      <c r="G49" s="73"/>
      <c r="H49" s="97">
        <f>IF('MASTER  10 Teams'!H49&lt;&gt;"",'MASTER  10 Teams'!H49,"")</f>
        <v>0.41666666666666702</v>
      </c>
      <c r="I49" s="25" t="str">
        <f>VLOOKUP(M49,Venues!$A$2:$E$139,5,FALSE)</f>
        <v>Martin Kellogg, Newington</v>
      </c>
      <c r="J49" s="75" t="str">
        <f>IF('MASTER  10 Teams'!J49&lt;&gt;"",'MASTER  10 Teams'!J49,"")</f>
        <v/>
      </c>
      <c r="K49" s="24" t="str">
        <f>IF('MASTER  10 Teams'!E49&lt;&gt;"",'MASTER  10 Teams'!E49,"")</f>
        <v>NEWINGTON PORTUGUESE 30</v>
      </c>
      <c r="L49" s="24" t="str">
        <f>IF('MASTER  10 Teams'!F49&lt;&gt;"",'MASTER  10 Teams'!F49,"")</f>
        <v>VASCO DA GAMA 30</v>
      </c>
      <c r="M49" s="5" t="str">
        <f>IF('MASTER  10 Teams'!I49&lt;&gt;"",'MASTER  10 Teams'!I49,"")</f>
        <v>Martin Kellogg, Newington</v>
      </c>
      <c r="N49" s="5"/>
      <c r="P49" s="11"/>
      <c r="Q49" s="3"/>
      <c r="R49" s="7"/>
      <c r="T49" s="4"/>
      <c r="U49" s="11"/>
      <c r="W49" s="4"/>
      <c r="X49" s="13"/>
      <c r="Z49" s="20"/>
      <c r="AA49" s="7"/>
      <c r="AB49" s="7"/>
      <c r="AD49" s="20"/>
      <c r="AE49" s="95"/>
    </row>
    <row r="50" spans="1:31" ht="12.75" customHeight="1" thickTop="1" thickBot="1" x14ac:dyDescent="0.4">
      <c r="A50" s="118"/>
      <c r="B50" s="118">
        <f>IF('MASTER  10 Teams'!B50&lt;&gt;"",'MASTER  10 Teams'!B50,"")</f>
        <v>2</v>
      </c>
      <c r="C50" s="98">
        <f>IF('MASTER  10 Teams'!C50&lt;&gt;"",'MASTER  10 Teams'!C50,"")</f>
        <v>42848</v>
      </c>
      <c r="D50" s="34" t="str">
        <f>IF('MASTER  10 Teams'!D50&lt;&gt;"",'MASTER  10 Teams'!D50,"")</f>
        <v>O30-1</v>
      </c>
      <c r="E50" s="24" t="str">
        <f>VLOOKUP(K50,'Ref asgn teams'!$A$2:$B$99,2)</f>
        <v>ECUACHAMOS FC</v>
      </c>
      <c r="F50" s="24" t="str">
        <f>VLOOKUP(L50,'Ref asgn teams'!$A$2:$B$99,2)</f>
        <v>Danbury United 30</v>
      </c>
      <c r="G50" s="73"/>
      <c r="H50" s="97">
        <f>IF('MASTER  10 Teams'!H50&lt;&gt;"",'MASTER  10 Teams'!H50,"")</f>
        <v>0.41666666666666702</v>
      </c>
      <c r="I50" s="25" t="str">
        <f>VLOOKUP(M50,Venues!$A$2:$E$139,5,FALSE)</f>
        <v>Witek Park, Derby</v>
      </c>
      <c r="J50" s="75" t="str">
        <f>IF('MASTER  10 Teams'!J50&lt;&gt;"",'MASTER  10 Teams'!J50,"")</f>
        <v/>
      </c>
      <c r="K50" s="24" t="str">
        <f>IF('MASTER  10 Teams'!E50&lt;&gt;"",'MASTER  10 Teams'!E50,"")</f>
        <v>ECUACHAMOS FC</v>
      </c>
      <c r="L50" s="24" t="str">
        <f>IF('MASTER  10 Teams'!F50&lt;&gt;"",'MASTER  10 Teams'!F50,"")</f>
        <v>DANBURY UNITED 30</v>
      </c>
      <c r="M50" s="5" t="str">
        <f>IF('MASTER  10 Teams'!I50&lt;&gt;"",'MASTER  10 Teams'!I50,"")</f>
        <v>Witek Park, Derby</v>
      </c>
      <c r="N50" s="5"/>
      <c r="P50" s="10"/>
      <c r="Q50" s="3"/>
      <c r="R50" s="7"/>
      <c r="T50" s="4"/>
      <c r="U50" s="10"/>
      <c r="W50" s="4"/>
      <c r="X50" s="10"/>
      <c r="Z50" s="11"/>
      <c r="AA50" s="3"/>
      <c r="AB50" s="7"/>
      <c r="AD50" s="11"/>
      <c r="AE50" s="95"/>
    </row>
    <row r="51" spans="1:31" ht="12.75" customHeight="1" thickTop="1" thickBot="1" x14ac:dyDescent="0.4">
      <c r="A51" s="118"/>
      <c r="B51" s="118">
        <f>IF('MASTER  10 Teams'!B51&lt;&gt;"",'MASTER  10 Teams'!B51,"")</f>
        <v>2</v>
      </c>
      <c r="C51" s="98">
        <f>IF('MASTER  10 Teams'!C51&lt;&gt;"",'MASTER  10 Teams'!C51,"")</f>
        <v>42848</v>
      </c>
      <c r="D51" s="34" t="str">
        <f>IF('MASTER  10 Teams'!D51&lt;&gt;"",'MASTER  10 Teams'!D51,"")</f>
        <v>O30-1</v>
      </c>
      <c r="E51" s="24" t="str">
        <f>VLOOKUP(K51,'Ref asgn teams'!$A$2:$B$99,2)</f>
        <v>Greenwich Arsenal 30</v>
      </c>
      <c r="F51" s="24" t="str">
        <f>VLOOKUP(L51,'Ref asgn teams'!$A$2:$B$99,2)</f>
        <v>FC Shelton</v>
      </c>
      <c r="G51" s="73"/>
      <c r="H51" s="97">
        <f>IF('MASTER  10 Teams'!H51&lt;&gt;"",'MASTER  10 Teams'!H51,"")</f>
        <v>0.33333333333333331</v>
      </c>
      <c r="I51" s="25" t="str">
        <f>VLOOKUP(M51,Venues!$A$2:$E$139,5,FALSE)</f>
        <v>Greenwich High School, Greenwich</v>
      </c>
      <c r="J51" s="75" t="str">
        <f>IF('MASTER  10 Teams'!J51&lt;&gt;"",'MASTER  10 Teams'!J51,"")</f>
        <v/>
      </c>
      <c r="K51" s="24" t="str">
        <f>IF('MASTER  10 Teams'!E51&lt;&gt;"",'MASTER  10 Teams'!E51,"")</f>
        <v>GREENWICH ARSENAL 30</v>
      </c>
      <c r="L51" s="24" t="str">
        <f>IF('MASTER  10 Teams'!F51&lt;&gt;"",'MASTER  10 Teams'!F51,"")</f>
        <v>SHELTON FC</v>
      </c>
      <c r="M51" s="5" t="str">
        <f>IF('MASTER  10 Teams'!I51&lt;&gt;"",'MASTER  10 Teams'!I51,"")</f>
        <v>tbd</v>
      </c>
      <c r="N51" s="5"/>
      <c r="P51" s="11"/>
      <c r="Q51" s="3"/>
      <c r="R51" s="7"/>
      <c r="T51" s="4"/>
      <c r="U51" s="11"/>
      <c r="W51" s="4"/>
      <c r="X51" s="11"/>
      <c r="Z51" s="10"/>
      <c r="AA51" s="7"/>
      <c r="AB51" s="7"/>
      <c r="AD51" s="10"/>
      <c r="AE51" s="95"/>
    </row>
    <row r="52" spans="1:31" ht="12.75" customHeight="1" thickTop="1" thickBot="1" x14ac:dyDescent="0.4">
      <c r="A52" s="118"/>
      <c r="B52" s="118">
        <f>IF('MASTER  10 Teams'!B52&lt;&gt;"",'MASTER  10 Teams'!B52,"")</f>
        <v>2</v>
      </c>
      <c r="C52" s="98">
        <f>IF('MASTER  10 Teams'!C52&lt;&gt;"",'MASTER  10 Teams'!C52,"")</f>
        <v>42848</v>
      </c>
      <c r="D52" s="34" t="str">
        <f>IF('MASTER  10 Teams'!D52&lt;&gt;"",'MASTER  10 Teams'!D52,"")</f>
        <v>O30-1</v>
      </c>
      <c r="E52" s="24" t="str">
        <f>VLOOKUP(K52,'Ref asgn teams'!$A$2:$B$99,2)</f>
        <v>Cinton FC</v>
      </c>
      <c r="F52" s="24" t="str">
        <f>VLOOKUP(L52,'Ref asgn teams'!$A$2:$B$99,2)</f>
        <v>Polonez United</v>
      </c>
      <c r="G52" s="73"/>
      <c r="H52" s="97">
        <f>IF('MASTER  10 Teams'!H52&lt;&gt;"",'MASTER  10 Teams'!H52,"")</f>
        <v>0.41666666666666702</v>
      </c>
      <c r="I52" s="25" t="str">
        <f>VLOOKUP(M52,Venues!$A$2:$E$139,5,FALSE)</f>
        <v>Indian River Recreation Area, Clinton</v>
      </c>
      <c r="J52" s="75" t="str">
        <f>IF('MASTER  10 Teams'!J52&lt;&gt;"",'MASTER  10 Teams'!J52,"")</f>
        <v/>
      </c>
      <c r="K52" s="24" t="str">
        <f>IF('MASTER  10 Teams'!E52&lt;&gt;"",'MASTER  10 Teams'!E52,"")</f>
        <v>CLINTON FC</v>
      </c>
      <c r="L52" s="24" t="str">
        <f>IF('MASTER  10 Teams'!F52&lt;&gt;"",'MASTER  10 Teams'!F52,"")</f>
        <v>POLONEZ UNITED</v>
      </c>
      <c r="M52" s="5" t="str">
        <f>IF('MASTER  10 Teams'!I52&lt;&gt;"",'MASTER  10 Teams'!I52,"")</f>
        <v>Indian River Sports Complex, Clinton</v>
      </c>
      <c r="N52" s="5"/>
      <c r="P52" s="11"/>
      <c r="Q52" s="3"/>
      <c r="R52" s="7"/>
      <c r="T52" s="4"/>
      <c r="U52" s="20"/>
      <c r="W52" s="4"/>
      <c r="X52" s="16"/>
      <c r="Z52" s="11"/>
      <c r="AA52" s="3"/>
      <c r="AB52" s="7"/>
      <c r="AD52" s="11"/>
      <c r="AE52" s="95"/>
    </row>
    <row r="53" spans="1:31" ht="12.75" customHeight="1" thickTop="1" thickBot="1" x14ac:dyDescent="0.4">
      <c r="A53" s="118"/>
      <c r="B53" s="118" t="str">
        <f>IF('MASTER  10 Teams'!B53&lt;&gt;"",'MASTER  10 Teams'!B53,"")</f>
        <v/>
      </c>
      <c r="C53" s="98" t="str">
        <f>IF('MASTER  10 Teams'!C53&lt;&gt;"",'MASTER  10 Teams'!C53,"")</f>
        <v/>
      </c>
      <c r="D53" s="27" t="str">
        <f>IF('MASTER  10 Teams'!D53&lt;&gt;"",'MASTER  10 Teams'!D53,"")</f>
        <v xml:space="preserve"> </v>
      </c>
      <c r="E53" s="24" t="e">
        <f>VLOOKUP(K53,'Ref asgn teams'!$A$2:$B$99,2)</f>
        <v>#N/A</v>
      </c>
      <c r="F53" s="24" t="e">
        <f>VLOOKUP(L53,'Ref asgn teams'!$A$2:$B$99,2)</f>
        <v>#N/A</v>
      </c>
      <c r="G53" s="73"/>
      <c r="H53" s="97" t="str">
        <f>IF('MASTER  10 Teams'!H53&lt;&gt;"",'MASTER  10 Teams'!H53,"")</f>
        <v/>
      </c>
      <c r="I53" s="25" t="e">
        <f>VLOOKUP(M53,Venues!$A$2:$E$139,5,FALSE)</f>
        <v>#N/A</v>
      </c>
      <c r="J53" s="75" t="str">
        <f>IF('MASTER  10 Teams'!J53&lt;&gt;"",'MASTER  10 Teams'!J53,"")</f>
        <v/>
      </c>
      <c r="K53" s="24" t="str">
        <f>IF('MASTER  10 Teams'!E53&lt;&gt;"",'MASTER  10 Teams'!E53,"")</f>
        <v/>
      </c>
      <c r="L53" s="24" t="str">
        <f>IF('MASTER  10 Teams'!F53&lt;&gt;"",'MASTER  10 Teams'!F53,"")</f>
        <v/>
      </c>
      <c r="M53" s="5" t="str">
        <f>IF('MASTER  10 Teams'!I53&lt;&gt;"",'MASTER  10 Teams'!I53,"")</f>
        <v/>
      </c>
      <c r="N53" s="5"/>
      <c r="P53" s="11"/>
      <c r="Q53" s="3"/>
      <c r="R53" s="7"/>
      <c r="T53" s="4"/>
      <c r="U53" s="11"/>
      <c r="W53" s="4"/>
      <c r="X53" s="11"/>
      <c r="Z53" s="11"/>
      <c r="AA53" s="3"/>
      <c r="AB53" s="7"/>
      <c r="AD53" s="11"/>
      <c r="AE53" s="95"/>
    </row>
    <row r="54" spans="1:31" ht="12.75" customHeight="1" thickTop="1" thickBot="1" x14ac:dyDescent="0.4">
      <c r="A54" s="118"/>
      <c r="B54" s="118">
        <f>IF('MASTER  10 Teams'!B54&lt;&gt;"",'MASTER  10 Teams'!B54,"")</f>
        <v>2</v>
      </c>
      <c r="C54" s="98">
        <f>IF('MASTER  10 Teams'!C54&lt;&gt;"",'MASTER  10 Teams'!C54,"")</f>
        <v>42848</v>
      </c>
      <c r="D54" s="35" t="str">
        <f>IF('MASTER  10 Teams'!D54&lt;&gt;"",'MASTER  10 Teams'!D54,"")</f>
        <v>O30-2</v>
      </c>
      <c r="E54" s="24" t="str">
        <f>VLOOKUP(K54,'Ref asgn teams'!$A$2:$B$99,2)</f>
        <v>Litchfield County Blues</v>
      </c>
      <c r="F54" s="24" t="str">
        <f>VLOOKUP(L54,'Ref asgn teams'!$A$2:$B$99,2)</f>
        <v>Naugatuck Fusion</v>
      </c>
      <c r="G54" s="73"/>
      <c r="H54" s="97">
        <f>IF('MASTER  10 Teams'!H54&lt;&gt;"",'MASTER  10 Teams'!H54,"")</f>
        <v>0.41666666666666702</v>
      </c>
      <c r="I54" s="25" t="str">
        <f>VLOOKUP(M54,Venues!$A$2:$E$139,5,FALSE)</f>
        <v>Whittlesey Harrison, Morris</v>
      </c>
      <c r="J54" s="75" t="str">
        <f>IF('MASTER  10 Teams'!J54&lt;&gt;"",'MASTER  10 Teams'!J54,"")</f>
        <v/>
      </c>
      <c r="K54" s="24" t="str">
        <f>IF('MASTER  10 Teams'!E54&lt;&gt;"",'MASTER  10 Teams'!E54,"")</f>
        <v>LITCHFIELD COUNTY BLUES</v>
      </c>
      <c r="L54" s="24" t="str">
        <f>IF('MASTER  10 Teams'!F54&lt;&gt;"",'MASTER  10 Teams'!F54,"")</f>
        <v>NAUGATUCK FUSION</v>
      </c>
      <c r="M54" s="5" t="str">
        <f>IF('MASTER  10 Teams'!I54&lt;&gt;"",'MASTER  10 Teams'!I54,"")</f>
        <v>Whittlesey Harrison, Morris</v>
      </c>
      <c r="N54" s="5"/>
      <c r="P54" s="11"/>
      <c r="Q54" s="3"/>
      <c r="R54" s="7"/>
      <c r="T54" s="4"/>
      <c r="U54" s="10"/>
      <c r="W54" s="4"/>
      <c r="X54" s="11"/>
      <c r="Z54" s="13"/>
      <c r="AA54" s="3"/>
      <c r="AB54" s="7"/>
      <c r="AD54" s="13"/>
      <c r="AE54" s="95"/>
    </row>
    <row r="55" spans="1:31" ht="12.75" customHeight="1" thickTop="1" thickBot="1" x14ac:dyDescent="0.4">
      <c r="A55" s="118"/>
      <c r="B55" s="118">
        <f>IF('MASTER  10 Teams'!B55&lt;&gt;"",'MASTER  10 Teams'!B55,"")</f>
        <v>2</v>
      </c>
      <c r="C55" s="98">
        <f>IF('MASTER  10 Teams'!C55&lt;&gt;"",'MASTER  10 Teams'!C55,"")</f>
        <v>42848</v>
      </c>
      <c r="D55" s="35" t="str">
        <f>IF('MASTER  10 Teams'!D55&lt;&gt;"",'MASTER  10 Teams'!D55,"")</f>
        <v>O30-2</v>
      </c>
      <c r="E55" s="24" t="str">
        <f>VLOOKUP(K55,'Ref asgn teams'!$A$2:$B$99,2)</f>
        <v>Milford Amigos</v>
      </c>
      <c r="F55" s="24" t="str">
        <f>VLOOKUP(L55,'Ref asgn teams'!$A$2:$B$99,2)</f>
        <v>WATERTOWN GEEZERS</v>
      </c>
      <c r="G55" s="73"/>
      <c r="H55" s="97">
        <f>IF('MASTER  10 Teams'!H55&lt;&gt;"",'MASTER  10 Teams'!H55,"")</f>
        <v>0.33333333333333331</v>
      </c>
      <c r="I55" s="25" t="str">
        <f>VLOOKUP(M55,Venues!$A$2:$E$139,5,FALSE)</f>
        <v>Pease Rd Field, Woodbridge</v>
      </c>
      <c r="J55" s="75" t="str">
        <f>IF('MASTER  10 Teams'!J55&lt;&gt;"",'MASTER  10 Teams'!J55,"")</f>
        <v/>
      </c>
      <c r="K55" s="24" t="str">
        <f>IF('MASTER  10 Teams'!E55&lt;&gt;"",'MASTER  10 Teams'!E55,"")</f>
        <v>MILFORD AMIGOS</v>
      </c>
      <c r="L55" s="24" t="str">
        <f>IF('MASTER  10 Teams'!F55&lt;&gt;"",'MASTER  10 Teams'!F55,"")</f>
        <v>WATERTOWN GEEZERS</v>
      </c>
      <c r="M55" s="5" t="str">
        <f>IF('MASTER  10 Teams'!I55&lt;&gt;"",'MASTER  10 Teams'!I55,"")</f>
        <v>Pease Road, Woodbridge</v>
      </c>
      <c r="N55" s="5"/>
      <c r="P55" s="20"/>
      <c r="Q55" s="7"/>
      <c r="R55" s="92"/>
      <c r="T55" s="4"/>
      <c r="U55" s="10"/>
      <c r="W55" s="4"/>
      <c r="X55" s="11"/>
      <c r="Z55" s="11"/>
      <c r="AA55" s="3"/>
      <c r="AB55" s="7"/>
      <c r="AD55" s="11"/>
      <c r="AE55" s="95"/>
    </row>
    <row r="56" spans="1:31" ht="12.75" customHeight="1" thickTop="1" thickBot="1" x14ac:dyDescent="0.4">
      <c r="A56" s="118"/>
      <c r="B56" s="118">
        <f>IF('MASTER  10 Teams'!B56&lt;&gt;"",'MASTER  10 Teams'!B56,"")</f>
        <v>2</v>
      </c>
      <c r="C56" s="98">
        <f>IF('MASTER  10 Teams'!C56&lt;&gt;"",'MASTER  10 Teams'!C56,"")</f>
        <v>42848</v>
      </c>
      <c r="D56" s="35" t="str">
        <f>IF('MASTER  10 Teams'!D56&lt;&gt;"",'MASTER  10 Teams'!D56,"")</f>
        <v>O30-2</v>
      </c>
      <c r="E56" s="24" t="str">
        <f>VLOOKUP(K56,'Ref asgn teams'!$A$2:$B$99,2)</f>
        <v>Club Napoli 30</v>
      </c>
      <c r="F56" s="24" t="str">
        <f>VLOOKUP(L56,'Ref asgn teams'!$A$2:$B$99,2)</f>
        <v>Caseus New Haven FC</v>
      </c>
      <c r="G56" s="73"/>
      <c r="H56" s="97">
        <f>IF('MASTER  10 Teams'!H56&lt;&gt;"",'MASTER  10 Teams'!H56,"")</f>
        <v>0.33333333333333331</v>
      </c>
      <c r="I56" s="25" t="str">
        <f>VLOOKUP(M56,Venues!$A$2:$E$139,5,FALSE)</f>
        <v>Quinnipiac Park, Cheshire</v>
      </c>
      <c r="J56" s="75" t="str">
        <f>IF('MASTER  10 Teams'!J56&lt;&gt;"",'MASTER  10 Teams'!J56,"")</f>
        <v/>
      </c>
      <c r="K56" s="24" t="str">
        <f>IF('MASTER  10 Teams'!E56&lt;&gt;"",'MASTER  10 Teams'!E56,"")</f>
        <v>CLUB NAPOLI 30</v>
      </c>
      <c r="L56" s="24" t="str">
        <f>IF('MASTER  10 Teams'!F56&lt;&gt;"",'MASTER  10 Teams'!F56,"")</f>
        <v>CASEUS NEW HAVEN FC</v>
      </c>
      <c r="M56" s="5" t="str">
        <f>IF('MASTER  10 Teams'!I56&lt;&gt;"",'MASTER  10 Teams'!I56,"")</f>
        <v>Quinnipiac Park, Cheshire</v>
      </c>
      <c r="N56" s="5"/>
      <c r="P56" s="11"/>
      <c r="Q56" s="3"/>
      <c r="R56" s="14"/>
      <c r="T56" s="4"/>
      <c r="U56" s="11"/>
      <c r="W56" s="4"/>
      <c r="X56" s="20"/>
      <c r="Z56" s="10"/>
      <c r="AA56" s="3"/>
      <c r="AB56" s="7"/>
      <c r="AD56" s="10"/>
      <c r="AE56" s="95"/>
    </row>
    <row r="57" spans="1:31" ht="12.75" customHeight="1" thickTop="1" thickBot="1" x14ac:dyDescent="0.4">
      <c r="A57" s="118"/>
      <c r="B57" s="118">
        <f>IF('MASTER  10 Teams'!B57&lt;&gt;"",'MASTER  10 Teams'!B57,"")</f>
        <v>2</v>
      </c>
      <c r="C57" s="98">
        <f>IF('MASTER  10 Teams'!C57&lt;&gt;"",'MASTER  10 Teams'!C57,"")</f>
        <v>42848</v>
      </c>
      <c r="D57" s="35" t="str">
        <f>IF('MASTER  10 Teams'!D57&lt;&gt;"",'MASTER  10 Teams'!D57,"")</f>
        <v>O30-2</v>
      </c>
      <c r="E57" s="24" t="str">
        <f>VLOOKUP(K57,'Ref asgn teams'!$A$2:$B$99,2)</f>
        <v>HENRY REID FC</v>
      </c>
      <c r="F57" s="24" t="str">
        <f>VLOOKUP(L57,'Ref asgn teams'!$A$2:$B$99,2)</f>
        <v>Stamford FC</v>
      </c>
      <c r="G57" s="73"/>
      <c r="H57" s="97">
        <f>IF('MASTER  10 Teams'!H57&lt;&gt;"",'MASTER  10 Teams'!H57,"")</f>
        <v>0.33333333333333331</v>
      </c>
      <c r="I57" s="25" t="str">
        <f>VLOOKUP(M57,Venues!$A$2:$E$139,5,FALSE)</f>
        <v>Ludlowe HS, Fairfield</v>
      </c>
      <c r="J57" s="75" t="str">
        <f>IF('MASTER  10 Teams'!J57&lt;&gt;"",'MASTER  10 Teams'!J57,"")</f>
        <v/>
      </c>
      <c r="K57" s="24" t="str">
        <f>IF('MASTER  10 Teams'!E57&lt;&gt;"",'MASTER  10 Teams'!E57,"")</f>
        <v>HENRY  REID FC 30</v>
      </c>
      <c r="L57" s="24" t="str">
        <f>IF('MASTER  10 Teams'!F57&lt;&gt;"",'MASTER  10 Teams'!F57,"")</f>
        <v>STAMFORD FC</v>
      </c>
      <c r="M57" s="5" t="str">
        <f>IF('MASTER  10 Teams'!I57&lt;&gt;"",'MASTER  10 Teams'!I57,"")</f>
        <v>Ludlowe HS, Fairfield</v>
      </c>
      <c r="N57" s="5"/>
      <c r="P57" s="20"/>
      <c r="Q57" s="7"/>
      <c r="R57" s="7"/>
      <c r="T57" s="4"/>
      <c r="U57" s="11"/>
      <c r="W57" s="4"/>
      <c r="X57" s="11"/>
      <c r="Z57" s="10"/>
      <c r="AA57" s="3"/>
      <c r="AB57" s="7"/>
      <c r="AD57" s="10"/>
      <c r="AE57" s="95"/>
    </row>
    <row r="58" spans="1:31" ht="12.75" customHeight="1" thickTop="1" thickBot="1" x14ac:dyDescent="0.4">
      <c r="A58" s="118"/>
      <c r="B58" s="118">
        <f>IF('MASTER  10 Teams'!B58&lt;&gt;"",'MASTER  10 Teams'!B58,"")</f>
        <v>2</v>
      </c>
      <c r="C58" s="98">
        <f>IF('MASTER  10 Teams'!C58&lt;&gt;"",'MASTER  10 Teams'!C58,"")</f>
        <v>42848</v>
      </c>
      <c r="D58" s="35" t="str">
        <f>IF('MASTER  10 Teams'!D58&lt;&gt;"",'MASTER  10 Teams'!D58,"")</f>
        <v>O30-2</v>
      </c>
      <c r="E58" s="24" t="str">
        <f>VLOOKUP(K58,'Ref asgn teams'!$A$2:$B$99,2)</f>
        <v>Bridgeport United</v>
      </c>
      <c r="F58" s="24" t="str">
        <f>VLOOKUP(L58,'Ref asgn teams'!$A$2:$B$99,2)</f>
        <v>Newtown Salty Dogs</v>
      </c>
      <c r="G58" s="73"/>
      <c r="H58" s="97">
        <f>IF('MASTER  10 Teams'!H58&lt;&gt;"",'MASTER  10 Teams'!H58,"")</f>
        <v>0.41666666666666669</v>
      </c>
      <c r="I58" s="25" t="e">
        <f>VLOOKUP(M58,Venues!$A$2:$E$139,5,FALSE)</f>
        <v>#N/A</v>
      </c>
      <c r="J58" s="75" t="str">
        <f>IF('MASTER  10 Teams'!J58&lt;&gt;"",'MASTER  10 Teams'!J58,"")</f>
        <v/>
      </c>
      <c r="K58" s="24" t="str">
        <f>IF('MASTER  10 Teams'!E58&lt;&gt;"",'MASTER  10 Teams'!E58,"")</f>
        <v>BYE</v>
      </c>
      <c r="L58" s="24" t="str">
        <f>IF('MASTER  10 Teams'!F58&lt;&gt;"",'MASTER  10 Teams'!F58,"")</f>
        <v>NEWTOWN SALTY DOGS</v>
      </c>
      <c r="M58" s="5" t="str">
        <f>IF('MASTER  10 Teams'!I58&lt;&gt;"",'MASTER  10 Teams'!I58,"")</f>
        <v>--</v>
      </c>
      <c r="N58" s="5"/>
      <c r="P58" s="10"/>
      <c r="Q58" s="7"/>
      <c r="R58" s="7"/>
      <c r="T58" s="4"/>
      <c r="U58" s="13"/>
      <c r="W58" s="4"/>
      <c r="X58" s="10"/>
      <c r="Z58" s="11"/>
      <c r="AA58" s="3"/>
      <c r="AB58" s="7"/>
      <c r="AD58" s="11"/>
      <c r="AE58" s="95"/>
    </row>
    <row r="59" spans="1:31" ht="12.75" customHeight="1" thickTop="1" thickBot="1" x14ac:dyDescent="0.4">
      <c r="A59" s="118"/>
      <c r="B59" s="118" t="str">
        <f>IF('MASTER  10 Teams'!B59&lt;&gt;"",'MASTER  10 Teams'!B59,"")</f>
        <v/>
      </c>
      <c r="C59" s="98" t="str">
        <f>IF('MASTER  10 Teams'!C59&lt;&gt;"",'MASTER  10 Teams'!C59,"")</f>
        <v/>
      </c>
      <c r="D59" s="27" t="str">
        <f>IF('MASTER  10 Teams'!D59&lt;&gt;"",'MASTER  10 Teams'!D59,"")</f>
        <v xml:space="preserve"> </v>
      </c>
      <c r="E59" s="24" t="e">
        <f>VLOOKUP(K59,'Ref asgn teams'!$A$2:$B$99,2)</f>
        <v>#N/A</v>
      </c>
      <c r="F59" s="24" t="e">
        <f>VLOOKUP(L59,'Ref asgn teams'!$A$2:$B$99,2)</f>
        <v>#N/A</v>
      </c>
      <c r="G59" s="73"/>
      <c r="H59" s="97" t="str">
        <f>IF('MASTER  10 Teams'!H59&lt;&gt;"",'MASTER  10 Teams'!H59,"")</f>
        <v/>
      </c>
      <c r="I59" s="25" t="e">
        <f>VLOOKUP(M59,Venues!$A$2:$E$139,5,FALSE)</f>
        <v>#N/A</v>
      </c>
      <c r="J59" s="75" t="str">
        <f>IF('MASTER  10 Teams'!J59&lt;&gt;"",'MASTER  10 Teams'!J59,"")</f>
        <v/>
      </c>
      <c r="K59" s="24" t="str">
        <f>IF('MASTER  10 Teams'!E59&lt;&gt;"",'MASTER  10 Teams'!E59,"")</f>
        <v/>
      </c>
      <c r="L59" s="24" t="str">
        <f>IF('MASTER  10 Teams'!F59&lt;&gt;"",'MASTER  10 Teams'!F59,"")</f>
        <v/>
      </c>
      <c r="M59" s="5" t="str">
        <f>IF('MASTER  10 Teams'!I59&lt;&gt;"",'MASTER  10 Teams'!I59,"")</f>
        <v/>
      </c>
      <c r="N59" s="5"/>
      <c r="P59" s="10"/>
      <c r="Q59" s="7"/>
      <c r="R59" s="7"/>
      <c r="T59" s="4"/>
      <c r="U59" s="10"/>
      <c r="W59" s="4"/>
      <c r="X59" s="10"/>
      <c r="Z59" s="10"/>
      <c r="AA59" s="3"/>
      <c r="AB59" s="7"/>
      <c r="AD59" s="10"/>
      <c r="AE59" s="95"/>
    </row>
    <row r="60" spans="1:31" ht="12.75" customHeight="1" thickTop="1" thickBot="1" x14ac:dyDescent="0.4">
      <c r="A60" s="118"/>
      <c r="B60" s="118">
        <f>IF('MASTER  10 Teams'!B60&lt;&gt;"",'MASTER  10 Teams'!B60,"")</f>
        <v>2</v>
      </c>
      <c r="C60" s="98">
        <f>IF('MASTER  10 Teams'!C60&lt;&gt;"",'MASTER  10 Teams'!C60,"")</f>
        <v>42848</v>
      </c>
      <c r="D60" s="36" t="str">
        <f>IF('MASTER  10 Teams'!D60&lt;&gt;"",'MASTER  10 Teams'!D60,"")</f>
        <v>O40-1</v>
      </c>
      <c r="E60" s="24" t="str">
        <f>VLOOKUP(K60,'Ref asgn teams'!$A$2:$B$99,2)</f>
        <v>Connecticut Storm</v>
      </c>
      <c r="F60" s="24" t="str">
        <f>VLOOKUP(L60,'Ref asgn teams'!$A$2:$B$99,2)</f>
        <v>Norwalk Mariners</v>
      </c>
      <c r="G60" s="73"/>
      <c r="H60" s="97">
        <f>IF('MASTER  10 Teams'!H60&lt;&gt;"",'MASTER  10 Teams'!H60,"")</f>
        <v>0.375</v>
      </c>
      <c r="I60" s="25" t="str">
        <f>VLOOKUP(M60,Venues!$A$2:$E$139,5,FALSE)</f>
        <v>Wakeman Park, Westport</v>
      </c>
      <c r="J60" s="75" t="str">
        <f>IF('MASTER  10 Teams'!J60&lt;&gt;"",'MASTER  10 Teams'!J60,"")</f>
        <v/>
      </c>
      <c r="K60" s="24" t="str">
        <f>IF('MASTER  10 Teams'!E60&lt;&gt;"",'MASTER  10 Teams'!E60,"")</f>
        <v>STORM FC</v>
      </c>
      <c r="L60" s="24" t="str">
        <f>IF('MASTER  10 Teams'!F60&lt;&gt;"",'MASTER  10 Teams'!F60,"")</f>
        <v>NORWALK MARINERS</v>
      </c>
      <c r="M60" s="5" t="str">
        <f>IF('MASTER  10 Teams'!I60&lt;&gt;"",'MASTER  10 Teams'!I60,"")</f>
        <v>Wakeman Park, Westport</v>
      </c>
      <c r="N60" s="5"/>
      <c r="P60" s="10"/>
      <c r="Q60" s="3"/>
      <c r="R60" s="3"/>
      <c r="T60" s="4"/>
      <c r="U60" s="20"/>
      <c r="W60" s="4"/>
      <c r="X60" s="11"/>
      <c r="Z60" s="16"/>
      <c r="AA60" s="7"/>
      <c r="AB60" s="7"/>
      <c r="AD60" s="16"/>
      <c r="AE60" s="95"/>
    </row>
    <row r="61" spans="1:31" ht="12.75" customHeight="1" thickTop="1" thickBot="1" x14ac:dyDescent="0.4">
      <c r="A61" s="118"/>
      <c r="B61" s="118">
        <f>IF('MASTER  10 Teams'!B61&lt;&gt;"",'MASTER  10 Teams'!B61,"")</f>
        <v>2</v>
      </c>
      <c r="C61" s="98">
        <f>IF('MASTER  10 Teams'!C61&lt;&gt;"",'MASTER  10 Teams'!C61,"")</f>
        <v>42848</v>
      </c>
      <c r="D61" s="36" t="str">
        <f>IF('MASTER  10 Teams'!D61&lt;&gt;"",'MASTER  10 Teams'!D61,"")</f>
        <v>O40-1</v>
      </c>
      <c r="E61" s="24" t="str">
        <f>VLOOKUP(K61,'Ref asgn teams'!$A$2:$B$99,2)</f>
        <v>Wilton Ancient Warriors FC</v>
      </c>
      <c r="F61" s="24" t="str">
        <f>VLOOKUP(L61,'Ref asgn teams'!$A$2:$B$99,2)</f>
        <v>Ridgefield Kicks</v>
      </c>
      <c r="G61" s="73"/>
      <c r="H61" s="97">
        <f>IF('MASTER  10 Teams'!H61&lt;&gt;"",'MASTER  10 Teams'!H61,"")</f>
        <v>0.41666666666666702</v>
      </c>
      <c r="I61" s="25" t="str">
        <f>VLOOKUP(M61,Venues!$A$2:$E$139,5,FALSE)</f>
        <v>Lilly Field, Wilton</v>
      </c>
      <c r="J61" s="75" t="str">
        <f>IF('MASTER  10 Teams'!J61&lt;&gt;"",'MASTER  10 Teams'!J61,"")</f>
        <v/>
      </c>
      <c r="K61" s="24" t="str">
        <f>IF('MASTER  10 Teams'!E61&lt;&gt;"",'MASTER  10 Teams'!E61,"")</f>
        <v xml:space="preserve">WILTON WARRIORS </v>
      </c>
      <c r="L61" s="24" t="str">
        <f>IF('MASTER  10 Teams'!F61&lt;&gt;"",'MASTER  10 Teams'!F61,"")</f>
        <v>RIDGEFIELD KICKS</v>
      </c>
      <c r="M61" s="5" t="str">
        <f>IF('MASTER  10 Teams'!I61&lt;&gt;"",'MASTER  10 Teams'!I61,"")</f>
        <v>Lilly Field, Wilton</v>
      </c>
      <c r="N61" s="5"/>
      <c r="P61" s="11"/>
      <c r="Q61" s="3"/>
      <c r="R61" s="7"/>
      <c r="T61" s="4"/>
      <c r="U61" s="11"/>
      <c r="W61" s="4"/>
      <c r="X61" s="11"/>
      <c r="Z61" s="13"/>
      <c r="AA61" s="3"/>
      <c r="AB61" s="3"/>
      <c r="AD61" s="13"/>
      <c r="AE61" s="95"/>
    </row>
    <row r="62" spans="1:31" ht="12.75" customHeight="1" thickTop="1" thickBot="1" x14ac:dyDescent="0.4">
      <c r="A62" s="118"/>
      <c r="B62" s="118">
        <f>IF('MASTER  10 Teams'!B62&lt;&gt;"",'MASTER  10 Teams'!B62,"")</f>
        <v>2</v>
      </c>
      <c r="C62" s="98">
        <f>IF('MASTER  10 Teams'!C62&lt;&gt;"",'MASTER  10 Teams'!C62,"")</f>
        <v>42848</v>
      </c>
      <c r="D62" s="36" t="str">
        <f>IF('MASTER  10 Teams'!D62&lt;&gt;"",'MASTER  10 Teams'!D62,"")</f>
        <v>O40-1</v>
      </c>
      <c r="E62" s="24" t="str">
        <f>VLOOKUP(K62,'Ref asgn teams'!$A$2:$B$99,2)</f>
        <v>Fairfield GAC</v>
      </c>
      <c r="F62" s="24" t="str">
        <f>VLOOKUP(L62,'Ref asgn teams'!$A$2:$B$99,2)</f>
        <v>Danbury United 40</v>
      </c>
      <c r="G62" s="73"/>
      <c r="H62" s="97">
        <f>IF('MASTER  10 Teams'!H62&lt;&gt;"",'MASTER  10 Teams'!H62,"")</f>
        <v>0.41666666666666702</v>
      </c>
      <c r="I62" s="25" t="str">
        <f>VLOOKUP(M62,Venues!$A$2:$E$139,5,FALSE)</f>
        <v>Ludlowe HS, Fairfield</v>
      </c>
      <c r="J62" s="75" t="str">
        <f>IF('MASTER  10 Teams'!J62&lt;&gt;"",'MASTER  10 Teams'!J62,"")</f>
        <v/>
      </c>
      <c r="K62" s="24" t="str">
        <f>IF('MASTER  10 Teams'!E62&lt;&gt;"",'MASTER  10 Teams'!E62,"")</f>
        <v>FAIRFIELD GAC</v>
      </c>
      <c r="L62" s="24" t="str">
        <f>IF('MASTER  10 Teams'!F62&lt;&gt;"",'MASTER  10 Teams'!F62,"")</f>
        <v>DANBURY UNITED 40</v>
      </c>
      <c r="M62" s="5" t="str">
        <f>IF('MASTER  10 Teams'!I62&lt;&gt;"",'MASTER  10 Teams'!I62,"")</f>
        <v>Ludlowe HS, Fairfield</v>
      </c>
      <c r="N62" s="5"/>
      <c r="P62" s="11"/>
      <c r="Q62" s="3"/>
      <c r="R62" s="7"/>
      <c r="T62" s="4"/>
      <c r="U62" s="11"/>
      <c r="W62" s="4"/>
      <c r="X62" s="13"/>
      <c r="Z62" s="10"/>
      <c r="AA62" s="3"/>
      <c r="AB62" s="7"/>
      <c r="AD62" s="10"/>
      <c r="AE62" s="95"/>
    </row>
    <row r="63" spans="1:31" ht="12.75" customHeight="1" thickTop="1" thickBot="1" x14ac:dyDescent="0.4">
      <c r="A63" s="118"/>
      <c r="B63" s="118">
        <f>IF('MASTER  10 Teams'!B63&lt;&gt;"",'MASTER  10 Teams'!B63,"")</f>
        <v>2</v>
      </c>
      <c r="C63" s="98">
        <f>IF('MASTER  10 Teams'!C63&lt;&gt;"",'MASTER  10 Teams'!C63,"")</f>
        <v>42848</v>
      </c>
      <c r="D63" s="36" t="str">
        <f>IF('MASTER  10 Teams'!D63&lt;&gt;"",'MASTER  10 Teams'!D63,"")</f>
        <v>O40-1</v>
      </c>
      <c r="E63" s="24" t="str">
        <f>VLOOKUP(K63,'Ref asgn teams'!$A$2:$B$99,2)</f>
        <v>Greenwich Pumas</v>
      </c>
      <c r="F63" s="24" t="str">
        <f>VLOOKUP(L63,'Ref asgn teams'!$A$2:$B$99,2)</f>
        <v>Waterbury Albanians</v>
      </c>
      <c r="G63" s="73"/>
      <c r="H63" s="97">
        <f>IF('MASTER  10 Teams'!H63&lt;&gt;"",'MASTER  10 Teams'!H63,"")</f>
        <v>0.41666666666666702</v>
      </c>
      <c r="I63" s="25" t="str">
        <f>VLOOKUP(M63,Venues!$A$2:$E$139,5,FALSE)</f>
        <v>Greenwich High School, Greenwich</v>
      </c>
      <c r="J63" s="75" t="str">
        <f>IF('MASTER  10 Teams'!J63&lt;&gt;"",'MASTER  10 Teams'!J63,"")</f>
        <v/>
      </c>
      <c r="K63" s="24" t="str">
        <f>IF('MASTER  10 Teams'!E63&lt;&gt;"",'MASTER  10 Teams'!E63,"")</f>
        <v>GREENWICH PUMAS</v>
      </c>
      <c r="L63" s="24" t="str">
        <f>IF('MASTER  10 Teams'!F63&lt;&gt;"",'MASTER  10 Teams'!F63,"")</f>
        <v>WATERBURY ALBANIANS</v>
      </c>
      <c r="M63" s="5" t="str">
        <f>IF('MASTER  10 Teams'!I63&lt;&gt;"",'MASTER  10 Teams'!I63,"")</f>
        <v>tbd</v>
      </c>
      <c r="N63" s="5"/>
      <c r="P63" s="10"/>
      <c r="Q63" s="3"/>
      <c r="R63" s="7"/>
      <c r="T63" s="4"/>
      <c r="U63" s="10"/>
      <c r="W63" s="4"/>
      <c r="X63" s="10"/>
      <c r="Z63" s="11"/>
      <c r="AA63" s="3"/>
      <c r="AB63" s="7"/>
      <c r="AD63" s="11"/>
      <c r="AE63" s="95"/>
    </row>
    <row r="64" spans="1:31" ht="12.75" customHeight="1" thickTop="1" thickBot="1" x14ac:dyDescent="0.4">
      <c r="A64" s="118"/>
      <c r="B64" s="118">
        <f>IF('MASTER  10 Teams'!B64&lt;&gt;"",'MASTER  10 Teams'!B64,"")</f>
        <v>2</v>
      </c>
      <c r="C64" s="98">
        <f>IF('MASTER  10 Teams'!C64&lt;&gt;"",'MASTER  10 Teams'!C64,"")</f>
        <v>42848</v>
      </c>
      <c r="D64" s="36" t="str">
        <f>IF('MASTER  10 Teams'!D64&lt;&gt;"",'MASTER  10 Teams'!D64,"")</f>
        <v>O40-1</v>
      </c>
      <c r="E64" s="24" t="str">
        <f>VLOOKUP(K64,'Ref asgn teams'!$A$2:$B$99,2)</f>
        <v>Cheshire Azzurri 40</v>
      </c>
      <c r="F64" s="24" t="str">
        <f>VLOOKUP(L64,'Ref asgn teams'!$A$2:$B$99,2)</f>
        <v>Vasco Da Gama 40</v>
      </c>
      <c r="G64" s="73"/>
      <c r="H64" s="97">
        <f>IF('MASTER  10 Teams'!H64&lt;&gt;"",'MASTER  10 Teams'!H64,"")</f>
        <v>0.41666666666666669</v>
      </c>
      <c r="I64" s="25" t="str">
        <f>VLOOKUP(M64,Venues!$A$2:$E$139,5,FALSE)</f>
        <v>Quinnipiac Park, Cheshire</v>
      </c>
      <c r="J64" s="75" t="str">
        <f>IF('MASTER  10 Teams'!J64&lt;&gt;"",'MASTER  10 Teams'!J64,"")</f>
        <v/>
      </c>
      <c r="K64" s="24" t="str">
        <f>IF('MASTER  10 Teams'!E64&lt;&gt;"",'MASTER  10 Teams'!E64,"")</f>
        <v>CHESHIRE AZZURRI 40</v>
      </c>
      <c r="L64" s="24" t="str">
        <f>IF('MASTER  10 Teams'!F64&lt;&gt;"",'MASTER  10 Teams'!F64,"")</f>
        <v>VASCO DA GAMA 40</v>
      </c>
      <c r="M64" s="5" t="str">
        <f>IF('MASTER  10 Teams'!I64&lt;&gt;"",'MASTER  10 Teams'!I64,"")</f>
        <v>Quinnipiac Park, Cheshire</v>
      </c>
      <c r="N64" s="5"/>
      <c r="P64" s="11"/>
      <c r="Q64" s="7"/>
      <c r="R64" s="7"/>
      <c r="T64" s="4"/>
      <c r="U64" s="10"/>
      <c r="W64" s="4"/>
      <c r="X64" s="20"/>
      <c r="Z64" s="20"/>
      <c r="AA64" s="3"/>
      <c r="AB64" s="7"/>
      <c r="AD64" s="20"/>
      <c r="AE64" s="95"/>
    </row>
    <row r="65" spans="1:31" ht="12.75" customHeight="1" thickTop="1" thickBot="1" x14ac:dyDescent="0.4">
      <c r="A65" s="118"/>
      <c r="B65" s="118" t="str">
        <f>IF('MASTER  10 Teams'!B65&lt;&gt;"",'MASTER  10 Teams'!B65,"")</f>
        <v xml:space="preserve"> </v>
      </c>
      <c r="C65" s="98" t="str">
        <f>IF('MASTER  10 Teams'!C65&lt;&gt;"",'MASTER  10 Teams'!C65,"")</f>
        <v/>
      </c>
      <c r="D65" s="27" t="str">
        <f>IF('MASTER  10 Teams'!D65&lt;&gt;"",'MASTER  10 Teams'!D65,"")</f>
        <v xml:space="preserve"> </v>
      </c>
      <c r="E65" s="24" t="e">
        <f>VLOOKUP(K65,'Ref asgn teams'!$A$2:$B$99,2)</f>
        <v>#N/A</v>
      </c>
      <c r="F65" s="24" t="e">
        <f>VLOOKUP(L65,'Ref asgn teams'!$A$2:$B$99,2)</f>
        <v>#N/A</v>
      </c>
      <c r="G65" s="73"/>
      <c r="H65" s="97" t="str">
        <f>IF('MASTER  10 Teams'!H65&lt;&gt;"",'MASTER  10 Teams'!H65,"")</f>
        <v/>
      </c>
      <c r="I65" s="25" t="e">
        <f>VLOOKUP(M65,Venues!$A$2:$E$139,5,FALSE)</f>
        <v>#N/A</v>
      </c>
      <c r="J65" s="75" t="str">
        <f>IF('MASTER  10 Teams'!J65&lt;&gt;"",'MASTER  10 Teams'!J65,"")</f>
        <v/>
      </c>
      <c r="K65" s="24" t="str">
        <f>IF('MASTER  10 Teams'!E65&lt;&gt;"",'MASTER  10 Teams'!E65,"")</f>
        <v/>
      </c>
      <c r="L65" s="24" t="str">
        <f>IF('MASTER  10 Teams'!F65&lt;&gt;"",'MASTER  10 Teams'!F65,"")</f>
        <v/>
      </c>
      <c r="M65" s="5" t="str">
        <f>IF('MASTER  10 Teams'!I65&lt;&gt;"",'MASTER  10 Teams'!I65,"")</f>
        <v/>
      </c>
      <c r="N65" s="5"/>
      <c r="P65" s="11"/>
      <c r="Q65" s="3"/>
      <c r="R65" s="14"/>
      <c r="T65" s="4"/>
      <c r="U65" s="10"/>
      <c r="W65" s="4"/>
      <c r="X65" s="11"/>
      <c r="Z65" s="13"/>
      <c r="AA65" s="7"/>
      <c r="AB65" s="7"/>
      <c r="AD65" s="13"/>
      <c r="AE65" s="95"/>
    </row>
    <row r="66" spans="1:31" ht="12.75" customHeight="1" thickTop="1" thickBot="1" x14ac:dyDescent="0.4">
      <c r="A66" s="118"/>
      <c r="B66" s="118">
        <f>IF('MASTER  10 Teams'!B66&lt;&gt;"",'MASTER  10 Teams'!B66,"")</f>
        <v>2</v>
      </c>
      <c r="C66" s="98">
        <f>IF('MASTER  10 Teams'!C66&lt;&gt;"",'MASTER  10 Teams'!C66,"")</f>
        <v>42848</v>
      </c>
      <c r="D66" s="37" t="str">
        <f>IF('MASTER  10 Teams'!D66&lt;&gt;"",'MASTER  10 Teams'!D66,"")</f>
        <v>O40-2</v>
      </c>
      <c r="E66" s="24" t="str">
        <f>VLOOKUP(K66,'Ref asgn teams'!$A$2:$B$99,2)</f>
        <v xml:space="preserve">GUILFORD CELTIC </v>
      </c>
      <c r="F66" s="24" t="str">
        <f>VLOOKUP(L66,'Ref asgn teams'!$A$2:$B$99,2)</f>
        <v>Newington Portuguese 40</v>
      </c>
      <c r="G66" s="73"/>
      <c r="H66" s="97">
        <f>IF('MASTER  10 Teams'!H66&lt;&gt;"",'MASTER  10 Teams'!H66,"")</f>
        <v>0.41666666666666702</v>
      </c>
      <c r="I66" s="25" t="str">
        <f>VLOOKUP(M66,Venues!$A$2:$E$139,5,FALSE)</f>
        <v>Bittner, Guilford</v>
      </c>
      <c r="J66" s="75" t="str">
        <f>IF('MASTER  10 Teams'!J66&lt;&gt;"",'MASTER  10 Teams'!J66,"")</f>
        <v/>
      </c>
      <c r="K66" s="24" t="str">
        <f>IF('MASTER  10 Teams'!E66&lt;&gt;"",'MASTER  10 Teams'!E66,"")</f>
        <v xml:space="preserve">GUILFORD CELTIC </v>
      </c>
      <c r="L66" s="24" t="str">
        <f>IF('MASTER  10 Teams'!F66&lt;&gt;"",'MASTER  10 Teams'!F66,"")</f>
        <v>NEWINGTON PORTUGUESE 40</v>
      </c>
      <c r="M66" s="5" t="str">
        <f>IF('MASTER  10 Teams'!I66&lt;&gt;"",'MASTER  10 Teams'!I66,"")</f>
        <v>Bittner Park, Guilford</v>
      </c>
      <c r="N66" s="5"/>
      <c r="P66" s="10"/>
      <c r="Q66" s="7"/>
      <c r="R66" s="7"/>
      <c r="T66" s="4"/>
      <c r="U66" s="16"/>
      <c r="W66" s="4"/>
      <c r="X66" s="10"/>
      <c r="Z66" s="11"/>
      <c r="AA66" s="3"/>
      <c r="AB66" s="14"/>
      <c r="AD66" s="11"/>
      <c r="AE66" s="95"/>
    </row>
    <row r="67" spans="1:31" ht="12.75" customHeight="1" thickTop="1" thickBot="1" x14ac:dyDescent="0.4">
      <c r="A67" s="118"/>
      <c r="B67" s="118">
        <f>IF('MASTER  10 Teams'!B67&lt;&gt;"",'MASTER  10 Teams'!B67,"")</f>
        <v>2</v>
      </c>
      <c r="C67" s="98">
        <f>IF('MASTER  10 Teams'!C67&lt;&gt;"",'MASTER  10 Teams'!C67,"")</f>
        <v>42848</v>
      </c>
      <c r="D67" s="37" t="str">
        <f>IF('MASTER  10 Teams'!D67&lt;&gt;"",'MASTER  10 Teams'!D67,"")</f>
        <v>O40-2</v>
      </c>
      <c r="E67" s="24" t="str">
        <f>VLOOKUP(K67,'Ref asgn teams'!$A$2:$B$99,2)</f>
        <v>New Haven Americans</v>
      </c>
      <c r="F67" s="24" t="str">
        <f>VLOOKUP(L67,'Ref asgn teams'!$A$2:$B$99,2)</f>
        <v>Stamford United</v>
      </c>
      <c r="G67" s="73"/>
      <c r="H67" s="97">
        <f>IF('MASTER  10 Teams'!H67&lt;&gt;"",'MASTER  10 Teams'!H67,"")</f>
        <v>0.41666666666666702</v>
      </c>
      <c r="I67" s="25" t="str">
        <f>VLOOKUP(M67,Venues!$A$2:$E$139,5,FALSE)</f>
        <v>Peck Place School, Orange</v>
      </c>
      <c r="J67" s="75" t="str">
        <f>IF('MASTER  10 Teams'!J67&lt;&gt;"",'MASTER  10 Teams'!J67,"")</f>
        <v/>
      </c>
      <c r="K67" s="24" t="str">
        <f>IF('MASTER  10 Teams'!E67&lt;&gt;"",'MASTER  10 Teams'!E67,"")</f>
        <v>NEW HAVEN AMERICANS</v>
      </c>
      <c r="L67" s="24" t="str">
        <f>IF('MASTER  10 Teams'!F67&lt;&gt;"",'MASTER  10 Teams'!F67,"")</f>
        <v>STAMFORD UNITED</v>
      </c>
      <c r="M67" s="5" t="str">
        <f>IF('MASTER  10 Teams'!I67&lt;&gt;"",'MASTER  10 Teams'!I67,"")</f>
        <v>Peck Place School, Orange</v>
      </c>
      <c r="N67" s="5"/>
      <c r="P67" s="10"/>
      <c r="Q67" s="8"/>
      <c r="R67" s="7"/>
      <c r="T67" s="4"/>
      <c r="U67" s="10"/>
      <c r="W67" s="4"/>
      <c r="X67" s="10"/>
      <c r="Z67" s="11"/>
      <c r="AA67" s="7"/>
      <c r="AB67" s="7"/>
      <c r="AD67" s="11"/>
      <c r="AE67" s="95"/>
    </row>
    <row r="68" spans="1:31" ht="12.75" customHeight="1" thickTop="1" thickBot="1" x14ac:dyDescent="0.4">
      <c r="A68" s="118"/>
      <c r="B68" s="118">
        <f>IF('MASTER  10 Teams'!B68&lt;&gt;"",'MASTER  10 Teams'!B68,"")</f>
        <v>2</v>
      </c>
      <c r="C68" s="98">
        <f>IF('MASTER  10 Teams'!C68&lt;&gt;"",'MASTER  10 Teams'!C68,"")</f>
        <v>42848</v>
      </c>
      <c r="D68" s="37" t="str">
        <f>IF('MASTER  10 Teams'!D68&lt;&gt;"",'MASTER  10 Teams'!D68,"")</f>
        <v>O40-2</v>
      </c>
      <c r="E68" s="24" t="str">
        <f>VLOOKUP(K68,'Ref asgn teams'!$A$2:$B$99,2)</f>
        <v>Greenwich Gunners 40</v>
      </c>
      <c r="F68" s="24" t="str">
        <f>VLOOKUP(L68,'Ref asgn teams'!$A$2:$B$99,2)</f>
        <v>Greenwich Arsenal 40</v>
      </c>
      <c r="G68" s="73"/>
      <c r="H68" s="97">
        <f>IF('MASTER  10 Teams'!H68&lt;&gt;"",'MASTER  10 Teams'!H68,"")</f>
        <v>0.33333333333333331</v>
      </c>
      <c r="I68" s="25" t="str">
        <f>VLOOKUP(M68,Venues!$A$2:$E$139,5,FALSE)</f>
        <v>Greenwich High School, Greenwich</v>
      </c>
      <c r="J68" s="75" t="str">
        <f>IF('MASTER  10 Teams'!J68&lt;&gt;"",'MASTER  10 Teams'!J68,"")</f>
        <v/>
      </c>
      <c r="K68" s="24" t="str">
        <f>IF('MASTER  10 Teams'!E68&lt;&gt;"",'MASTER  10 Teams'!E68,"")</f>
        <v>GREENWICH GUNNERS 40</v>
      </c>
      <c r="L68" s="24" t="str">
        <f>IF('MASTER  10 Teams'!F68&lt;&gt;"",'MASTER  10 Teams'!F68,"")</f>
        <v>GREENWICH ARSENAL 40</v>
      </c>
      <c r="M68" s="5" t="str">
        <f>IF('MASTER  10 Teams'!I68&lt;&gt;"",'MASTER  10 Teams'!I68,"")</f>
        <v>tbd</v>
      </c>
      <c r="N68" s="5"/>
      <c r="P68" s="11"/>
      <c r="Q68" s="7"/>
      <c r="R68" s="7"/>
      <c r="T68" s="4"/>
      <c r="U68" s="16"/>
      <c r="W68" s="4"/>
      <c r="X68" s="10"/>
      <c r="Z68" s="11"/>
      <c r="AA68" s="3"/>
      <c r="AB68" s="7"/>
      <c r="AD68" s="11"/>
      <c r="AE68" s="95"/>
    </row>
    <row r="69" spans="1:31" ht="12.75" customHeight="1" thickTop="1" thickBot="1" x14ac:dyDescent="0.4">
      <c r="A69" s="118"/>
      <c r="B69" s="118">
        <f>IF('MASTER  10 Teams'!B69&lt;&gt;"",'MASTER  10 Teams'!B69,"")</f>
        <v>2</v>
      </c>
      <c r="C69" s="98">
        <f>IF('MASTER  10 Teams'!C69&lt;&gt;"",'MASTER  10 Teams'!C69,"")</f>
        <v>42848</v>
      </c>
      <c r="D69" s="37" t="str">
        <f>IF('MASTER  10 Teams'!D69&lt;&gt;"",'MASTER  10 Teams'!D69,"")</f>
        <v>O40-2</v>
      </c>
      <c r="E69" s="24" t="str">
        <f>VLOOKUP(K69,'Ref asgn teams'!$A$2:$B$99,2)</f>
        <v>Guilford Bell Curve</v>
      </c>
      <c r="F69" s="24" t="str">
        <f>VLOOKUP(L69,'Ref asgn teams'!$A$2:$B$99,2)</f>
        <v>Southeast Rovers</v>
      </c>
      <c r="G69" s="73"/>
      <c r="H69" s="97">
        <f>IF('MASTER  10 Teams'!H69&lt;&gt;"",'MASTER  10 Teams'!H69,"")</f>
        <v>0.33333333333333331</v>
      </c>
      <c r="I69" s="25" t="str">
        <f>VLOOKUP(M69,Venues!$A$2:$E$139,5,FALSE)</f>
        <v>Guilford High School, Guilford</v>
      </c>
      <c r="J69" s="75" t="str">
        <f>IF('MASTER  10 Teams'!J69&lt;&gt;"",'MASTER  10 Teams'!J69,"")</f>
        <v/>
      </c>
      <c r="K69" s="24" t="str">
        <f>IF('MASTER  10 Teams'!E69&lt;&gt;"",'MASTER  10 Teams'!E69,"")</f>
        <v>GUILFORD BELL CURVE</v>
      </c>
      <c r="L69" s="24" t="str">
        <f>IF('MASTER  10 Teams'!F69&lt;&gt;"",'MASTER  10 Teams'!F69,"")</f>
        <v>SOUTHEAST ROVERS</v>
      </c>
      <c r="M69" s="5" t="str">
        <f>IF('MASTER  10 Teams'!I69&lt;&gt;"",'MASTER  10 Teams'!I69,"")</f>
        <v>Guilford HS, Guilford</v>
      </c>
      <c r="N69" s="5"/>
      <c r="P69" s="10"/>
      <c r="Q69" s="3"/>
      <c r="R69" s="7"/>
      <c r="T69" s="4"/>
      <c r="U69" s="11"/>
      <c r="W69" s="4"/>
      <c r="X69" s="16"/>
      <c r="Z69" s="11"/>
      <c r="AA69" s="7"/>
      <c r="AB69" s="7"/>
      <c r="AD69" s="11"/>
      <c r="AE69" s="95"/>
    </row>
    <row r="70" spans="1:31" ht="12.75" customHeight="1" thickTop="1" thickBot="1" x14ac:dyDescent="0.4">
      <c r="A70" s="118"/>
      <c r="B70" s="118">
        <f>IF('MASTER  10 Teams'!B70&lt;&gt;"",'MASTER  10 Teams'!B70,"")</f>
        <v>2</v>
      </c>
      <c r="C70" s="98">
        <f>IF('MASTER  10 Teams'!C70&lt;&gt;"",'MASTER  10 Teams'!C70,"")</f>
        <v>42848</v>
      </c>
      <c r="D70" s="37" t="str">
        <f>IF('MASTER  10 Teams'!D70&lt;&gt;"",'MASTER  10 Teams'!D70,"")</f>
        <v>O40-2</v>
      </c>
      <c r="E70" s="24" t="str">
        <f>VLOOKUP(K70,'Ref asgn teams'!$A$2:$B$99,2)</f>
        <v>Derby Quitus</v>
      </c>
      <c r="F70" s="24" t="str">
        <f>VLOOKUP(L70,'Ref asgn teams'!$A$2:$B$99,2)</f>
        <v>Norwalk Spots Colombia FC</v>
      </c>
      <c r="G70" s="73"/>
      <c r="H70" s="97">
        <f>IF('MASTER  10 Teams'!H70&lt;&gt;"",'MASTER  10 Teams'!H70,"")</f>
        <v>0.33333333333333331</v>
      </c>
      <c r="I70" s="25" t="str">
        <f>VLOOKUP(M70,Venues!$A$2:$E$139,5,FALSE)</f>
        <v>Witek Park, Derby</v>
      </c>
      <c r="J70" s="75" t="str">
        <f>IF('MASTER  10 Teams'!J70&lt;&gt;"",'MASTER  10 Teams'!J70,"")</f>
        <v/>
      </c>
      <c r="K70" s="24" t="str">
        <f>IF('MASTER  10 Teams'!E70&lt;&gt;"",'MASTER  10 Teams'!E70,"")</f>
        <v>DERBY QUITUS</v>
      </c>
      <c r="L70" s="24" t="str">
        <f>IF('MASTER  10 Teams'!F70&lt;&gt;"",'MASTER  10 Teams'!F70,"")</f>
        <v xml:space="preserve">NORWALK SPORT COLOMBIA </v>
      </c>
      <c r="M70" s="5" t="str">
        <f>IF('MASTER  10 Teams'!I70&lt;&gt;"",'MASTER  10 Teams'!I70,"")</f>
        <v>Witek Park, Derby</v>
      </c>
      <c r="N70" s="5"/>
      <c r="P70" s="16"/>
      <c r="Q70" s="3"/>
      <c r="R70" s="7"/>
      <c r="T70" s="4"/>
      <c r="U70" s="13"/>
      <c r="W70" s="4"/>
      <c r="X70" s="10"/>
      <c r="Z70" s="10"/>
      <c r="AA70" s="3"/>
      <c r="AB70" s="7"/>
      <c r="AD70" s="10"/>
      <c r="AE70" s="95"/>
    </row>
    <row r="71" spans="1:31" ht="12.75" customHeight="1" thickTop="1" thickBot="1" x14ac:dyDescent="0.4">
      <c r="A71" s="118"/>
      <c r="B71" s="118" t="str">
        <f>IF('MASTER  10 Teams'!B71&lt;&gt;"",'MASTER  10 Teams'!B71,"")</f>
        <v xml:space="preserve"> </v>
      </c>
      <c r="C71" s="98" t="str">
        <f>IF('MASTER  10 Teams'!C71&lt;&gt;"",'MASTER  10 Teams'!C71,"")</f>
        <v/>
      </c>
      <c r="D71" s="27" t="str">
        <f>IF('MASTER  10 Teams'!D71&lt;&gt;"",'MASTER  10 Teams'!D71,"")</f>
        <v xml:space="preserve"> </v>
      </c>
      <c r="E71" s="24" t="e">
        <f>VLOOKUP(K71,'Ref asgn teams'!$A$2:$B$99,2)</f>
        <v>#N/A</v>
      </c>
      <c r="F71" s="24" t="e">
        <f>VLOOKUP(L71,'Ref asgn teams'!$A$2:$B$99,2)</f>
        <v>#N/A</v>
      </c>
      <c r="G71" s="73"/>
      <c r="H71" s="97" t="str">
        <f>IF('MASTER  10 Teams'!H71&lt;&gt;"",'MASTER  10 Teams'!H71,"")</f>
        <v/>
      </c>
      <c r="I71" s="25" t="e">
        <f>VLOOKUP(M71,Venues!$A$2:$E$139,5,FALSE)</f>
        <v>#N/A</v>
      </c>
      <c r="J71" s="75" t="str">
        <f>IF('MASTER  10 Teams'!J71&lt;&gt;"",'MASTER  10 Teams'!J71,"")</f>
        <v/>
      </c>
      <c r="K71" s="24" t="str">
        <f>IF('MASTER  10 Teams'!E71&lt;&gt;"",'MASTER  10 Teams'!E71,"")</f>
        <v/>
      </c>
      <c r="L71" s="24" t="str">
        <f>IF('MASTER  10 Teams'!F71&lt;&gt;"",'MASTER  10 Teams'!F71,"")</f>
        <v/>
      </c>
      <c r="M71" s="5" t="str">
        <f>IF('MASTER  10 Teams'!I71&lt;&gt;"",'MASTER  10 Teams'!I71,"")</f>
        <v/>
      </c>
      <c r="N71" s="5"/>
      <c r="P71" s="11"/>
      <c r="Q71" s="7"/>
      <c r="R71" s="7"/>
      <c r="T71" s="4"/>
      <c r="U71" s="10"/>
      <c r="W71" s="4"/>
      <c r="X71" s="16"/>
      <c r="Z71" s="11"/>
      <c r="AA71" s="3"/>
      <c r="AB71" s="7"/>
      <c r="AD71" s="11"/>
      <c r="AE71" s="95"/>
    </row>
    <row r="72" spans="1:31" ht="12.75" customHeight="1" thickTop="1" thickBot="1" x14ac:dyDescent="0.4">
      <c r="A72" s="118"/>
      <c r="B72" s="118">
        <f>IF('MASTER  10 Teams'!B72&lt;&gt;"",'MASTER  10 Teams'!B72,"")</f>
        <v>2</v>
      </c>
      <c r="C72" s="98">
        <f>IF('MASTER  10 Teams'!C72&lt;&gt;"",'MASTER  10 Teams'!C72,"")</f>
        <v>42848</v>
      </c>
      <c r="D72" s="38" t="str">
        <f>IF('MASTER  10 Teams'!D72&lt;&gt;"",'MASTER  10 Teams'!D72,"")</f>
        <v>O40-3</v>
      </c>
      <c r="E72" s="24" t="str">
        <f>VLOOKUP(K72,'Ref asgn teams'!$A$2:$B$99,2)</f>
        <v>Newtown Salty Dogs</v>
      </c>
      <c r="F72" s="24" t="str">
        <f>VLOOKUP(L72,'Ref asgn teams'!$A$2:$B$99,2)</f>
        <v>PAN ZONES</v>
      </c>
      <c r="G72" s="73"/>
      <c r="H72" s="97">
        <f>IF('MASTER  10 Teams'!H72&lt;&gt;"",'MASTER  10 Teams'!H72,"")</f>
        <v>0.41666666666666702</v>
      </c>
      <c r="I72" s="25" t="str">
        <f>VLOOKUP(M72,Venues!$A$2:$E$139,5,FALSE)</f>
        <v>Coginchaug Regional HS - Turf Field, Durham</v>
      </c>
      <c r="J72" s="75" t="str">
        <f>IF('MASTER  10 Teams'!J72&lt;&gt;"",'MASTER  10 Teams'!J72,"")</f>
        <v/>
      </c>
      <c r="K72" s="24" t="str">
        <f>IF('MASTER  10 Teams'!E72&lt;&gt;"",'MASTER  10 Teams'!E72,"")</f>
        <v>NORTH BRANFORD 40</v>
      </c>
      <c r="L72" s="24" t="str">
        <f>IF('MASTER  10 Teams'!F72&lt;&gt;"",'MASTER  10 Teams'!F72,"")</f>
        <v>PAN ZONES</v>
      </c>
      <c r="M72" s="5" t="str">
        <f>IF('MASTER  10 Teams'!I72&lt;&gt;"",'MASTER  10 Teams'!I72,"")</f>
        <v>Coginchaug HS, Durham</v>
      </c>
      <c r="N72" s="5"/>
      <c r="P72" s="20"/>
      <c r="Q72" s="89"/>
      <c r="R72" s="91"/>
      <c r="T72" s="4"/>
      <c r="U72" s="11"/>
      <c r="W72" s="4"/>
      <c r="X72" s="11"/>
      <c r="Z72" s="11"/>
      <c r="AA72" s="7"/>
      <c r="AB72" s="7"/>
      <c r="AD72" s="11"/>
      <c r="AE72" s="95"/>
    </row>
    <row r="73" spans="1:31" ht="12.75" customHeight="1" thickTop="1" thickBot="1" x14ac:dyDescent="0.4">
      <c r="A73" s="118"/>
      <c r="B73" s="118">
        <f>IF('MASTER  10 Teams'!B73&lt;&gt;"",'MASTER  10 Teams'!B73,"")</f>
        <v>2</v>
      </c>
      <c r="C73" s="98">
        <f>IF('MASTER  10 Teams'!C73&lt;&gt;"",'MASTER  10 Teams'!C73,"")</f>
        <v>42848</v>
      </c>
      <c r="D73" s="38" t="str">
        <f>IF('MASTER  10 Teams'!D73&lt;&gt;"",'MASTER  10 Teams'!D73,"")</f>
        <v>O40-3</v>
      </c>
      <c r="E73" s="24" t="str">
        <f>VLOOKUP(K73,'Ref asgn teams'!$A$2:$B$99,2)</f>
        <v>North Haven FC 40</v>
      </c>
      <c r="F73" s="24" t="str">
        <f>VLOOKUP(L73,'Ref asgn teams'!$A$2:$B$99,2)</f>
        <v>Wilton Wolves</v>
      </c>
      <c r="G73" s="73"/>
      <c r="H73" s="97">
        <f>IF('MASTER  10 Teams'!H73&lt;&gt;"",'MASTER  10 Teams'!H73,"")</f>
        <v>0.41666666666666702</v>
      </c>
      <c r="I73" s="25" t="str">
        <f>VLOOKUP(M73,Venues!$A$2:$E$139,5,FALSE)</f>
        <v>Ridge Rd School , North Haven</v>
      </c>
      <c r="J73" s="75" t="str">
        <f>IF('MASTER  10 Teams'!J73&lt;&gt;"",'MASTER  10 Teams'!J73,"")</f>
        <v/>
      </c>
      <c r="K73" s="24" t="str">
        <f>IF('MASTER  10 Teams'!E73&lt;&gt;"",'MASTER  10 Teams'!E73,"")</f>
        <v>NORTH HAVEN SC</v>
      </c>
      <c r="L73" s="24" t="str">
        <f>IF('MASTER  10 Teams'!F73&lt;&gt;"",'MASTER  10 Teams'!F73,"")</f>
        <v>WILTON WOLVES</v>
      </c>
      <c r="M73" s="5" t="str">
        <f>IF('MASTER  10 Teams'!I73&lt;&gt;"",'MASTER  10 Teams'!I73,"")</f>
        <v>Ridge Road, North Haven</v>
      </c>
      <c r="N73" s="5"/>
      <c r="P73" s="13"/>
      <c r="Q73" s="7"/>
      <c r="R73" s="3"/>
      <c r="T73" s="4"/>
      <c r="U73" s="10"/>
      <c r="W73" s="4"/>
      <c r="X73" s="13"/>
      <c r="Z73" s="13"/>
      <c r="AA73" s="7"/>
      <c r="AB73" s="3"/>
      <c r="AD73" s="13"/>
      <c r="AE73" s="95"/>
    </row>
    <row r="74" spans="1:31" ht="12.75" customHeight="1" thickTop="1" thickBot="1" x14ac:dyDescent="0.4">
      <c r="A74" s="118"/>
      <c r="B74" s="118">
        <f>IF('MASTER  10 Teams'!B74&lt;&gt;"",'MASTER  10 Teams'!B74,"")</f>
        <v>2</v>
      </c>
      <c r="C74" s="98">
        <f>IF('MASTER  10 Teams'!C74&lt;&gt;"",'MASTER  10 Teams'!C74,"")</f>
        <v>42848</v>
      </c>
      <c r="D74" s="38" t="str">
        <f>IF('MASTER  10 Teams'!D74&lt;&gt;"",'MASTER  10 Teams'!D74,"")</f>
        <v>O40-3</v>
      </c>
      <c r="E74" s="24" t="str">
        <f>VLOOKUP(K74,'Ref asgn teams'!$A$2:$B$99,2)</f>
        <v>Hamden United</v>
      </c>
      <c r="F74" s="24" t="str">
        <f>VLOOKUP(L74,'Ref asgn teams'!$A$2:$B$99,2)</f>
        <v>Eli's FC</v>
      </c>
      <c r="G74" s="73"/>
      <c r="H74" s="97">
        <f>IF('MASTER  10 Teams'!H74&lt;&gt;"",'MASTER  10 Teams'!H74,"")</f>
        <v>0.41666666666666702</v>
      </c>
      <c r="I74" s="25" t="str">
        <f>VLOOKUP(M74,Venues!$A$2:$E$139,5,FALSE)</f>
        <v>Hamden Middle School, Hamden</v>
      </c>
      <c r="J74" s="75" t="str">
        <f>IF('MASTER  10 Teams'!J74&lt;&gt;"",'MASTER  10 Teams'!J74,"")</f>
        <v/>
      </c>
      <c r="K74" s="24" t="str">
        <f>IF('MASTER  10 Teams'!E74&lt;&gt;"",'MASTER  10 Teams'!E74,"")</f>
        <v>HAMDEN UNITED</v>
      </c>
      <c r="L74" s="24" t="str">
        <f>IF('MASTER  10 Teams'!F74&lt;&gt;"",'MASTER  10 Teams'!F74,"")</f>
        <v>ELI'S FC</v>
      </c>
      <c r="M74" s="5" t="str">
        <f>IF('MASTER  10 Teams'!I74&lt;&gt;"",'MASTER  10 Teams'!I74,"")</f>
        <v>Hamden MS, Hamden</v>
      </c>
      <c r="N74" s="5"/>
      <c r="P74" s="10"/>
      <c r="Q74" s="33"/>
      <c r="R74" s="7"/>
      <c r="T74" s="4"/>
      <c r="U74" s="11"/>
      <c r="W74" s="4"/>
      <c r="X74" s="10"/>
      <c r="Z74" s="11"/>
      <c r="AA74" s="7"/>
      <c r="AB74" s="7"/>
      <c r="AD74" s="11"/>
      <c r="AE74" s="95"/>
    </row>
    <row r="75" spans="1:31" ht="12.75" customHeight="1" thickTop="1" thickBot="1" x14ac:dyDescent="0.4">
      <c r="A75" s="118"/>
      <c r="B75" s="118">
        <f>IF('MASTER  10 Teams'!B75&lt;&gt;"",'MASTER  10 Teams'!B75,"")</f>
        <v>2</v>
      </c>
      <c r="C75" s="98">
        <f>IF('MASTER  10 Teams'!C75&lt;&gt;"",'MASTER  10 Teams'!C75,"")</f>
        <v>42848</v>
      </c>
      <c r="D75" s="38" t="str">
        <f>IF('MASTER  10 Teams'!D75&lt;&gt;"",'MASTER  10 Teams'!D75,"")</f>
        <v>O40-3</v>
      </c>
      <c r="E75" s="24" t="str">
        <f>VLOOKUP(K75,'Ref asgn teams'!$A$2:$B$99,2)</f>
        <v>Wallingford Morelia</v>
      </c>
      <c r="F75" s="24" t="str">
        <f>VLOOKUP(L75,'Ref asgn teams'!$A$2:$B$99,2)</f>
        <v>HENRY  REID FC 40</v>
      </c>
      <c r="G75" s="73"/>
      <c r="H75" s="97">
        <f>IF('MASTER  10 Teams'!H75&lt;&gt;"",'MASTER  10 Teams'!H75,"")</f>
        <v>0.41666666666666702</v>
      </c>
      <c r="I75" s="25" t="str">
        <f>VLOOKUP(M75,Venues!$A$2:$E$139,5,FALSE)</f>
        <v>Woodhouse, Wallingford</v>
      </c>
      <c r="J75" s="75" t="str">
        <f>IF('MASTER  10 Teams'!J75&lt;&gt;"",'MASTER  10 Teams'!J75,"")</f>
        <v/>
      </c>
      <c r="K75" s="24" t="str">
        <f>IF('MASTER  10 Teams'!E75&lt;&gt;"",'MASTER  10 Teams'!E75,"")</f>
        <v>WALLINGFORD MORELIA</v>
      </c>
      <c r="L75" s="24" t="str">
        <f>IF('MASTER  10 Teams'!F75&lt;&gt;"",'MASTER  10 Teams'!F75,"")</f>
        <v>HENRY  REID FC 40</v>
      </c>
      <c r="M75" s="5" t="str">
        <f>IF('MASTER  10 Teams'!I75&lt;&gt;"",'MASTER  10 Teams'!I75,"")</f>
        <v>Woodhouse Field, Wallingford</v>
      </c>
      <c r="N75" s="5"/>
      <c r="P75" s="10"/>
      <c r="Q75" s="3"/>
      <c r="R75" s="7"/>
      <c r="T75" s="4"/>
      <c r="U75" s="20"/>
      <c r="W75" s="4"/>
      <c r="X75" s="10"/>
      <c r="Z75" s="11"/>
      <c r="AA75" s="3"/>
      <c r="AB75" s="7"/>
      <c r="AD75" s="11"/>
      <c r="AE75" s="95"/>
    </row>
    <row r="76" spans="1:31" ht="12.75" customHeight="1" thickTop="1" thickBot="1" x14ac:dyDescent="0.4">
      <c r="A76" s="118"/>
      <c r="B76" s="118">
        <f>IF('MASTER  10 Teams'!B76&lt;&gt;"",'MASTER  10 Teams'!B76,"")</f>
        <v>2</v>
      </c>
      <c r="C76" s="98">
        <f>IF('MASTER  10 Teams'!C76&lt;&gt;"",'MASTER  10 Teams'!C76,"")</f>
        <v>42848</v>
      </c>
      <c r="D76" s="38" t="str">
        <f>IF('MASTER  10 Teams'!D76&lt;&gt;"",'MASTER  10 Teams'!D76,"")</f>
        <v>O40-3</v>
      </c>
      <c r="E76" s="24" t="str">
        <f>VLOOKUP(K76,'Ref asgn teams'!$A$2:$B$99,2)</f>
        <v>Cheshire United</v>
      </c>
      <c r="F76" s="24" t="str">
        <f>VLOOKUP(L76,'Ref asgn teams'!$A$2:$B$99,2)</f>
        <v>Stamford City</v>
      </c>
      <c r="G76" s="73"/>
      <c r="H76" s="97">
        <f>IF('MASTER  10 Teams'!H76&lt;&gt;"",'MASTER  10 Teams'!H76,"")</f>
        <v>0.41666666666666702</v>
      </c>
      <c r="I76" s="25" t="str">
        <f>VLOOKUP(M76,Venues!$A$2:$E$139,5,FALSE)</f>
        <v>Quinnipiac Park, Cheshire</v>
      </c>
      <c r="J76" s="75" t="str">
        <f>IF('MASTER  10 Teams'!J76&lt;&gt;"",'MASTER  10 Teams'!J76,"")</f>
        <v/>
      </c>
      <c r="K76" s="24" t="str">
        <f>IF('MASTER  10 Teams'!E76&lt;&gt;"",'MASTER  10 Teams'!E76,"")</f>
        <v xml:space="preserve">CHESHIRE UNITED </v>
      </c>
      <c r="L76" s="24" t="str">
        <f>IF('MASTER  10 Teams'!F76&lt;&gt;"",'MASTER  10 Teams'!F76,"")</f>
        <v>STAMFORD CITY</v>
      </c>
      <c r="M76" s="5" t="str">
        <f>IF('MASTER  10 Teams'!I76&lt;&gt;"",'MASTER  10 Teams'!I76,"")</f>
        <v>Quinnipiac Park, Cheshire</v>
      </c>
      <c r="N76" s="5"/>
      <c r="P76" s="11"/>
      <c r="Q76" s="22"/>
      <c r="R76" s="22"/>
      <c r="T76" s="4"/>
      <c r="U76" s="11"/>
      <c r="W76" s="4"/>
      <c r="AA76" s="22"/>
      <c r="AB76" s="22"/>
    </row>
    <row r="77" spans="1:31" ht="12.75" customHeight="1" thickTop="1" thickBot="1" x14ac:dyDescent="0.4">
      <c r="A77" s="118"/>
      <c r="B77" s="118" t="str">
        <f>IF('MASTER  10 Teams'!B77&lt;&gt;"",'MASTER  10 Teams'!B77,"")</f>
        <v xml:space="preserve"> </v>
      </c>
      <c r="C77" s="98" t="str">
        <f>IF('MASTER  10 Teams'!C77&lt;&gt;"",'MASTER  10 Teams'!C77,"")</f>
        <v/>
      </c>
      <c r="D77" s="27" t="str">
        <f>IF('MASTER  10 Teams'!D77&lt;&gt;"",'MASTER  10 Teams'!D77,"")</f>
        <v xml:space="preserve"> </v>
      </c>
      <c r="E77" s="24" t="e">
        <f>VLOOKUP(K77,'Ref asgn teams'!$A$2:$B$99,2)</f>
        <v>#N/A</v>
      </c>
      <c r="F77" s="24" t="e">
        <f>VLOOKUP(L77,'Ref asgn teams'!$A$2:$B$99,2)</f>
        <v>#N/A</v>
      </c>
      <c r="G77" s="73"/>
      <c r="H77" s="97" t="str">
        <f>IF('MASTER  10 Teams'!H77&lt;&gt;"",'MASTER  10 Teams'!H77,"")</f>
        <v/>
      </c>
      <c r="I77" s="25" t="e">
        <f>VLOOKUP(M77,Venues!$A$2:$E$139,5,FALSE)</f>
        <v>#N/A</v>
      </c>
      <c r="J77" s="75" t="str">
        <f>IF('MASTER  10 Teams'!J77&lt;&gt;"",'MASTER  10 Teams'!J77,"")</f>
        <v/>
      </c>
      <c r="K77" s="24" t="str">
        <f>IF('MASTER  10 Teams'!E77&lt;&gt;"",'MASTER  10 Teams'!E77,"")</f>
        <v/>
      </c>
      <c r="L77" s="24" t="str">
        <f>IF('MASTER  10 Teams'!F77&lt;&gt;"",'MASTER  10 Teams'!F77,"")</f>
        <v/>
      </c>
      <c r="M77" s="5" t="str">
        <f>IF('MASTER  10 Teams'!I77&lt;&gt;"",'MASTER  10 Teams'!I77,"")</f>
        <v/>
      </c>
      <c r="N77" s="5"/>
      <c r="P77" s="11"/>
      <c r="Q77" s="22"/>
      <c r="R77" s="22"/>
      <c r="T77" s="4"/>
      <c r="U77" s="11"/>
      <c r="W77" s="4"/>
      <c r="AA77" s="22"/>
      <c r="AB77" s="22"/>
    </row>
    <row r="78" spans="1:31" ht="12.75" customHeight="1" thickTop="1" thickBot="1" x14ac:dyDescent="0.4">
      <c r="A78" s="118"/>
      <c r="B78" s="118">
        <f>IF('MASTER  10 Teams'!B78&lt;&gt;"",'MASTER  10 Teams'!B78,"")</f>
        <v>2</v>
      </c>
      <c r="C78" s="98">
        <f>IF('MASTER  10 Teams'!C78&lt;&gt;"",'MASTER  10 Teams'!C78,"")</f>
        <v>42848</v>
      </c>
      <c r="D78" s="28" t="str">
        <f>IF('MASTER  10 Teams'!D78&lt;&gt;"",'MASTER  10 Teams'!D78,"")</f>
        <v>O50-1</v>
      </c>
      <c r="E78" s="24" t="str">
        <f>VLOOKUP(K78,'Ref asgn teams'!$A$2:$B$99,2)</f>
        <v>Greenwich Gunners 50</v>
      </c>
      <c r="F78" s="24" t="str">
        <f>VLOOKUP(L78,'Ref asgn teams'!$A$2:$B$99,2)</f>
        <v>Hartford Cavaliers Masters</v>
      </c>
      <c r="G78" s="73"/>
      <c r="H78" s="97">
        <f>IF('MASTER  10 Teams'!H78&lt;&gt;"",'MASTER  10 Teams'!H78,"")</f>
        <v>0.41666666666666702</v>
      </c>
      <c r="I78" s="25" t="str">
        <f>VLOOKUP(M78,Venues!$A$2:$E$139,5,FALSE)</f>
        <v>Greenwich High School, Greenwich</v>
      </c>
      <c r="J78" s="75" t="str">
        <f>IF('MASTER  10 Teams'!J78&lt;&gt;"",'MASTER  10 Teams'!J78,"")</f>
        <v/>
      </c>
      <c r="K78" s="24" t="str">
        <f>IF('MASTER  10 Teams'!E78&lt;&gt;"",'MASTER  10 Teams'!E78,"")</f>
        <v>GREENWICH GUNNERS 50</v>
      </c>
      <c r="L78" s="24" t="str">
        <f>IF('MASTER  10 Teams'!F78&lt;&gt;"",'MASTER  10 Teams'!F78,"")</f>
        <v>HARTFORD CAVALIERS</v>
      </c>
      <c r="M78" s="5" t="str">
        <f>IF('MASTER  10 Teams'!I78&lt;&gt;"",'MASTER  10 Teams'!I78,"")</f>
        <v>tbd</v>
      </c>
      <c r="N78" s="5"/>
      <c r="P78" s="11"/>
      <c r="Q78" s="22"/>
      <c r="R78" s="22"/>
      <c r="T78" s="4"/>
      <c r="U78" s="11"/>
      <c r="W78" s="4"/>
      <c r="AA78" s="22"/>
      <c r="AB78" s="7"/>
    </row>
    <row r="79" spans="1:31" ht="12.75" customHeight="1" thickTop="1" thickBot="1" x14ac:dyDescent="0.4">
      <c r="A79" s="118"/>
      <c r="B79" s="118">
        <f>IF('MASTER  10 Teams'!B79&lt;&gt;"",'MASTER  10 Teams'!B79,"")</f>
        <v>2</v>
      </c>
      <c r="C79" s="98">
        <f>IF('MASTER  10 Teams'!C79&lt;&gt;"",'MASTER  10 Teams'!C79,"")</f>
        <v>42848</v>
      </c>
      <c r="D79" s="28" t="str">
        <f>IF('MASTER  10 Teams'!D79&lt;&gt;"",'MASTER  10 Teams'!D79,"")</f>
        <v>O50-1</v>
      </c>
      <c r="E79" s="24" t="str">
        <f>VLOOKUP(K79,'Ref asgn teams'!$A$2:$B$99,2)</f>
        <v>Guilford Black Eagles</v>
      </c>
      <c r="F79" s="24" t="str">
        <f>VLOOKUP(L79,'Ref asgn teams'!$A$2:$B$99,2)</f>
        <v>Vasco Da Gama 50 CC</v>
      </c>
      <c r="G79" s="73"/>
      <c r="H79" s="97">
        <f>IF('MASTER  10 Teams'!H79&lt;&gt;"",'MASTER  10 Teams'!H79,"")</f>
        <v>0.41666666666666702</v>
      </c>
      <c r="I79" s="25" t="str">
        <f>VLOOKUP(M79,Venues!$A$2:$E$139,5,FALSE)</f>
        <v>Guilford High School, Guilford</v>
      </c>
      <c r="J79" s="75" t="str">
        <f>IF('MASTER  10 Teams'!J79&lt;&gt;"",'MASTER  10 Teams'!J79,"")</f>
        <v/>
      </c>
      <c r="K79" s="24" t="str">
        <f>IF('MASTER  10 Teams'!E79&lt;&gt;"",'MASTER  10 Teams'!E79,"")</f>
        <v>GUILFORD BLACK EAGLES</v>
      </c>
      <c r="L79" s="24" t="str">
        <f>IF('MASTER  10 Teams'!F79&lt;&gt;"",'MASTER  10 Teams'!F79,"")</f>
        <v>VASCO DA GAMA 50</v>
      </c>
      <c r="M79" s="5" t="str">
        <f>IF('MASTER  10 Teams'!I79&lt;&gt;"",'MASTER  10 Teams'!I79,"")</f>
        <v>Guilford HS, Guilford</v>
      </c>
      <c r="N79" s="5"/>
      <c r="P79" s="11"/>
      <c r="Q79" s="22"/>
      <c r="R79" s="22"/>
      <c r="T79" s="4"/>
      <c r="U79" s="11"/>
      <c r="W79" s="4"/>
      <c r="AA79" s="22"/>
      <c r="AB79" s="22"/>
    </row>
    <row r="80" spans="1:31" ht="12.75" customHeight="1" thickTop="1" thickBot="1" x14ac:dyDescent="0.4">
      <c r="A80" s="118"/>
      <c r="B80" s="118">
        <f>IF('MASTER  10 Teams'!B80&lt;&gt;"",'MASTER  10 Teams'!B80,"")</f>
        <v>2</v>
      </c>
      <c r="C80" s="98">
        <f>IF('MASTER  10 Teams'!C80&lt;&gt;"",'MASTER  10 Teams'!C80,"")</f>
        <v>42848</v>
      </c>
      <c r="D80" s="28" t="str">
        <f>IF('MASTER  10 Teams'!D80&lt;&gt;"",'MASTER  10 Teams'!D80,"")</f>
        <v>O50-1</v>
      </c>
      <c r="E80" s="24" t="str">
        <f>VLOOKUP(K80,'Ref asgn teams'!$A$2:$B$99,2)</f>
        <v>Darien Blue Waves</v>
      </c>
      <c r="F80" s="24" t="str">
        <f>VLOOKUP(L80,'Ref asgn teams'!$A$2:$B$99,2)</f>
        <v>Club Napoli 50</v>
      </c>
      <c r="G80" s="73"/>
      <c r="H80" s="97">
        <f>IF('MASTER  10 Teams'!H80&lt;&gt;"",'MASTER  10 Teams'!H80,"")</f>
        <v>0.375</v>
      </c>
      <c r="I80" s="25" t="str">
        <f>VLOOKUP(M80,Venues!$A$2:$E$139,5,FALSE)</f>
        <v>Middlesex Middle School, Darien</v>
      </c>
      <c r="J80" s="75" t="str">
        <f>IF('MASTER  10 Teams'!J80&lt;&gt;"",'MASTER  10 Teams'!J80,"")</f>
        <v/>
      </c>
      <c r="K80" s="24" t="str">
        <f>IF('MASTER  10 Teams'!E80&lt;&gt;"",'MASTER  10 Teams'!E80,"")</f>
        <v>DARIEN BLUE WAVE</v>
      </c>
      <c r="L80" s="24" t="str">
        <f>IF('MASTER  10 Teams'!F80&lt;&gt;"",'MASTER  10 Teams'!F80,"")</f>
        <v>CLUB NAPOLI 50</v>
      </c>
      <c r="M80" s="5" t="str">
        <f>IF('MASTER  10 Teams'!I80&lt;&gt;"",'MASTER  10 Teams'!I80,"")</f>
        <v>Middlesex MS (Lower), Darien</v>
      </c>
      <c r="N80" s="5"/>
      <c r="P80" s="10"/>
      <c r="Q80" s="22"/>
      <c r="R80" s="22"/>
      <c r="T80" s="4"/>
      <c r="U80" s="11"/>
      <c r="X80" s="11"/>
      <c r="AA80" s="22"/>
      <c r="AB80" s="22"/>
    </row>
    <row r="81" spans="1:28" ht="12.75" customHeight="1" thickTop="1" thickBot="1" x14ac:dyDescent="0.4">
      <c r="A81" s="118"/>
      <c r="B81" s="118">
        <f>IF('MASTER  10 Teams'!B81&lt;&gt;"",'MASTER  10 Teams'!B81,"")</f>
        <v>2</v>
      </c>
      <c r="C81" s="98">
        <f>IF('MASTER  10 Teams'!C81&lt;&gt;"",'MASTER  10 Teams'!C81,"")</f>
        <v>42848</v>
      </c>
      <c r="D81" s="28" t="str">
        <f>IF('MASTER  10 Teams'!D81&lt;&gt;"",'MASTER  10 Teams'!D81,"")</f>
        <v>O50-1</v>
      </c>
      <c r="E81" s="24" t="str">
        <f>VLOOKUP(K81,'Ref asgn teams'!$A$2:$B$99,2)</f>
        <v>Glastonbury Celtic</v>
      </c>
      <c r="F81" s="24" t="str">
        <f>VLOOKUP(L81,'Ref asgn teams'!$A$2:$B$99,2)</f>
        <v>Polonia Falcon Stars FC</v>
      </c>
      <c r="G81" s="73"/>
      <c r="H81" s="97">
        <f>IF('MASTER  10 Teams'!H81&lt;&gt;"",'MASTER  10 Teams'!H81,"")</f>
        <v>0.45833333333333331</v>
      </c>
      <c r="I81" s="25" t="e">
        <f>VLOOKUP(M81,Venues!$A$2:$E$139,5,FALSE)</f>
        <v>#N/A</v>
      </c>
      <c r="J81" s="75" t="str">
        <f>IF('MASTER  10 Teams'!J81&lt;&gt;"",'MASTER  10 Teams'!J81,"")</f>
        <v/>
      </c>
      <c r="K81" s="24" t="str">
        <f>IF('MASTER  10 Teams'!E81&lt;&gt;"",'MASTER  10 Teams'!E81,"")</f>
        <v xml:space="preserve">GLASTONBURY CELTIC </v>
      </c>
      <c r="L81" s="24" t="str">
        <f>IF('MASTER  10 Teams'!F81&lt;&gt;"",'MASTER  10 Teams'!F81,"")</f>
        <v>POLONIA FALCON STARS FC</v>
      </c>
      <c r="M81" s="5" t="str">
        <f>IF('MASTER  10 Teams'!I81&lt;&gt;"",'MASTER  10 Teams'!I81,"")</f>
        <v>Irish American Club, Glastonbury</v>
      </c>
      <c r="N81" s="5"/>
      <c r="P81" s="10"/>
      <c r="Q81" s="22"/>
      <c r="R81" s="22"/>
      <c r="T81" s="4"/>
      <c r="U81" s="11"/>
      <c r="X81" s="11"/>
      <c r="AA81" s="22"/>
      <c r="AB81" s="22"/>
    </row>
    <row r="82" spans="1:28" ht="12.75" customHeight="1" thickTop="1" thickBot="1" x14ac:dyDescent="0.4">
      <c r="A82" s="118"/>
      <c r="B82" s="118">
        <f>IF('MASTER  10 Teams'!B82&lt;&gt;"",'MASTER  10 Teams'!B82,"")</f>
        <v>2</v>
      </c>
      <c r="C82" s="98">
        <f>IF('MASTER  10 Teams'!C82&lt;&gt;"",'MASTER  10 Teams'!C82,"")</f>
        <v>42848</v>
      </c>
      <c r="D82" s="28" t="str">
        <f>IF('MASTER  10 Teams'!D82&lt;&gt;"",'MASTER  10 Teams'!D82,"")</f>
        <v>O50-1</v>
      </c>
      <c r="E82" s="24" t="str">
        <f>VLOOKUP(K82,'Ref asgn teams'!$A$2:$B$99,2)</f>
        <v>Cheshire Azzurri 50</v>
      </c>
      <c r="F82" s="24" t="str">
        <f>VLOOKUP(L82,'Ref asgn teams'!$A$2:$B$99,2)</f>
        <v>New Britain Falcons FC</v>
      </c>
      <c r="G82" s="73"/>
      <c r="H82" s="97">
        <f>IF('MASTER  10 Teams'!H82&lt;&gt;"",'MASTER  10 Teams'!H82,"")</f>
        <v>0.41666666666666669</v>
      </c>
      <c r="I82" s="25" t="str">
        <f>VLOOKUP(M82,Venues!$A$2:$E$139,5,FALSE)</f>
        <v>Quinnipiac Park, Cheshire</v>
      </c>
      <c r="J82" s="75" t="str">
        <f>IF('MASTER  10 Teams'!J82&lt;&gt;"",'MASTER  10 Teams'!J82,"")</f>
        <v/>
      </c>
      <c r="K82" s="24" t="str">
        <f>IF('MASTER  10 Teams'!E82&lt;&gt;"",'MASTER  10 Teams'!E82,"")</f>
        <v>CHESHIRE AZZURRI 50</v>
      </c>
      <c r="L82" s="24" t="str">
        <f>IF('MASTER  10 Teams'!F82&lt;&gt;"",'MASTER  10 Teams'!F82,"")</f>
        <v>NEW BRITAIN FALCONS FC</v>
      </c>
      <c r="M82" s="5" t="str">
        <f>IF('MASTER  10 Teams'!I82&lt;&gt;"",'MASTER  10 Teams'!I82,"")</f>
        <v>Quinnipiac Park, Cheshire</v>
      </c>
      <c r="N82" s="5"/>
      <c r="Q82" s="22"/>
      <c r="R82" s="22"/>
      <c r="X82" s="11"/>
      <c r="AA82" s="22"/>
      <c r="AB82" s="22"/>
    </row>
    <row r="83" spans="1:28" ht="12.75" customHeight="1" thickTop="1" thickBot="1" x14ac:dyDescent="0.4">
      <c r="A83" s="118"/>
      <c r="B83" s="118" t="str">
        <f>IF('MASTER  10 Teams'!B83&lt;&gt;"",'MASTER  10 Teams'!B83,"")</f>
        <v xml:space="preserve"> </v>
      </c>
      <c r="C83" s="98" t="str">
        <f>IF('MASTER  10 Teams'!C83&lt;&gt;"",'MASTER  10 Teams'!C83,"")</f>
        <v/>
      </c>
      <c r="D83" s="27" t="str">
        <f>IF('MASTER  10 Teams'!D83&lt;&gt;"",'MASTER  10 Teams'!D83,"")</f>
        <v xml:space="preserve"> </v>
      </c>
      <c r="E83" s="24" t="e">
        <f>VLOOKUP(K83,'Ref asgn teams'!$A$2:$B$99,2)</f>
        <v>#N/A</v>
      </c>
      <c r="F83" s="24" t="e">
        <f>VLOOKUP(L83,'Ref asgn teams'!$A$2:$B$99,2)</f>
        <v>#N/A</v>
      </c>
      <c r="G83" s="73"/>
      <c r="H83" s="97" t="str">
        <f>IF('MASTER  10 Teams'!H83&lt;&gt;"",'MASTER  10 Teams'!H83,"")</f>
        <v/>
      </c>
      <c r="I83" s="25" t="e">
        <f>VLOOKUP(M83,Venues!$A$2:$E$139,5,FALSE)</f>
        <v>#N/A</v>
      </c>
      <c r="J83" s="75" t="str">
        <f>IF('MASTER  10 Teams'!J83&lt;&gt;"",'MASTER  10 Teams'!J83,"")</f>
        <v/>
      </c>
      <c r="K83" s="24" t="str">
        <f>IF('MASTER  10 Teams'!E83&lt;&gt;"",'MASTER  10 Teams'!E83,"")</f>
        <v/>
      </c>
      <c r="L83" s="24" t="str">
        <f>IF('MASTER  10 Teams'!F83&lt;&gt;"",'MASTER  10 Teams'!F83,"")</f>
        <v/>
      </c>
      <c r="M83" s="5" t="str">
        <f>IF('MASTER  10 Teams'!I83&lt;&gt;"",'MASTER  10 Teams'!I83,"")</f>
        <v/>
      </c>
      <c r="N83" s="5"/>
      <c r="Q83" s="22"/>
      <c r="R83" s="22"/>
      <c r="X83" s="13"/>
      <c r="AA83" s="22"/>
      <c r="AB83" s="22"/>
    </row>
    <row r="84" spans="1:28" ht="12.75" customHeight="1" thickTop="1" thickBot="1" x14ac:dyDescent="0.4">
      <c r="A84" s="118"/>
      <c r="B84" s="118">
        <f>IF('MASTER  10 Teams'!B84&lt;&gt;"",'MASTER  10 Teams'!B84,"")</f>
        <v>2</v>
      </c>
      <c r="C84" s="98">
        <f>IF('MASTER  10 Teams'!C84&lt;&gt;"",'MASTER  10 Teams'!C84,"")</f>
        <v>42848</v>
      </c>
      <c r="D84" s="39" t="str">
        <f>IF('MASTER  10 Teams'!D84&lt;&gt;"",'MASTER  10 Teams'!D84,"")</f>
        <v>O50-2</v>
      </c>
      <c r="E84" s="24" t="str">
        <f>VLOOKUP(K84,'Ref asgn teams'!$A$2:$B$99,2)</f>
        <v>Moodus SC</v>
      </c>
      <c r="F84" s="24" t="str">
        <f>VLOOKUP(L84,'Ref asgn teams'!$A$2:$B$99,2)</f>
        <v>North Branford Legends</v>
      </c>
      <c r="G84" s="73"/>
      <c r="H84" s="97">
        <f>IF('MASTER  10 Teams'!H84&lt;&gt;"",'MASTER  10 Teams'!H84,"")</f>
        <v>0.41666666666666702</v>
      </c>
      <c r="I84" s="25" t="str">
        <f>VLOOKUP(M84,Venues!$A$2:$E$139,5,FALSE)</f>
        <v>Nathan Hale-Ray High School, Moodus</v>
      </c>
      <c r="J84" s="75" t="str">
        <f>IF('MASTER  10 Teams'!J84&lt;&gt;"",'MASTER  10 Teams'!J84,"")</f>
        <v/>
      </c>
      <c r="K84" s="24" t="str">
        <f>IF('MASTER  10 Teams'!E84&lt;&gt;"",'MASTER  10 Teams'!E84,"")</f>
        <v>MOODUS SC</v>
      </c>
      <c r="L84" s="24" t="str">
        <f>IF('MASTER  10 Teams'!F84&lt;&gt;"",'MASTER  10 Teams'!F84,"")</f>
        <v>NORTH BRANFORD LEGENDS</v>
      </c>
      <c r="M84" s="5" t="str">
        <f>IF('MASTER  10 Teams'!I84&lt;&gt;"",'MASTER  10 Teams'!I84,"")</f>
        <v>Nathan Hale-Ray HS, Moodus</v>
      </c>
      <c r="N84" s="5"/>
      <c r="Q84" s="22"/>
      <c r="R84" s="22"/>
      <c r="X84" s="11"/>
      <c r="AA84" s="22"/>
      <c r="AB84" s="22"/>
    </row>
    <row r="85" spans="1:28" ht="12.75" customHeight="1" thickTop="1" thickBot="1" x14ac:dyDescent="0.4">
      <c r="A85" s="118"/>
      <c r="B85" s="118">
        <f>IF('MASTER  10 Teams'!B85&lt;&gt;"",'MASTER  10 Teams'!B85,"")</f>
        <v>2</v>
      </c>
      <c r="C85" s="98">
        <f>IF('MASTER  10 Teams'!C85&lt;&gt;"",'MASTER  10 Teams'!C85,"")</f>
        <v>42848</v>
      </c>
      <c r="D85" s="39" t="str">
        <f>IF('MASTER  10 Teams'!D85&lt;&gt;"",'MASTER  10 Teams'!D85,"")</f>
        <v>O50-2</v>
      </c>
      <c r="E85" s="24" t="str">
        <f>VLOOKUP(K85,'Ref asgn teams'!$A$2:$B$99,2)</f>
        <v>Naugatuck River Rats</v>
      </c>
      <c r="F85" s="24" t="str">
        <f>VLOOKUP(L85,'Ref asgn teams'!$A$2:$B$99,2)</f>
        <v>West Haven Grays</v>
      </c>
      <c r="G85" s="73"/>
      <c r="H85" s="97">
        <f>IF('MASTER  10 Teams'!H85&lt;&gt;"",'MASTER  10 Teams'!H85,"")</f>
        <v>0.41666666666666702</v>
      </c>
      <c r="I85" s="25" t="str">
        <f>VLOOKUP(M85,Venues!$A$2:$E$139,5,FALSE)</f>
        <v>City Hill Middle School, Naugatuck</v>
      </c>
      <c r="J85" s="75" t="str">
        <f>IF('MASTER  10 Teams'!J85&lt;&gt;"",'MASTER  10 Teams'!J85,"")</f>
        <v/>
      </c>
      <c r="K85" s="24" t="str">
        <f>IF('MASTER  10 Teams'!E85&lt;&gt;"",'MASTER  10 Teams'!E85,"")</f>
        <v>NAUGATUCK RIVER RATS</v>
      </c>
      <c r="L85" s="24" t="str">
        <f>IF('MASTER  10 Teams'!F85&lt;&gt;"",'MASTER  10 Teams'!F85,"")</f>
        <v>WEST HAVEN GRAYS</v>
      </c>
      <c r="M85" s="5" t="str">
        <f>IF('MASTER  10 Teams'!I85&lt;&gt;"",'MASTER  10 Teams'!I85,"")</f>
        <v>City Hill MS, Naugatuck</v>
      </c>
      <c r="N85" s="5"/>
      <c r="Q85" s="22"/>
      <c r="R85" s="22"/>
      <c r="X85" s="11"/>
      <c r="AA85" s="22"/>
      <c r="AB85" s="22"/>
    </row>
    <row r="86" spans="1:28" ht="12.75" customHeight="1" thickTop="1" thickBot="1" x14ac:dyDescent="0.4">
      <c r="A86" s="118"/>
      <c r="B86" s="118">
        <f>IF('MASTER  10 Teams'!B86&lt;&gt;"",'MASTER  10 Teams'!B86,"")</f>
        <v>2</v>
      </c>
      <c r="C86" s="98">
        <f>IF('MASTER  10 Teams'!C86&lt;&gt;"",'MASTER  10 Teams'!C86,"")</f>
        <v>42848</v>
      </c>
      <c r="D86" s="39" t="str">
        <f>IF('MASTER  10 Teams'!D86&lt;&gt;"",'MASTER  10 Teams'!D86,"")</f>
        <v>O50-2</v>
      </c>
      <c r="E86" s="24" t="str">
        <f>VLOOKUP(K86,'Ref asgn teams'!$A$2:$B$99,2)</f>
        <v>Farmington White Owls</v>
      </c>
      <c r="F86" s="24" t="str">
        <f>VLOOKUP(L86,'Ref asgn teams'!$A$2:$B$99,2)</f>
        <v>Greenwich Arsenal 50</v>
      </c>
      <c r="G86" s="73"/>
      <c r="H86" s="97">
        <f>IF('MASTER  10 Teams'!H86&lt;&gt;"",'MASTER  10 Teams'!H86,"")</f>
        <v>0.41666666666666702</v>
      </c>
      <c r="I86" s="25" t="str">
        <f>VLOOKUP(M86,Venues!$A$2:$E$139,5,FALSE)</f>
        <v>Winding Trails, Farmington</v>
      </c>
      <c r="J86" s="75" t="str">
        <f>IF('MASTER  10 Teams'!J86&lt;&gt;"",'MASTER  10 Teams'!J86,"")</f>
        <v/>
      </c>
      <c r="K86" s="24" t="str">
        <f>IF('MASTER  10 Teams'!E86&lt;&gt;"",'MASTER  10 Teams'!E86,"")</f>
        <v>FARMINGTON WHITE OWLS</v>
      </c>
      <c r="L86" s="24" t="str">
        <f>IF('MASTER  10 Teams'!F86&lt;&gt;"",'MASTER  10 Teams'!F86,"")</f>
        <v>GREENWICH ARSENAL 50</v>
      </c>
      <c r="M86" s="5" t="str">
        <f>IF('MASTER  10 Teams'!I86&lt;&gt;"",'MASTER  10 Teams'!I86,"")</f>
        <v>Winding Trails, Farmington</v>
      </c>
      <c r="N86" s="5"/>
      <c r="Q86" s="22"/>
      <c r="R86" s="22"/>
      <c r="X86" s="11"/>
      <c r="AA86" s="22"/>
      <c r="AB86" s="22"/>
    </row>
    <row r="87" spans="1:28" ht="12.75" customHeight="1" thickTop="1" thickBot="1" x14ac:dyDescent="0.4">
      <c r="A87" s="118"/>
      <c r="B87" s="118">
        <f>IF('MASTER  10 Teams'!B87&lt;&gt;"",'MASTER  10 Teams'!B87,"")</f>
        <v>2</v>
      </c>
      <c r="C87" s="98">
        <f>IF('MASTER  10 Teams'!C87&lt;&gt;"",'MASTER  10 Teams'!C87,"")</f>
        <v>42848</v>
      </c>
      <c r="D87" s="39" t="str">
        <f>IF('MASTER  10 Teams'!D87&lt;&gt;"",'MASTER  10 Teams'!D87,"")</f>
        <v>O50-2</v>
      </c>
      <c r="E87" s="24" t="str">
        <f>VLOOKUP(K87,'Ref asgn teams'!$A$2:$B$99,2)</f>
        <v>Waterbury Pontes</v>
      </c>
      <c r="F87" s="24" t="str">
        <f>VLOOKUP(L87,'Ref asgn teams'!$A$2:$B$99,2)</f>
        <v>GREENWICH PUMAS LEGENDS</v>
      </c>
      <c r="G87" s="73"/>
      <c r="H87" s="97">
        <f>IF('MASTER  10 Teams'!H87&lt;&gt;"",'MASTER  10 Teams'!H87,"")</f>
        <v>0.41666666666666702</v>
      </c>
      <c r="I87" s="25" t="str">
        <f>VLOOKUP(M87,Venues!$A$2:$E$139,5,FALSE)</f>
        <v>Pontelandolfo Club, Waterbury</v>
      </c>
      <c r="J87" s="75" t="str">
        <f>IF('MASTER  10 Teams'!J87&lt;&gt;"",'MASTER  10 Teams'!J87,"")</f>
        <v/>
      </c>
      <c r="K87" s="24" t="str">
        <f>IF('MASTER  10 Teams'!E87&lt;&gt;"",'MASTER  10 Teams'!E87,"")</f>
        <v>WATERBURY PONTES</v>
      </c>
      <c r="L87" s="24" t="str">
        <f>IF('MASTER  10 Teams'!F87&lt;&gt;"",'MASTER  10 Teams'!F87,"")</f>
        <v>GREENWICH PUMAS LEGENDS</v>
      </c>
      <c r="M87" s="5" t="str">
        <f>IF('MASTER  10 Teams'!I87&lt;&gt;"",'MASTER  10 Teams'!I87,"")</f>
        <v>Pontelandolfo Club, Waterbury</v>
      </c>
      <c r="N87" s="5"/>
      <c r="Q87" s="22"/>
      <c r="R87" s="22"/>
      <c r="X87" s="11"/>
      <c r="AA87" s="22"/>
      <c r="AB87" s="22"/>
    </row>
    <row r="88" spans="1:28" ht="12.75" customHeight="1" thickTop="1" thickBot="1" x14ac:dyDescent="0.4">
      <c r="A88" s="118"/>
      <c r="B88" s="118">
        <f>IF('MASTER  10 Teams'!B88&lt;&gt;"",'MASTER  10 Teams'!B88,"")</f>
        <v>2</v>
      </c>
      <c r="C88" s="98">
        <f>IF('MASTER  10 Teams'!C88&lt;&gt;"",'MASTER  10 Teams'!C88,"")</f>
        <v>42848</v>
      </c>
      <c r="D88" s="39" t="str">
        <f>IF('MASTER  10 Teams'!D88&lt;&gt;"",'MASTER  10 Teams'!D88,"")</f>
        <v>O50-2</v>
      </c>
      <c r="E88" s="24" t="str">
        <f>VLOOKUP(K88,'Ref asgn teams'!$A$2:$B$99,2)</f>
        <v>East Haven SC</v>
      </c>
      <c r="F88" s="24" t="str">
        <f>VLOOKUP(L88,'Ref asgn teams'!$A$2:$B$99,2)</f>
        <v>Southbury Boomers</v>
      </c>
      <c r="G88" s="73"/>
      <c r="H88" s="97">
        <f>IF('MASTER  10 Teams'!H88&lt;&gt;"",'MASTER  10 Teams'!H88,"")</f>
        <v>0.41666666666666702</v>
      </c>
      <c r="I88" s="25" t="str">
        <f>VLOOKUP(M88,Venues!$A$2:$E$139,5,FALSE)</f>
        <v>Moulthrop Field, East Haven</v>
      </c>
      <c r="J88" s="75" t="str">
        <f>IF('MASTER  10 Teams'!J88&lt;&gt;"",'MASTER  10 Teams'!J88,"")</f>
        <v/>
      </c>
      <c r="K88" s="24" t="str">
        <f>IF('MASTER  10 Teams'!E88&lt;&gt;"",'MASTER  10 Teams'!E88,"")</f>
        <v>EAST HAVEN SC</v>
      </c>
      <c r="L88" s="24" t="str">
        <f>IF('MASTER  10 Teams'!F88&lt;&gt;"",'MASTER  10 Teams'!F88,"")</f>
        <v>SOUTHBURY BOOMERS</v>
      </c>
      <c r="M88" s="5" t="str">
        <f>IF('MASTER  10 Teams'!I88&lt;&gt;"",'MASTER  10 Teams'!I88,"")</f>
        <v>Moulthrop Field, East Haven</v>
      </c>
      <c r="N88" s="5"/>
      <c r="Q88" s="22"/>
      <c r="R88" s="22"/>
      <c r="X88" s="13"/>
      <c r="AA88" s="22"/>
      <c r="AB88" s="22"/>
    </row>
    <row r="89" spans="1:28" ht="12.75" customHeight="1" thickTop="1" thickBot="1" x14ac:dyDescent="0.4">
      <c r="A89" s="118"/>
      <c r="B89" s="118" t="str">
        <f>IF('MASTER  10 Teams'!B89&lt;&gt;"",'MASTER  10 Teams'!B89,"")</f>
        <v xml:space="preserve"> </v>
      </c>
      <c r="C89" s="98" t="str">
        <f>IF('MASTER  10 Teams'!C89&lt;&gt;"",'MASTER  10 Teams'!C89,"")</f>
        <v/>
      </c>
      <c r="D89" s="27" t="str">
        <f>IF('MASTER  10 Teams'!D89&lt;&gt;"",'MASTER  10 Teams'!D89,"")</f>
        <v xml:space="preserve"> </v>
      </c>
      <c r="E89" s="24" t="e">
        <f>VLOOKUP(K89,'Ref asgn teams'!$A$2:$B$99,2)</f>
        <v>#N/A</v>
      </c>
      <c r="F89" s="24" t="e">
        <f>VLOOKUP(L89,'Ref asgn teams'!$A$2:$B$99,2)</f>
        <v>#N/A</v>
      </c>
      <c r="G89" s="73"/>
      <c r="H89" s="97" t="str">
        <f>IF('MASTER  10 Teams'!H89&lt;&gt;"",'MASTER  10 Teams'!H89,"")</f>
        <v/>
      </c>
      <c r="I89" s="25" t="e">
        <f>VLOOKUP(M89,Venues!$A$2:$E$139,5,FALSE)</f>
        <v>#N/A</v>
      </c>
      <c r="J89" s="75" t="str">
        <f>IF('MASTER  10 Teams'!J89&lt;&gt;"",'MASTER  10 Teams'!J89,"")</f>
        <v/>
      </c>
      <c r="K89" s="24" t="str">
        <f>IF('MASTER  10 Teams'!E89&lt;&gt;"",'MASTER  10 Teams'!E89,"")</f>
        <v/>
      </c>
      <c r="L89" s="24" t="str">
        <f>IF('MASTER  10 Teams'!F89&lt;&gt;"",'MASTER  10 Teams'!F89,"")</f>
        <v/>
      </c>
      <c r="M89" s="5" t="str">
        <f>IF('MASTER  10 Teams'!I89&lt;&gt;"",'MASTER  10 Teams'!I89,"")</f>
        <v/>
      </c>
      <c r="N89" s="5"/>
      <c r="Q89" s="22"/>
      <c r="R89" s="22"/>
      <c r="X89" s="11"/>
      <c r="AA89" s="22"/>
      <c r="AB89" s="22"/>
    </row>
    <row r="90" spans="1:28" ht="12.75" customHeight="1" thickTop="1" thickBot="1" x14ac:dyDescent="0.4">
      <c r="A90" s="118"/>
      <c r="B90" s="118">
        <f>IF('MASTER  10 Teams'!B90&lt;&gt;"",'MASTER  10 Teams'!B90,"")</f>
        <v>3</v>
      </c>
      <c r="C90" s="98">
        <f>IF('MASTER  10 Teams'!C90&lt;&gt;"",'MASTER  10 Teams'!C90,"")</f>
        <v>42855</v>
      </c>
      <c r="D90" s="34" t="str">
        <f>IF('MASTER  10 Teams'!D90&lt;&gt;"",'MASTER  10 Teams'!D90,"")</f>
        <v>O30-1</v>
      </c>
      <c r="E90" s="24" t="str">
        <f>VLOOKUP(K90,'Ref asgn teams'!$A$2:$B$99,2)</f>
        <v>Danbury United 30</v>
      </c>
      <c r="F90" s="24" t="str">
        <f>VLOOKUP(L90,'Ref asgn teams'!$A$2:$B$99,2)</f>
        <v>Newington Portuguese 30</v>
      </c>
      <c r="G90" s="73"/>
      <c r="H90" s="97">
        <f>IF('MASTER  10 Teams'!H90&lt;&gt;"",'MASTER  10 Teams'!H90,"")</f>
        <v>0.375</v>
      </c>
      <c r="I90" s="25" t="str">
        <f>VLOOKUP(M90,Venues!$A$2:$E$139,5,FALSE)</f>
        <v>Danbury Portuguese Cultural Center, Danbury</v>
      </c>
      <c r="J90" s="75" t="str">
        <f>IF('MASTER  10 Teams'!J90&lt;&gt;"",'MASTER  10 Teams'!J90,"")</f>
        <v/>
      </c>
      <c r="K90" s="24" t="str">
        <f>IF('MASTER  10 Teams'!E90&lt;&gt;"",'MASTER  10 Teams'!E90,"")</f>
        <v>DANBURY UNITED 30</v>
      </c>
      <c r="L90" s="24" t="str">
        <f>IF('MASTER  10 Teams'!F90&lt;&gt;"",'MASTER  10 Teams'!F90,"")</f>
        <v>NEWINGTON PORTUGUESE 30</v>
      </c>
      <c r="M90" s="5" t="str">
        <f>IF('MASTER  10 Teams'!I90&lt;&gt;"",'MASTER  10 Teams'!I90,"")</f>
        <v>Portuguese Cultural Center, Danbury</v>
      </c>
      <c r="N90" s="5"/>
      <c r="Q90" s="22"/>
      <c r="R90" s="22"/>
      <c r="X90" s="11"/>
      <c r="AA90" s="22"/>
      <c r="AB90" s="22"/>
    </row>
    <row r="91" spans="1:28" ht="12.75" customHeight="1" thickTop="1" thickBot="1" x14ac:dyDescent="0.4">
      <c r="A91" s="118"/>
      <c r="B91" s="118">
        <f>IF('MASTER  10 Teams'!B91&lt;&gt;"",'MASTER  10 Teams'!B91,"")</f>
        <v>3</v>
      </c>
      <c r="C91" s="98">
        <f>IF('MASTER  10 Teams'!C91&lt;&gt;"",'MASTER  10 Teams'!C91,"")</f>
        <v>42855</v>
      </c>
      <c r="D91" s="34" t="str">
        <f>IF('MASTER  10 Teams'!D91&lt;&gt;"",'MASTER  10 Teams'!D91,"")</f>
        <v>O30-1</v>
      </c>
      <c r="E91" s="24" t="str">
        <f>VLOOKUP(K91,'Ref asgn teams'!$A$2:$B$99,2)</f>
        <v>Milford Tuesday</v>
      </c>
      <c r="F91" s="24" t="str">
        <f>VLOOKUP(L91,'Ref asgn teams'!$A$2:$B$99,2)</f>
        <v>Polonez United</v>
      </c>
      <c r="G91" s="73"/>
      <c r="H91" s="97">
        <f>IF('MASTER  10 Teams'!H91&lt;&gt;"",'MASTER  10 Teams'!H91,"")</f>
        <v>0.33333333333333331</v>
      </c>
      <c r="I91" s="25" t="str">
        <f>VLOOKUP(M91,Venues!$A$2:$E$139,5,FALSE)</f>
        <v>Fred Wolfe Park, Orange</v>
      </c>
      <c r="J91" s="75" t="str">
        <f>IF('MASTER  10 Teams'!J91&lt;&gt;"",'MASTER  10 Teams'!J91,"")</f>
        <v/>
      </c>
      <c r="K91" s="24" t="str">
        <f>IF('MASTER  10 Teams'!E91&lt;&gt;"",'MASTER  10 Teams'!E91,"")</f>
        <v>MILFORD TUESDAY</v>
      </c>
      <c r="L91" s="24" t="str">
        <f>IF('MASTER  10 Teams'!F91&lt;&gt;"",'MASTER  10 Teams'!F91,"")</f>
        <v>POLONEZ UNITED</v>
      </c>
      <c r="M91" s="5" t="str">
        <f>IF('MASTER  10 Teams'!I91&lt;&gt;"",'MASTER  10 Teams'!I91,"")</f>
        <v>Fred Wolfe Park, Orange</v>
      </c>
      <c r="N91" s="5"/>
      <c r="Q91" s="22"/>
      <c r="R91" s="22"/>
      <c r="X91" s="13"/>
    </row>
    <row r="92" spans="1:28" ht="12.75" customHeight="1" thickTop="1" thickBot="1" x14ac:dyDescent="0.4">
      <c r="A92" s="118"/>
      <c r="B92" s="118">
        <f>IF('MASTER  10 Teams'!B92&lt;&gt;"",'MASTER  10 Teams'!B92,"")</f>
        <v>3</v>
      </c>
      <c r="C92" s="98">
        <f>IF('MASTER  10 Teams'!C92&lt;&gt;"",'MASTER  10 Teams'!C92,"")</f>
        <v>42855</v>
      </c>
      <c r="D92" s="34" t="str">
        <f>IF('MASTER  10 Teams'!D92&lt;&gt;"",'MASTER  10 Teams'!D92,"")</f>
        <v>O30-1</v>
      </c>
      <c r="E92" s="24" t="str">
        <f>VLOOKUP(K92,'Ref asgn teams'!$A$2:$B$99,2)</f>
        <v>Greenwich Arsenal 30</v>
      </c>
      <c r="F92" s="24" t="str">
        <f>VLOOKUP(L92,'Ref asgn teams'!$A$2:$B$99,2)</f>
        <v>Cinton FC</v>
      </c>
      <c r="G92" s="73"/>
      <c r="H92" s="97">
        <f>IF('MASTER  10 Teams'!H92&lt;&gt;"",'MASTER  10 Teams'!H92,"")</f>
        <v>0.41666666666666702</v>
      </c>
      <c r="I92" s="25" t="str">
        <f>VLOOKUP(M92,Venues!$A$2:$E$139,5,FALSE)</f>
        <v>Greenwich High School, Greenwich</v>
      </c>
      <c r="J92" s="75" t="str">
        <f>IF('MASTER  10 Teams'!J92&lt;&gt;"",'MASTER  10 Teams'!J92,"")</f>
        <v/>
      </c>
      <c r="K92" s="24" t="str">
        <f>IF('MASTER  10 Teams'!E92&lt;&gt;"",'MASTER  10 Teams'!E92,"")</f>
        <v>GREENWICH ARSENAL 30</v>
      </c>
      <c r="L92" s="24" t="str">
        <f>IF('MASTER  10 Teams'!F92&lt;&gt;"",'MASTER  10 Teams'!F92,"")</f>
        <v>CLINTON FC</v>
      </c>
      <c r="M92" s="5" t="str">
        <f>IF('MASTER  10 Teams'!I92&lt;&gt;"",'MASTER  10 Teams'!I92,"")</f>
        <v>tbd</v>
      </c>
      <c r="N92" s="5"/>
      <c r="Q92" s="22"/>
      <c r="R92" s="22"/>
      <c r="X92" s="11"/>
      <c r="AB92" s="22"/>
    </row>
    <row r="93" spans="1:28" ht="12.75" customHeight="1" thickTop="1" thickBot="1" x14ac:dyDescent="0.4">
      <c r="A93" s="118"/>
      <c r="B93" s="118">
        <f>IF('MASTER  10 Teams'!B93&lt;&gt;"",'MASTER  10 Teams'!B93,"")</f>
        <v>3</v>
      </c>
      <c r="C93" s="98">
        <f>IF('MASTER  10 Teams'!C93&lt;&gt;"",'MASTER  10 Teams'!C93,"")</f>
        <v>42855</v>
      </c>
      <c r="D93" s="34" t="str">
        <f>IF('MASTER  10 Teams'!D93&lt;&gt;"",'MASTER  10 Teams'!D93,"")</f>
        <v>O30-1</v>
      </c>
      <c r="E93" s="24" t="str">
        <f>VLOOKUP(K93,'Ref asgn teams'!$A$2:$B$99,2)</f>
        <v>FC Shelton</v>
      </c>
      <c r="F93" s="24" t="str">
        <f>VLOOKUP(L93,'Ref asgn teams'!$A$2:$B$99,2)</f>
        <v>ECUACHAMOS FC</v>
      </c>
      <c r="G93" s="73"/>
      <c r="H93" s="97">
        <f>IF('MASTER  10 Teams'!H93&lt;&gt;"",'MASTER  10 Teams'!H93,"")</f>
        <v>0.33333333333333331</v>
      </c>
      <c r="I93" s="25" t="str">
        <f>VLOOKUP(M93,Venues!$A$2:$E$139,5,FALSE)</f>
        <v>Nike Site, Shelton</v>
      </c>
      <c r="J93" s="75" t="str">
        <f>IF('MASTER  10 Teams'!J93&lt;&gt;"",'MASTER  10 Teams'!J93,"")</f>
        <v/>
      </c>
      <c r="K93" s="24" t="str">
        <f>IF('MASTER  10 Teams'!E93&lt;&gt;"",'MASTER  10 Teams'!E93,"")</f>
        <v>SHELTON FC</v>
      </c>
      <c r="L93" s="24" t="str">
        <f>IF('MASTER  10 Teams'!F93&lt;&gt;"",'MASTER  10 Teams'!F93,"")</f>
        <v>ECUACHAMOS FC</v>
      </c>
      <c r="M93" s="5" t="str">
        <f>IF('MASTER  10 Teams'!I93&lt;&gt;"",'MASTER  10 Teams'!I93,"")</f>
        <v>Nike Site, Shelton</v>
      </c>
      <c r="N93" s="5"/>
      <c r="Q93" s="22"/>
      <c r="R93" s="22"/>
      <c r="X93" s="11"/>
      <c r="AB93" s="22"/>
    </row>
    <row r="94" spans="1:28" ht="12.75" customHeight="1" thickTop="1" thickBot="1" x14ac:dyDescent="0.4">
      <c r="A94" s="118"/>
      <c r="B94" s="118">
        <f>IF('MASTER  10 Teams'!B94&lt;&gt;"",'MASTER  10 Teams'!B94,"")</f>
        <v>3</v>
      </c>
      <c r="C94" s="98">
        <f>IF('MASTER  10 Teams'!C94&lt;&gt;"",'MASTER  10 Teams'!C94,"")</f>
        <v>42855</v>
      </c>
      <c r="D94" s="34" t="str">
        <f>IF('MASTER  10 Teams'!D94&lt;&gt;"",'MASTER  10 Teams'!D94,"")</f>
        <v>O30-1</v>
      </c>
      <c r="E94" s="24" t="str">
        <f>VLOOKUP(K94,'Ref asgn teams'!$A$2:$B$99,2)</f>
        <v>Newtown Salty Dogs</v>
      </c>
      <c r="F94" s="24" t="str">
        <f>VLOOKUP(L94,'Ref asgn teams'!$A$2:$B$99,2)</f>
        <v>VASCO DA GAMA 30</v>
      </c>
      <c r="G94" s="73"/>
      <c r="H94" s="97">
        <f>IF('MASTER  10 Teams'!H94&lt;&gt;"",'MASTER  10 Teams'!H94,"")</f>
        <v>0.41666666666666702</v>
      </c>
      <c r="I94" s="25" t="str">
        <f>VLOOKUP(M94,Venues!$A$2:$E$139,5,FALSE)</f>
        <v>Northford Park, Northford</v>
      </c>
      <c r="J94" s="75" t="str">
        <f>IF('MASTER  10 Teams'!J94&lt;&gt;"",'MASTER  10 Teams'!J94,"")</f>
        <v/>
      </c>
      <c r="K94" s="24" t="str">
        <f>IF('MASTER  10 Teams'!E94&lt;&gt;"",'MASTER  10 Teams'!E94,"")</f>
        <v>NORTH BRANFORD 30</v>
      </c>
      <c r="L94" s="24" t="str">
        <f>IF('MASTER  10 Teams'!F94&lt;&gt;"",'MASTER  10 Teams'!F94,"")</f>
        <v>VASCO DA GAMA 30</v>
      </c>
      <c r="M94" s="5" t="str">
        <f>IF('MASTER  10 Teams'!I94&lt;&gt;"",'MASTER  10 Teams'!I94,"")</f>
        <v>Northford Park, North Branford</v>
      </c>
      <c r="N94" s="5"/>
      <c r="Q94" s="22"/>
      <c r="R94" s="22"/>
    </row>
    <row r="95" spans="1:28" ht="12.75" customHeight="1" thickTop="1" thickBot="1" x14ac:dyDescent="0.4">
      <c r="A95" s="118"/>
      <c r="B95" s="118" t="str">
        <f>IF('MASTER  10 Teams'!B95&lt;&gt;"",'MASTER  10 Teams'!B95,"")</f>
        <v xml:space="preserve"> </v>
      </c>
      <c r="C95" s="98" t="str">
        <f>IF('MASTER  10 Teams'!C95&lt;&gt;"",'MASTER  10 Teams'!C95,"")</f>
        <v/>
      </c>
      <c r="D95" s="27" t="str">
        <f>IF('MASTER  10 Teams'!D95&lt;&gt;"",'MASTER  10 Teams'!D95,"")</f>
        <v xml:space="preserve"> </v>
      </c>
      <c r="E95" s="24" t="e">
        <f>VLOOKUP(K95,'Ref asgn teams'!$A$2:$B$99,2)</f>
        <v>#N/A</v>
      </c>
      <c r="F95" s="24" t="e">
        <f>VLOOKUP(L95,'Ref asgn teams'!$A$2:$B$99,2)</f>
        <v>#N/A</v>
      </c>
      <c r="G95" s="73"/>
      <c r="H95" s="97" t="str">
        <f>IF('MASTER  10 Teams'!H95&lt;&gt;"",'MASTER  10 Teams'!H95,"")</f>
        <v/>
      </c>
      <c r="I95" s="25" t="e">
        <f>VLOOKUP(M95,Venues!$A$2:$E$139,5,FALSE)</f>
        <v>#N/A</v>
      </c>
      <c r="J95" s="75" t="str">
        <f>IF('MASTER  10 Teams'!J95&lt;&gt;"",'MASTER  10 Teams'!J95,"")</f>
        <v/>
      </c>
      <c r="K95" s="24" t="str">
        <f>IF('MASTER  10 Teams'!E95&lt;&gt;"",'MASTER  10 Teams'!E95,"")</f>
        <v/>
      </c>
      <c r="L95" s="24" t="str">
        <f>IF('MASTER  10 Teams'!F95&lt;&gt;"",'MASTER  10 Teams'!F95,"")</f>
        <v/>
      </c>
      <c r="M95" s="5" t="str">
        <f>IF('MASTER  10 Teams'!I95&lt;&gt;"",'MASTER  10 Teams'!I95,"")</f>
        <v/>
      </c>
      <c r="N95" s="5"/>
      <c r="Q95" s="22"/>
      <c r="R95" s="22"/>
      <c r="AA95" s="22"/>
      <c r="AB95" s="22"/>
    </row>
    <row r="96" spans="1:28" ht="12.75" customHeight="1" thickTop="1" thickBot="1" x14ac:dyDescent="0.4">
      <c r="A96" s="118"/>
      <c r="B96" s="118">
        <f>IF('MASTER  10 Teams'!B96&lt;&gt;"",'MASTER  10 Teams'!B96,"")</f>
        <v>3</v>
      </c>
      <c r="C96" s="98">
        <f>IF('MASTER  10 Teams'!C96&lt;&gt;"",'MASTER  10 Teams'!C96,"")</f>
        <v>42855</v>
      </c>
      <c r="D96" s="35" t="str">
        <f>IF('MASTER  10 Teams'!D96&lt;&gt;"",'MASTER  10 Teams'!D96,"")</f>
        <v>O30-2</v>
      </c>
      <c r="E96" s="24" t="str">
        <f>VLOOKUP(K96,'Ref asgn teams'!$A$2:$B$99,2)</f>
        <v>Caseus New Haven FC</v>
      </c>
      <c r="F96" s="24" t="str">
        <f>VLOOKUP(L96,'Ref asgn teams'!$A$2:$B$99,2)</f>
        <v>Milford Amigos</v>
      </c>
      <c r="G96" s="73"/>
      <c r="H96" s="97">
        <f>IF('MASTER  10 Teams'!H96&lt;&gt;"",'MASTER  10 Teams'!H96,"")</f>
        <v>0.33333333333333331</v>
      </c>
      <c r="I96" s="25" t="str">
        <f>VLOOKUP(M96,Venues!$A$2:$E$139,5,FALSE)</f>
        <v>West Haven HS, West Haven</v>
      </c>
      <c r="J96" s="75" t="str">
        <f>IF('MASTER  10 Teams'!J96&lt;&gt;"",'MASTER  10 Teams'!J96,"")</f>
        <v/>
      </c>
      <c r="K96" s="24" t="str">
        <f>IF('MASTER  10 Teams'!E96&lt;&gt;"",'MASTER  10 Teams'!E96,"")</f>
        <v>CASEUS NEW HAVEN FC</v>
      </c>
      <c r="L96" s="24" t="str">
        <f>IF('MASTER  10 Teams'!F96&lt;&gt;"",'MASTER  10 Teams'!F96,"")</f>
        <v>MILFORD AMIGOS</v>
      </c>
      <c r="M96" s="5" t="str">
        <f>IF('MASTER  10 Teams'!I96&lt;&gt;"",'MASTER  10 Teams'!I96,"")</f>
        <v>Strong Stadium, West Haven</v>
      </c>
      <c r="N96" s="5"/>
      <c r="Q96" s="22"/>
      <c r="R96" s="22"/>
    </row>
    <row r="97" spans="1:28" ht="12.75" customHeight="1" thickTop="1" thickBot="1" x14ac:dyDescent="0.4">
      <c r="A97" s="118"/>
      <c r="B97" s="118">
        <f>IF('MASTER  10 Teams'!B97&lt;&gt;"",'MASTER  10 Teams'!B97,"")</f>
        <v>3</v>
      </c>
      <c r="C97" s="98">
        <f>IF('MASTER  10 Teams'!C97&lt;&gt;"",'MASTER  10 Teams'!C97,"")</f>
        <v>42855</v>
      </c>
      <c r="D97" s="35" t="str">
        <f>IF('MASTER  10 Teams'!D97&lt;&gt;"",'MASTER  10 Teams'!D97,"")</f>
        <v>O30-2</v>
      </c>
      <c r="E97" s="24" t="str">
        <f>VLOOKUP(K97,'Ref asgn teams'!$A$2:$B$99,2)</f>
        <v>Newtown Salty Dogs</v>
      </c>
      <c r="F97" s="24" t="str">
        <f>VLOOKUP(L97,'Ref asgn teams'!$A$2:$B$99,2)</f>
        <v>Litchfield County Blues</v>
      </c>
      <c r="G97" s="73"/>
      <c r="H97" s="97">
        <f>IF('MASTER  10 Teams'!H97&lt;&gt;"",'MASTER  10 Teams'!H97,"")</f>
        <v>0.33333333333333331</v>
      </c>
      <c r="I97" s="25" t="str">
        <f>VLOOKUP(M97,Venues!$A$2:$E$139,5,FALSE)</f>
        <v>Treadwell Park, Sandy Hook</v>
      </c>
      <c r="J97" s="75" t="str">
        <f>IF('MASTER  10 Teams'!J97&lt;&gt;"",'MASTER  10 Teams'!J97,"")</f>
        <v/>
      </c>
      <c r="K97" s="24" t="str">
        <f>IF('MASTER  10 Teams'!E97&lt;&gt;"",'MASTER  10 Teams'!E97,"")</f>
        <v>NEWTOWN SALTY DOGS</v>
      </c>
      <c r="L97" s="24" t="str">
        <f>IF('MASTER  10 Teams'!F97&lt;&gt;"",'MASTER  10 Teams'!F97,"")</f>
        <v>LITCHFIELD COUNTY BLUES</v>
      </c>
      <c r="M97" s="5" t="str">
        <f>IF('MASTER  10 Teams'!I97&lt;&gt;"",'MASTER  10 Teams'!I97,"")</f>
        <v>Treadwell Park, Newtown</v>
      </c>
      <c r="N97" s="5"/>
    </row>
    <row r="98" spans="1:28" ht="12.75" customHeight="1" thickTop="1" thickBot="1" x14ac:dyDescent="0.4">
      <c r="A98" s="118"/>
      <c r="B98" s="118">
        <f>IF('MASTER  10 Teams'!B98&lt;&gt;"",'MASTER  10 Teams'!B98,"")</f>
        <v>3</v>
      </c>
      <c r="C98" s="98">
        <f>IF('MASTER  10 Teams'!C98&lt;&gt;"",'MASTER  10 Teams'!C98,"")</f>
        <v>42855</v>
      </c>
      <c r="D98" s="35" t="str">
        <f>IF('MASTER  10 Teams'!D98&lt;&gt;"",'MASTER  10 Teams'!D98,"")</f>
        <v>O30-2</v>
      </c>
      <c r="E98" s="24" t="str">
        <f>VLOOKUP(K98,'Ref asgn teams'!$A$2:$B$99,2)</f>
        <v>HENRY REID FC</v>
      </c>
      <c r="F98" s="24" t="str">
        <f>VLOOKUP(L98,'Ref asgn teams'!$A$2:$B$99,2)</f>
        <v>Bridgeport United</v>
      </c>
      <c r="G98" s="73"/>
      <c r="H98" s="97">
        <f>IF('MASTER  10 Teams'!H98&lt;&gt;"",'MASTER  10 Teams'!H98,"")</f>
        <v>0.41666666666666702</v>
      </c>
      <c r="I98" s="25" t="str">
        <f>VLOOKUP(M98,Venues!$A$2:$E$139,5,FALSE)</f>
        <v>Ludlowe HS, Fairfield</v>
      </c>
      <c r="J98" s="75" t="str">
        <f>IF('MASTER  10 Teams'!J98&lt;&gt;"",'MASTER  10 Teams'!J98,"")</f>
        <v/>
      </c>
      <c r="K98" s="24" t="str">
        <f>IF('MASTER  10 Teams'!E98&lt;&gt;"",'MASTER  10 Teams'!E98,"")</f>
        <v>HENRY  REID FC 30</v>
      </c>
      <c r="L98" s="24" t="str">
        <f>IF('MASTER  10 Teams'!F98&lt;&gt;"",'MASTER  10 Teams'!F98,"")</f>
        <v>BYE</v>
      </c>
      <c r="M98" s="5" t="str">
        <f>IF('MASTER  10 Teams'!I98&lt;&gt;"",'MASTER  10 Teams'!I98,"")</f>
        <v>Ludlowe HS, Fairfield</v>
      </c>
      <c r="N98" s="5"/>
    </row>
    <row r="99" spans="1:28" ht="12.75" customHeight="1" thickTop="1" thickBot="1" x14ac:dyDescent="0.4">
      <c r="A99" s="118"/>
      <c r="B99" s="118">
        <f>IF('MASTER  10 Teams'!B99&lt;&gt;"",'MASTER  10 Teams'!B99,"")</f>
        <v>3</v>
      </c>
      <c r="C99" s="98">
        <f>IF('MASTER  10 Teams'!C99&lt;&gt;"",'MASTER  10 Teams'!C99,"")</f>
        <v>42855</v>
      </c>
      <c r="D99" s="35" t="str">
        <f>IF('MASTER  10 Teams'!D99&lt;&gt;"",'MASTER  10 Teams'!D99,"")</f>
        <v>O30-2</v>
      </c>
      <c r="E99" s="24" t="str">
        <f>VLOOKUP(K99,'Ref asgn teams'!$A$2:$B$99,2)</f>
        <v>Stamford FC</v>
      </c>
      <c r="F99" s="24" t="str">
        <f>VLOOKUP(L99,'Ref asgn teams'!$A$2:$B$99,2)</f>
        <v>Club Napoli 30</v>
      </c>
      <c r="G99" s="73"/>
      <c r="H99" s="97">
        <f>IF('MASTER  10 Teams'!H99&lt;&gt;"",'MASTER  10 Teams'!H99,"")</f>
        <v>0.41666666666666702</v>
      </c>
      <c r="I99" s="25" t="str">
        <f>VLOOKUP(M99,Venues!$A$2:$E$139,5,FALSE)</f>
        <v>West Beach, Stamford</v>
      </c>
      <c r="J99" s="75" t="str">
        <f>IF('MASTER  10 Teams'!J99&lt;&gt;"",'MASTER  10 Teams'!J99,"")</f>
        <v/>
      </c>
      <c r="K99" s="24" t="str">
        <f>IF('MASTER  10 Teams'!E99&lt;&gt;"",'MASTER  10 Teams'!E99,"")</f>
        <v>STAMFORD FC</v>
      </c>
      <c r="L99" s="24" t="str">
        <f>IF('MASTER  10 Teams'!F99&lt;&gt;"",'MASTER  10 Teams'!F99,"")</f>
        <v>CLUB NAPOLI 30</v>
      </c>
      <c r="M99" s="5" t="str">
        <f>IF('MASTER  10 Teams'!I99&lt;&gt;"",'MASTER  10 Teams'!I99,"")</f>
        <v>West Beach Fields, Stamford</v>
      </c>
      <c r="N99" s="5"/>
    </row>
    <row r="100" spans="1:28" ht="12.75" customHeight="1" thickTop="1" thickBot="1" x14ac:dyDescent="0.4">
      <c r="A100" s="118"/>
      <c r="B100" s="118">
        <f>IF('MASTER  10 Teams'!B100&lt;&gt;"",'MASTER  10 Teams'!B100,"")</f>
        <v>3</v>
      </c>
      <c r="C100" s="98">
        <f>IF('MASTER  10 Teams'!C100&lt;&gt;"",'MASTER  10 Teams'!C100,"")</f>
        <v>42855</v>
      </c>
      <c r="D100" s="35" t="str">
        <f>IF('MASTER  10 Teams'!D100&lt;&gt;"",'MASTER  10 Teams'!D100,"")</f>
        <v>O30-2</v>
      </c>
      <c r="E100" s="24" t="str">
        <f>VLOOKUP(K100,'Ref asgn teams'!$A$2:$B$99,2)</f>
        <v>Naugatuck Fusion</v>
      </c>
      <c r="F100" s="24" t="str">
        <f>VLOOKUP(L100,'Ref asgn teams'!$A$2:$B$99,2)</f>
        <v>WATERTOWN GEEZERS</v>
      </c>
      <c r="G100" s="73"/>
      <c r="H100" s="97">
        <f>IF('MASTER  10 Teams'!H100&lt;&gt;"",'MASTER  10 Teams'!H100,"")</f>
        <v>0.41666666666666702</v>
      </c>
      <c r="I100" s="25" t="str">
        <f>VLOOKUP(M100,Venues!$A$2:$E$139,5,FALSE)</f>
        <v>City Hill Middle School, Naugatuck</v>
      </c>
      <c r="J100" s="75" t="str">
        <f>IF('MASTER  10 Teams'!J100&lt;&gt;"",'MASTER  10 Teams'!J100,"")</f>
        <v/>
      </c>
      <c r="K100" s="24" t="str">
        <f>IF('MASTER  10 Teams'!E100&lt;&gt;"",'MASTER  10 Teams'!E100,"")</f>
        <v>NAUGATUCK FUSION</v>
      </c>
      <c r="L100" s="24" t="str">
        <f>IF('MASTER  10 Teams'!F100&lt;&gt;"",'MASTER  10 Teams'!F100,"")</f>
        <v>WATERTOWN GEEZERS</v>
      </c>
      <c r="M100" s="5" t="str">
        <f>IF('MASTER  10 Teams'!I100&lt;&gt;"",'MASTER  10 Teams'!I100,"")</f>
        <v>City Hill MS, Naugatuck</v>
      </c>
      <c r="N100" s="5"/>
    </row>
    <row r="101" spans="1:28" ht="12.75" customHeight="1" thickTop="1" thickBot="1" x14ac:dyDescent="0.4">
      <c r="A101" s="118"/>
      <c r="B101" s="118" t="str">
        <f>IF('MASTER  10 Teams'!B101&lt;&gt;"",'MASTER  10 Teams'!B101,"")</f>
        <v xml:space="preserve"> </v>
      </c>
      <c r="C101" s="98" t="str">
        <f>IF('MASTER  10 Teams'!C101&lt;&gt;"",'MASTER  10 Teams'!C101,"")</f>
        <v/>
      </c>
      <c r="D101" s="27" t="str">
        <f>IF('MASTER  10 Teams'!D101&lt;&gt;"",'MASTER  10 Teams'!D101,"")</f>
        <v xml:space="preserve"> </v>
      </c>
      <c r="E101" s="24" t="e">
        <f>VLOOKUP(K101,'Ref asgn teams'!$A$2:$B$99,2)</f>
        <v>#N/A</v>
      </c>
      <c r="F101" s="24" t="e">
        <f>VLOOKUP(L101,'Ref asgn teams'!$A$2:$B$99,2)</f>
        <v>#N/A</v>
      </c>
      <c r="G101" s="73"/>
      <c r="H101" s="97" t="str">
        <f>IF('MASTER  10 Teams'!H101&lt;&gt;"",'MASTER  10 Teams'!H101,"")</f>
        <v/>
      </c>
      <c r="I101" s="25" t="e">
        <f>VLOOKUP(M101,Venues!$A$2:$E$139,5,FALSE)</f>
        <v>#N/A</v>
      </c>
      <c r="J101" s="75" t="str">
        <f>IF('MASTER  10 Teams'!J101&lt;&gt;"",'MASTER  10 Teams'!J101,"")</f>
        <v/>
      </c>
      <c r="K101" s="24" t="str">
        <f>IF('MASTER  10 Teams'!E101&lt;&gt;"",'MASTER  10 Teams'!E101,"")</f>
        <v/>
      </c>
      <c r="L101" s="24" t="str">
        <f>IF('MASTER  10 Teams'!F101&lt;&gt;"",'MASTER  10 Teams'!F101,"")</f>
        <v/>
      </c>
      <c r="M101" s="5" t="str">
        <f>IF('MASTER  10 Teams'!I101&lt;&gt;"",'MASTER  10 Teams'!I101,"")</f>
        <v/>
      </c>
      <c r="N101" s="2"/>
      <c r="Q101" s="22"/>
      <c r="R101" s="22"/>
      <c r="AA101" s="22"/>
      <c r="AB101" s="22"/>
    </row>
    <row r="102" spans="1:28" ht="12.75" customHeight="1" thickTop="1" thickBot="1" x14ac:dyDescent="0.4">
      <c r="A102" s="118"/>
      <c r="B102" s="118">
        <f>IF('MASTER  10 Teams'!B102&lt;&gt;"",'MASTER  10 Teams'!B102,"")</f>
        <v>3</v>
      </c>
      <c r="C102" s="98">
        <f>IF('MASTER  10 Teams'!C102&lt;&gt;"",'MASTER  10 Teams'!C102,"")</f>
        <v>42855</v>
      </c>
      <c r="D102" s="36" t="str">
        <f>IF('MASTER  10 Teams'!D102&lt;&gt;"",'MASTER  10 Teams'!D102,"")</f>
        <v>O40-1</v>
      </c>
      <c r="E102" s="24" t="str">
        <f>VLOOKUP(K102,'Ref asgn teams'!$A$2:$B$99,2)</f>
        <v>Danbury United 40</v>
      </c>
      <c r="F102" s="24" t="str">
        <f>VLOOKUP(L102,'Ref asgn teams'!$A$2:$B$99,2)</f>
        <v>Ridgefield Kicks</v>
      </c>
      <c r="G102" s="73"/>
      <c r="H102" s="97">
        <f>IF('MASTER  10 Teams'!H102&lt;&gt;"",'MASTER  10 Teams'!H102,"")</f>
        <v>0.45833333333333331</v>
      </c>
      <c r="I102" s="25" t="str">
        <f>VLOOKUP(M102,Venues!$A$2:$E$139,5,FALSE)</f>
        <v>Danbury Portuguese Cultural Center, Danbury</v>
      </c>
      <c r="J102" s="75" t="str">
        <f>IF('MASTER  10 Teams'!J102&lt;&gt;"",'MASTER  10 Teams'!J102,"")</f>
        <v/>
      </c>
      <c r="K102" s="24" t="str">
        <f>IF('MASTER  10 Teams'!E102&lt;&gt;"",'MASTER  10 Teams'!E102,"")</f>
        <v>DANBURY UNITED 40</v>
      </c>
      <c r="L102" s="24" t="str">
        <f>IF('MASTER  10 Teams'!F102&lt;&gt;"",'MASTER  10 Teams'!F102,"")</f>
        <v>RIDGEFIELD KICKS</v>
      </c>
      <c r="M102" s="5" t="str">
        <f>IF('MASTER  10 Teams'!I102&lt;&gt;"",'MASTER  10 Teams'!I102,"")</f>
        <v>Portuguese Cultural Center, Danbury</v>
      </c>
      <c r="N102" s="5"/>
    </row>
    <row r="103" spans="1:28" ht="12.75" customHeight="1" thickTop="1" thickBot="1" x14ac:dyDescent="0.4">
      <c r="A103" s="118"/>
      <c r="B103" s="118">
        <f>IF('MASTER  10 Teams'!B103&lt;&gt;"",'MASTER  10 Teams'!B103,"")</f>
        <v>3</v>
      </c>
      <c r="C103" s="98">
        <f>IF('MASTER  10 Teams'!C103&lt;&gt;"",'MASTER  10 Teams'!C103,"")</f>
        <v>42855</v>
      </c>
      <c r="D103" s="36" t="str">
        <f>IF('MASTER  10 Teams'!D103&lt;&gt;"",'MASTER  10 Teams'!D103,"")</f>
        <v>O40-1</v>
      </c>
      <c r="E103" s="24" t="str">
        <f>VLOOKUP(K103,'Ref asgn teams'!$A$2:$B$99,2)</f>
        <v>Norwalk Mariners</v>
      </c>
      <c r="F103" s="24" t="str">
        <f>VLOOKUP(L103,'Ref asgn teams'!$A$2:$B$99,2)</f>
        <v>Vasco Da Gama 40</v>
      </c>
      <c r="G103" s="73"/>
      <c r="H103" s="97">
        <f>IF('MASTER  10 Teams'!H103&lt;&gt;"",'MASTER  10 Teams'!H103,"")</f>
        <v>0.41666666666666702</v>
      </c>
      <c r="I103" s="25" t="str">
        <f>VLOOKUP(M103,Venues!$A$2:$E$139,5,FALSE)</f>
        <v>Nathan Hale Middle School, Norwalk</v>
      </c>
      <c r="J103" s="75" t="str">
        <f>IF('MASTER  10 Teams'!J103&lt;&gt;"",'MASTER  10 Teams'!J103,"")</f>
        <v/>
      </c>
      <c r="K103" s="24" t="str">
        <f>IF('MASTER  10 Teams'!E103&lt;&gt;"",'MASTER  10 Teams'!E103,"")</f>
        <v>NORWALK MARINERS</v>
      </c>
      <c r="L103" s="24" t="str">
        <f>IF('MASTER  10 Teams'!F103&lt;&gt;"",'MASTER  10 Teams'!F103,"")</f>
        <v>VASCO DA GAMA 40</v>
      </c>
      <c r="M103" s="5" t="str">
        <f>IF('MASTER  10 Teams'!I103&lt;&gt;"",'MASTER  10 Teams'!I103,"")</f>
        <v>Nathan Hale MS, Norwalk</v>
      </c>
      <c r="N103" s="5"/>
    </row>
    <row r="104" spans="1:28" ht="12.75" customHeight="1" thickTop="1" thickBot="1" x14ac:dyDescent="0.4">
      <c r="A104" s="118"/>
      <c r="B104" s="118">
        <f>IF('MASTER  10 Teams'!B104&lt;&gt;"",'MASTER  10 Teams'!B104,"")</f>
        <v>3</v>
      </c>
      <c r="C104" s="98">
        <f>IF('MASTER  10 Teams'!C104&lt;&gt;"",'MASTER  10 Teams'!C104,"")</f>
        <v>42855</v>
      </c>
      <c r="D104" s="36" t="str">
        <f>IF('MASTER  10 Teams'!D104&lt;&gt;"",'MASTER  10 Teams'!D104,"")</f>
        <v>O40-1</v>
      </c>
      <c r="E104" s="24" t="str">
        <f>VLOOKUP(K104,'Ref asgn teams'!$A$2:$B$99,2)</f>
        <v>Cheshire Azzurri 40</v>
      </c>
      <c r="F104" s="24" t="str">
        <f>VLOOKUP(L104,'Ref asgn teams'!$A$2:$B$99,2)</f>
        <v>Greenwich Pumas</v>
      </c>
      <c r="G104" s="73"/>
      <c r="H104" s="97">
        <f>IF('MASTER  10 Teams'!H104&lt;&gt;"",'MASTER  10 Teams'!H104,"")</f>
        <v>0.41666666666666669</v>
      </c>
      <c r="I104" s="25" t="str">
        <f>VLOOKUP(M104,Venues!$A$2:$E$139,5,FALSE)</f>
        <v>Quinnipiac Park, Cheshire</v>
      </c>
      <c r="J104" s="75" t="str">
        <f>IF('MASTER  10 Teams'!J104&lt;&gt;"",'MASTER  10 Teams'!J104,"")</f>
        <v/>
      </c>
      <c r="K104" s="24" t="str">
        <f>IF('MASTER  10 Teams'!E104&lt;&gt;"",'MASTER  10 Teams'!E104,"")</f>
        <v>CHESHIRE AZZURRI 40</v>
      </c>
      <c r="L104" s="24" t="str">
        <f>IF('MASTER  10 Teams'!F104&lt;&gt;"",'MASTER  10 Teams'!F104,"")</f>
        <v>GREENWICH PUMAS</v>
      </c>
      <c r="M104" s="5" t="str">
        <f>IF('MASTER  10 Teams'!I104&lt;&gt;"",'MASTER  10 Teams'!I104,"")</f>
        <v>Quinnipiac Park, Cheshire</v>
      </c>
      <c r="N104" s="5"/>
    </row>
    <row r="105" spans="1:28" ht="12.75" customHeight="1" thickTop="1" thickBot="1" x14ac:dyDescent="0.4">
      <c r="A105" s="118"/>
      <c r="B105" s="118">
        <f>IF('MASTER  10 Teams'!B105&lt;&gt;"",'MASTER  10 Teams'!B105,"")</f>
        <v>3</v>
      </c>
      <c r="C105" s="98">
        <f>IF('MASTER  10 Teams'!C105&lt;&gt;"",'MASTER  10 Teams'!C105,"")</f>
        <v>42855</v>
      </c>
      <c r="D105" s="36" t="str">
        <f>IF('MASTER  10 Teams'!D105&lt;&gt;"",'MASTER  10 Teams'!D105,"")</f>
        <v>O40-1</v>
      </c>
      <c r="E105" s="24" t="str">
        <f>VLOOKUP(K105,'Ref asgn teams'!$A$2:$B$99,2)</f>
        <v>Waterbury Albanians</v>
      </c>
      <c r="F105" s="24" t="str">
        <f>VLOOKUP(L105,'Ref asgn teams'!$A$2:$B$99,2)</f>
        <v>Fairfield GAC</v>
      </c>
      <c r="G105" s="73"/>
      <c r="H105" s="97">
        <f>IF('MASTER  10 Teams'!H105&lt;&gt;"",'MASTER  10 Teams'!H105,"")</f>
        <v>0.375</v>
      </c>
      <c r="I105" s="25" t="str">
        <f>VLOOKUP(M105,Venues!$A$2:$E$139,5,FALSE)</f>
        <v>Wilby HS, Waterbury</v>
      </c>
      <c r="J105" s="75" t="str">
        <f>IF('MASTER  10 Teams'!J105&lt;&gt;"",'MASTER  10 Teams'!J105,"")</f>
        <v/>
      </c>
      <c r="K105" s="24" t="str">
        <f>IF('MASTER  10 Teams'!E105&lt;&gt;"",'MASTER  10 Teams'!E105,"")</f>
        <v>WATERBURY ALBANIANS</v>
      </c>
      <c r="L105" s="24" t="str">
        <f>IF('MASTER  10 Teams'!F105&lt;&gt;"",'MASTER  10 Teams'!F105,"")</f>
        <v>FAIRFIELD GAC</v>
      </c>
      <c r="M105" s="5" t="str">
        <f>IF('MASTER  10 Teams'!I105&lt;&gt;"",'MASTER  10 Teams'!I105,"")</f>
        <v>Wilby HS, Waterbury</v>
      </c>
      <c r="N105" s="5"/>
    </row>
    <row r="106" spans="1:28" ht="12.75" customHeight="1" thickTop="1" thickBot="1" x14ac:dyDescent="0.4">
      <c r="A106" s="118"/>
      <c r="B106" s="118">
        <f>IF('MASTER  10 Teams'!B106&lt;&gt;"",'MASTER  10 Teams'!B106,"")</f>
        <v>3</v>
      </c>
      <c r="C106" s="98">
        <f>IF('MASTER  10 Teams'!C106&lt;&gt;"",'MASTER  10 Teams'!C106,"")</f>
        <v>42855</v>
      </c>
      <c r="D106" s="36" t="str">
        <f>IF('MASTER  10 Teams'!D106&lt;&gt;"",'MASTER  10 Teams'!D106,"")</f>
        <v>O40-1</v>
      </c>
      <c r="E106" s="24" t="str">
        <f>VLOOKUP(K106,'Ref asgn teams'!$A$2:$B$99,2)</f>
        <v>Connecticut Storm</v>
      </c>
      <c r="F106" s="24" t="str">
        <f>VLOOKUP(L106,'Ref asgn teams'!$A$2:$B$99,2)</f>
        <v>Wilton Ancient Warriors FC</v>
      </c>
      <c r="G106" s="73"/>
      <c r="H106" s="97">
        <f>IF('MASTER  10 Teams'!H106&lt;&gt;"",'MASTER  10 Teams'!H106,"")</f>
        <v>0.375</v>
      </c>
      <c r="I106" s="25" t="str">
        <f>VLOOKUP(M106,Venues!$A$2:$E$139,5,FALSE)</f>
        <v>Wakeman Park, Westport</v>
      </c>
      <c r="J106" s="75" t="str">
        <f>IF('MASTER  10 Teams'!J106&lt;&gt;"",'MASTER  10 Teams'!J106,"")</f>
        <v/>
      </c>
      <c r="K106" s="24" t="str">
        <f>IF('MASTER  10 Teams'!E106&lt;&gt;"",'MASTER  10 Teams'!E106,"")</f>
        <v>STORM FC</v>
      </c>
      <c r="L106" s="24" t="str">
        <f>IF('MASTER  10 Teams'!F106&lt;&gt;"",'MASTER  10 Teams'!F106,"")</f>
        <v xml:space="preserve">WILTON WARRIORS </v>
      </c>
      <c r="M106" s="5" t="str">
        <f>IF('MASTER  10 Teams'!I106&lt;&gt;"",'MASTER  10 Teams'!I106,"")</f>
        <v>Wakeman Park, Westport</v>
      </c>
      <c r="N106" s="5"/>
    </row>
    <row r="107" spans="1:28" ht="12.75" customHeight="1" thickTop="1" thickBot="1" x14ac:dyDescent="0.4">
      <c r="A107" s="118"/>
      <c r="B107" s="118" t="str">
        <f>IF('MASTER  10 Teams'!B107&lt;&gt;"",'MASTER  10 Teams'!B107,"")</f>
        <v xml:space="preserve"> </v>
      </c>
      <c r="C107" s="98" t="str">
        <f>IF('MASTER  10 Teams'!C107&lt;&gt;"",'MASTER  10 Teams'!C107,"")</f>
        <v/>
      </c>
      <c r="D107" s="27" t="str">
        <f>IF('MASTER  10 Teams'!D107&lt;&gt;"",'MASTER  10 Teams'!D107,"")</f>
        <v xml:space="preserve"> </v>
      </c>
      <c r="E107" s="24" t="e">
        <f>VLOOKUP(K107,'Ref asgn teams'!$A$2:$B$99,2)</f>
        <v>#N/A</v>
      </c>
      <c r="F107" s="24" t="e">
        <f>VLOOKUP(L107,'Ref asgn teams'!$A$2:$B$99,2)</f>
        <v>#N/A</v>
      </c>
      <c r="G107" s="73"/>
      <c r="H107" s="97" t="str">
        <f>IF('MASTER  10 Teams'!H107&lt;&gt;"",'MASTER  10 Teams'!H107,"")</f>
        <v/>
      </c>
      <c r="I107" s="25" t="e">
        <f>VLOOKUP(M107,Venues!$A$2:$E$139,5,FALSE)</f>
        <v>#N/A</v>
      </c>
      <c r="J107" s="75" t="str">
        <f>IF('MASTER  10 Teams'!J107&lt;&gt;"",'MASTER  10 Teams'!J107,"")</f>
        <v/>
      </c>
      <c r="K107" s="24" t="str">
        <f>IF('MASTER  10 Teams'!E107&lt;&gt;"",'MASTER  10 Teams'!E107,"")</f>
        <v/>
      </c>
      <c r="L107" s="24" t="str">
        <f>IF('MASTER  10 Teams'!F107&lt;&gt;"",'MASTER  10 Teams'!F107,"")</f>
        <v/>
      </c>
      <c r="M107" s="5" t="str">
        <f>IF('MASTER  10 Teams'!I107&lt;&gt;"",'MASTER  10 Teams'!I107,"")</f>
        <v/>
      </c>
      <c r="N107" s="2"/>
      <c r="Q107" s="22"/>
      <c r="R107" s="22"/>
      <c r="AA107" s="22"/>
      <c r="AB107" s="22"/>
    </row>
    <row r="108" spans="1:28" ht="12.75" customHeight="1" thickTop="1" thickBot="1" x14ac:dyDescent="0.4">
      <c r="A108" s="118"/>
      <c r="B108" s="118">
        <f>IF('MASTER  10 Teams'!B108&lt;&gt;"",'MASTER  10 Teams'!B108,"")</f>
        <v>3</v>
      </c>
      <c r="C108" s="98">
        <f>IF('MASTER  10 Teams'!C108&lt;&gt;"",'MASTER  10 Teams'!C108,"")</f>
        <v>42855</v>
      </c>
      <c r="D108" s="37" t="str">
        <f>IF('MASTER  10 Teams'!D108&lt;&gt;"",'MASTER  10 Teams'!D108,"")</f>
        <v>O40-2</v>
      </c>
      <c r="E108" s="24" t="str">
        <f>VLOOKUP(K108,'Ref asgn teams'!$A$2:$B$99,2)</f>
        <v>New Haven Americans</v>
      </c>
      <c r="F108" s="24" t="str">
        <f>VLOOKUP(L108,'Ref asgn teams'!$A$2:$B$99,2)</f>
        <v>Greenwich Arsenal 40</v>
      </c>
      <c r="G108" s="73"/>
      <c r="H108" s="97">
        <f>IF('MASTER  10 Teams'!H108&lt;&gt;"",'MASTER  10 Teams'!H108,"")</f>
        <v>0.41666666666666702</v>
      </c>
      <c r="I108" s="25" t="str">
        <f>VLOOKUP(M108,Venues!$A$2:$E$139,5,FALSE)</f>
        <v>Peck Place School, Orange</v>
      </c>
      <c r="J108" s="75" t="str">
        <f>IF('MASTER  10 Teams'!J108&lt;&gt;"",'MASTER  10 Teams'!J108,"")</f>
        <v/>
      </c>
      <c r="K108" s="24" t="str">
        <f>IF('MASTER  10 Teams'!E108&lt;&gt;"",'MASTER  10 Teams'!E108,"")</f>
        <v>NEW HAVEN AMERICANS</v>
      </c>
      <c r="L108" s="24" t="str">
        <f>IF('MASTER  10 Teams'!F108&lt;&gt;"",'MASTER  10 Teams'!F108,"")</f>
        <v>GREENWICH ARSENAL 40</v>
      </c>
      <c r="M108" s="5" t="str">
        <f>IF('MASTER  10 Teams'!I108&lt;&gt;"",'MASTER  10 Teams'!I108,"")</f>
        <v>Peck Place School, Orange</v>
      </c>
      <c r="N108" s="5"/>
    </row>
    <row r="109" spans="1:28" ht="12.75" customHeight="1" thickTop="1" thickBot="1" x14ac:dyDescent="0.4">
      <c r="A109" s="118"/>
      <c r="B109" s="118">
        <f>IF('MASTER  10 Teams'!B109&lt;&gt;"",'MASTER  10 Teams'!B109,"")</f>
        <v>3</v>
      </c>
      <c r="C109" s="98">
        <f>IF('MASTER  10 Teams'!C109&lt;&gt;"",'MASTER  10 Teams'!C109,"")</f>
        <v>42855</v>
      </c>
      <c r="D109" s="37" t="str">
        <f>IF('MASTER  10 Teams'!D109&lt;&gt;"",'MASTER  10 Teams'!D109,"")</f>
        <v>O40-2</v>
      </c>
      <c r="E109" s="24" t="str">
        <f>VLOOKUP(K109,'Ref asgn teams'!$A$2:$B$99,2)</f>
        <v xml:space="preserve">GUILFORD CELTIC </v>
      </c>
      <c r="F109" s="24" t="str">
        <f>VLOOKUP(L109,'Ref asgn teams'!$A$2:$B$99,2)</f>
        <v>Norwalk Spots Colombia FC</v>
      </c>
      <c r="G109" s="73"/>
      <c r="H109" s="97">
        <f>IF('MASTER  10 Teams'!H109&lt;&gt;"",'MASTER  10 Teams'!H109,"")</f>
        <v>0.41666666666666702</v>
      </c>
      <c r="I109" s="25" t="str">
        <f>VLOOKUP(M109,Venues!$A$2:$E$139,5,FALSE)</f>
        <v>Bittner, Guilford</v>
      </c>
      <c r="J109" s="75" t="str">
        <f>IF('MASTER  10 Teams'!J109&lt;&gt;"",'MASTER  10 Teams'!J109,"")</f>
        <v/>
      </c>
      <c r="K109" s="24" t="str">
        <f>IF('MASTER  10 Teams'!E109&lt;&gt;"",'MASTER  10 Teams'!E109,"")</f>
        <v xml:space="preserve">GUILFORD CELTIC </v>
      </c>
      <c r="L109" s="24" t="str">
        <f>IF('MASTER  10 Teams'!F109&lt;&gt;"",'MASTER  10 Teams'!F109,"")</f>
        <v xml:space="preserve">NORWALK SPORT COLOMBIA </v>
      </c>
      <c r="M109" s="5" t="str">
        <f>IF('MASTER  10 Teams'!I109&lt;&gt;"",'MASTER  10 Teams'!I109,"")</f>
        <v>Bittner Park, Guilford</v>
      </c>
      <c r="N109" s="5"/>
    </row>
    <row r="110" spans="1:28" ht="12.75" customHeight="1" thickTop="1" thickBot="1" x14ac:dyDescent="0.4">
      <c r="A110" s="118"/>
      <c r="B110" s="118">
        <f>IF('MASTER  10 Teams'!B110&lt;&gt;"",'MASTER  10 Teams'!B110,"")</f>
        <v>3</v>
      </c>
      <c r="C110" s="98">
        <f>IF('MASTER  10 Teams'!C110&lt;&gt;"",'MASTER  10 Teams'!C110,"")</f>
        <v>42855</v>
      </c>
      <c r="D110" s="37" t="str">
        <f>IF('MASTER  10 Teams'!D110&lt;&gt;"",'MASTER  10 Teams'!D110,"")</f>
        <v>O40-2</v>
      </c>
      <c r="E110" s="24" t="str">
        <f>VLOOKUP(K110,'Ref asgn teams'!$A$2:$B$99,2)</f>
        <v>Guilford Bell Curve</v>
      </c>
      <c r="F110" s="24" t="str">
        <f>VLOOKUP(L110,'Ref asgn teams'!$A$2:$B$99,2)</f>
        <v>Derby Quitus</v>
      </c>
      <c r="G110" s="73"/>
      <c r="H110" s="97">
        <f>IF('MASTER  10 Teams'!H110&lt;&gt;"",'MASTER  10 Teams'!H110,"")</f>
        <v>0.41666666666666702</v>
      </c>
      <c r="I110" s="25" t="str">
        <f>VLOOKUP(M110,Venues!$A$2:$E$139,5,FALSE)</f>
        <v>Guilford High School, Guilford</v>
      </c>
      <c r="J110" s="75" t="str">
        <f>IF('MASTER  10 Teams'!J110&lt;&gt;"",'MASTER  10 Teams'!J110,"")</f>
        <v/>
      </c>
      <c r="K110" s="24" t="str">
        <f>IF('MASTER  10 Teams'!E110&lt;&gt;"",'MASTER  10 Teams'!E110,"")</f>
        <v>GUILFORD BELL CURVE</v>
      </c>
      <c r="L110" s="24" t="str">
        <f>IF('MASTER  10 Teams'!F110&lt;&gt;"",'MASTER  10 Teams'!F110,"")</f>
        <v>DERBY QUITUS</v>
      </c>
      <c r="M110" s="5" t="str">
        <f>IF('MASTER  10 Teams'!I110&lt;&gt;"",'MASTER  10 Teams'!I110,"")</f>
        <v>Guilford HS, Guilford</v>
      </c>
      <c r="N110" s="5"/>
    </row>
    <row r="111" spans="1:28" ht="12.75" customHeight="1" thickTop="1" thickBot="1" x14ac:dyDescent="0.4">
      <c r="A111" s="118"/>
      <c r="B111" s="118">
        <f>IF('MASTER  10 Teams'!B111&lt;&gt;"",'MASTER  10 Teams'!B111,"")</f>
        <v>3</v>
      </c>
      <c r="C111" s="98">
        <f>IF('MASTER  10 Teams'!C111&lt;&gt;"",'MASTER  10 Teams'!C111,"")</f>
        <v>42855</v>
      </c>
      <c r="D111" s="37" t="str">
        <f>IF('MASTER  10 Teams'!D111&lt;&gt;"",'MASTER  10 Teams'!D111,"")</f>
        <v>O40-2</v>
      </c>
      <c r="E111" s="24" t="str">
        <f>VLOOKUP(K111,'Ref asgn teams'!$A$2:$B$99,2)</f>
        <v>Southeast Rovers</v>
      </c>
      <c r="F111" s="24" t="str">
        <f>VLOOKUP(L111,'Ref asgn teams'!$A$2:$B$99,2)</f>
        <v>Greenwich Gunners 40</v>
      </c>
      <c r="G111" s="73"/>
      <c r="H111" s="97">
        <f>IF('MASTER  10 Teams'!H111&lt;&gt;"",'MASTER  10 Teams'!H111,"")</f>
        <v>0.41666666666666702</v>
      </c>
      <c r="I111" s="25" t="str">
        <f>VLOOKUP(M111,Venues!$A$2:$E$139,5,FALSE)</f>
        <v>Spera Field, Waterford</v>
      </c>
      <c r="J111" s="75" t="str">
        <f>IF('MASTER  10 Teams'!J111&lt;&gt;"",'MASTER  10 Teams'!J111,"")</f>
        <v/>
      </c>
      <c r="K111" s="24" t="str">
        <f>IF('MASTER  10 Teams'!E111&lt;&gt;"",'MASTER  10 Teams'!E111,"")</f>
        <v>SOUTHEAST ROVERS</v>
      </c>
      <c r="L111" s="24" t="str">
        <f>IF('MASTER  10 Teams'!F111&lt;&gt;"",'MASTER  10 Teams'!F111,"")</f>
        <v>GREENWICH GUNNERS 40</v>
      </c>
      <c r="M111" s="5" t="str">
        <f>IF('MASTER  10 Teams'!I111&lt;&gt;"",'MASTER  10 Teams'!I111,"")</f>
        <v>Spera Park, Waterford</v>
      </c>
      <c r="N111" s="5"/>
    </row>
    <row r="112" spans="1:28" ht="12.75" customHeight="1" thickTop="1" thickBot="1" x14ac:dyDescent="0.4">
      <c r="A112" s="118"/>
      <c r="B112" s="118">
        <f>IF('MASTER  10 Teams'!B112&lt;&gt;"",'MASTER  10 Teams'!B112,"")</f>
        <v>3</v>
      </c>
      <c r="C112" s="98">
        <f>IF('MASTER  10 Teams'!C112&lt;&gt;"",'MASTER  10 Teams'!C112,"")</f>
        <v>42855</v>
      </c>
      <c r="D112" s="37" t="str">
        <f>IF('MASTER  10 Teams'!D112&lt;&gt;"",'MASTER  10 Teams'!D112,"")</f>
        <v>O40-2</v>
      </c>
      <c r="E112" s="24" t="str">
        <f>VLOOKUP(K112,'Ref asgn teams'!$A$2:$B$99,2)</f>
        <v>Newington Portuguese 40</v>
      </c>
      <c r="F112" s="24" t="str">
        <f>VLOOKUP(L112,'Ref asgn teams'!$A$2:$B$99,2)</f>
        <v>Stamford United</v>
      </c>
      <c r="G112" s="73"/>
      <c r="H112" s="97">
        <f>IF('MASTER  10 Teams'!H112&lt;&gt;"",'MASTER  10 Teams'!H112,"")</f>
        <v>0.41666666666666702</v>
      </c>
      <c r="I112" s="25" t="str">
        <f>VLOOKUP(M112,Venues!$A$2:$E$139,5,FALSE)</f>
        <v>Martin Kellogg, Newington</v>
      </c>
      <c r="J112" s="75" t="str">
        <f>IF('MASTER  10 Teams'!J112&lt;&gt;"",'MASTER  10 Teams'!J112,"")</f>
        <v/>
      </c>
      <c r="K112" s="24" t="str">
        <f>IF('MASTER  10 Teams'!E112&lt;&gt;"",'MASTER  10 Teams'!E112,"")</f>
        <v>NEWINGTON PORTUGUESE 40</v>
      </c>
      <c r="L112" s="24" t="str">
        <f>IF('MASTER  10 Teams'!F112&lt;&gt;"",'MASTER  10 Teams'!F112,"")</f>
        <v>STAMFORD UNITED</v>
      </c>
      <c r="M112" s="5" t="str">
        <f>IF('MASTER  10 Teams'!I112&lt;&gt;"",'MASTER  10 Teams'!I112,"")</f>
        <v>Martin Kellogg, Newington</v>
      </c>
      <c r="N112" s="5"/>
    </row>
    <row r="113" spans="1:28" ht="12.75" customHeight="1" thickTop="1" thickBot="1" x14ac:dyDescent="0.4">
      <c r="A113" s="118"/>
      <c r="B113" s="118" t="str">
        <f>IF('MASTER  10 Teams'!B113&lt;&gt;"",'MASTER  10 Teams'!B113,"")</f>
        <v xml:space="preserve"> </v>
      </c>
      <c r="C113" s="98" t="str">
        <f>IF('MASTER  10 Teams'!C113&lt;&gt;"",'MASTER  10 Teams'!C113,"")</f>
        <v/>
      </c>
      <c r="D113" s="27" t="str">
        <f>IF('MASTER  10 Teams'!D113&lt;&gt;"",'MASTER  10 Teams'!D113,"")</f>
        <v xml:space="preserve"> </v>
      </c>
      <c r="E113" s="24" t="e">
        <f>VLOOKUP(K113,'Ref asgn teams'!$A$2:$B$99,2)</f>
        <v>#N/A</v>
      </c>
      <c r="F113" s="24" t="e">
        <f>VLOOKUP(L113,'Ref asgn teams'!$A$2:$B$99,2)</f>
        <v>#N/A</v>
      </c>
      <c r="G113" s="73"/>
      <c r="H113" s="97" t="str">
        <f>IF('MASTER  10 Teams'!H113&lt;&gt;"",'MASTER  10 Teams'!H113,"")</f>
        <v/>
      </c>
      <c r="I113" s="25" t="e">
        <f>VLOOKUP(M113,Venues!$A$2:$E$139,5,FALSE)</f>
        <v>#N/A</v>
      </c>
      <c r="J113" s="75" t="str">
        <f>IF('MASTER  10 Teams'!J113&lt;&gt;"",'MASTER  10 Teams'!J113,"")</f>
        <v/>
      </c>
      <c r="K113" s="24" t="str">
        <f>IF('MASTER  10 Teams'!E113&lt;&gt;"",'MASTER  10 Teams'!E113,"")</f>
        <v/>
      </c>
      <c r="L113" s="24" t="str">
        <f>IF('MASTER  10 Teams'!F113&lt;&gt;"",'MASTER  10 Teams'!F113,"")</f>
        <v/>
      </c>
      <c r="M113" s="5" t="str">
        <f>IF('MASTER  10 Teams'!I113&lt;&gt;"",'MASTER  10 Teams'!I113,"")</f>
        <v/>
      </c>
      <c r="N113" s="2"/>
      <c r="Q113" s="22"/>
      <c r="R113" s="22"/>
      <c r="AA113" s="22"/>
      <c r="AB113" s="22"/>
    </row>
    <row r="114" spans="1:28" ht="12.75" customHeight="1" thickTop="1" thickBot="1" x14ac:dyDescent="0.4">
      <c r="A114" s="118"/>
      <c r="B114" s="118">
        <f>IF('MASTER  10 Teams'!B114&lt;&gt;"",'MASTER  10 Teams'!B114,"")</f>
        <v>3</v>
      </c>
      <c r="C114" s="98">
        <f>IF('MASTER  10 Teams'!C114&lt;&gt;"",'MASTER  10 Teams'!C114,"")</f>
        <v>42855</v>
      </c>
      <c r="D114" s="38" t="str">
        <f>IF('MASTER  10 Teams'!D114&lt;&gt;"",'MASTER  10 Teams'!D114,"")</f>
        <v>O40-3</v>
      </c>
      <c r="E114" s="24" t="str">
        <f>VLOOKUP(K114,'Ref asgn teams'!$A$2:$B$99,2)</f>
        <v>Eli's FC</v>
      </c>
      <c r="F114" s="24" t="str">
        <f>VLOOKUP(L114,'Ref asgn teams'!$A$2:$B$99,2)</f>
        <v>North Haven FC 40</v>
      </c>
      <c r="G114" s="73"/>
      <c r="H114" s="97">
        <f>IF('MASTER  10 Teams'!H114&lt;&gt;"",'MASTER  10 Teams'!H114,"")</f>
        <v>0.41666666666666702</v>
      </c>
      <c r="I114" s="25" t="str">
        <f>VLOOKUP(M114,Venues!$A$2:$E$139,5,FALSE)</f>
        <v>Platt Tech High School, Milford</v>
      </c>
      <c r="J114" s="75" t="str">
        <f>IF('MASTER  10 Teams'!J114&lt;&gt;"",'MASTER  10 Teams'!J114,"")</f>
        <v/>
      </c>
      <c r="K114" s="24" t="str">
        <f>IF('MASTER  10 Teams'!E114&lt;&gt;"",'MASTER  10 Teams'!E114,"")</f>
        <v>ELI'S FC</v>
      </c>
      <c r="L114" s="24" t="str">
        <f>IF('MASTER  10 Teams'!F114&lt;&gt;"",'MASTER  10 Teams'!F114,"")</f>
        <v>NORTH HAVEN SC</v>
      </c>
      <c r="M114" s="5" t="str">
        <f>IF('MASTER  10 Teams'!I114&lt;&gt;"",'MASTER  10 Teams'!I114,"")</f>
        <v>Platt Tech HS, Milford</v>
      </c>
      <c r="N114" s="5"/>
    </row>
    <row r="115" spans="1:28" ht="12.75" customHeight="1" thickTop="1" thickBot="1" x14ac:dyDescent="0.4">
      <c r="A115" s="118"/>
      <c r="B115" s="118">
        <f>IF('MASTER  10 Teams'!B115&lt;&gt;"",'MASTER  10 Teams'!B115,"")</f>
        <v>3</v>
      </c>
      <c r="C115" s="98">
        <f>IF('MASTER  10 Teams'!C115&lt;&gt;"",'MASTER  10 Teams'!C115,"")</f>
        <v>42855</v>
      </c>
      <c r="D115" s="38" t="str">
        <f>IF('MASTER  10 Teams'!D115&lt;&gt;"",'MASTER  10 Teams'!D115,"")</f>
        <v>O40-3</v>
      </c>
      <c r="E115" s="24" t="str">
        <f>VLOOKUP(K115,'Ref asgn teams'!$A$2:$B$99,2)</f>
        <v>Newtown Salty Dogs</v>
      </c>
      <c r="F115" s="24" t="str">
        <f>VLOOKUP(L115,'Ref asgn teams'!$A$2:$B$99,2)</f>
        <v>Stamford City</v>
      </c>
      <c r="G115" s="73"/>
      <c r="H115" s="97">
        <f>IF('MASTER  10 Teams'!H115&lt;&gt;"",'MASTER  10 Teams'!H115,"")</f>
        <v>0.41666666666666702</v>
      </c>
      <c r="I115" s="25" t="str">
        <f>VLOOKUP(M115,Venues!$A$2:$E$139,5,FALSE)</f>
        <v>Coginchaug Regional HS - Turf Field, Durham</v>
      </c>
      <c r="J115" s="75" t="str">
        <f>IF('MASTER  10 Teams'!J115&lt;&gt;"",'MASTER  10 Teams'!J115,"")</f>
        <v/>
      </c>
      <c r="K115" s="24" t="str">
        <f>IF('MASTER  10 Teams'!E115&lt;&gt;"",'MASTER  10 Teams'!E115,"")</f>
        <v>NORTH BRANFORD 40</v>
      </c>
      <c r="L115" s="24" t="str">
        <f>IF('MASTER  10 Teams'!F115&lt;&gt;"",'MASTER  10 Teams'!F115,"")</f>
        <v>STAMFORD CITY</v>
      </c>
      <c r="M115" s="5" t="str">
        <f>IF('MASTER  10 Teams'!I115&lt;&gt;"",'MASTER  10 Teams'!I115,"")</f>
        <v>Coginchaug HS, Durham</v>
      </c>
      <c r="N115" s="5"/>
    </row>
    <row r="116" spans="1:28" ht="12.75" customHeight="1" thickTop="1" thickBot="1" x14ac:dyDescent="0.4">
      <c r="A116" s="118"/>
      <c r="B116" s="118">
        <f>IF('MASTER  10 Teams'!B116&lt;&gt;"",'MASTER  10 Teams'!B116,"")</f>
        <v>3</v>
      </c>
      <c r="C116" s="98">
        <f>IF('MASTER  10 Teams'!C116&lt;&gt;"",'MASTER  10 Teams'!C116,"")</f>
        <v>42855</v>
      </c>
      <c r="D116" s="38" t="str">
        <f>IF('MASTER  10 Teams'!D116&lt;&gt;"",'MASTER  10 Teams'!D116,"")</f>
        <v>O40-3</v>
      </c>
      <c r="E116" s="24" t="str">
        <f>VLOOKUP(K116,'Ref asgn teams'!$A$2:$B$99,2)</f>
        <v>HENRY  REID FC 40</v>
      </c>
      <c r="F116" s="24" t="str">
        <f>VLOOKUP(L116,'Ref asgn teams'!$A$2:$B$99,2)</f>
        <v>Cheshire United</v>
      </c>
      <c r="G116" s="73"/>
      <c r="H116" s="97">
        <f>IF('MASTER  10 Teams'!H116&lt;&gt;"",'MASTER  10 Teams'!H116,"")</f>
        <v>0.33333333333333331</v>
      </c>
      <c r="I116" s="25" t="str">
        <f>VLOOKUP(M116,Venues!$A$2:$E$139,5,FALSE)</f>
        <v>Ludlowe HS, Fairfield</v>
      </c>
      <c r="J116" s="75" t="str">
        <f>IF('MASTER  10 Teams'!J116&lt;&gt;"",'MASTER  10 Teams'!J116,"")</f>
        <v/>
      </c>
      <c r="K116" s="24" t="str">
        <f>IF('MASTER  10 Teams'!E116&lt;&gt;"",'MASTER  10 Teams'!E116,"")</f>
        <v>HENRY  REID FC 40</v>
      </c>
      <c r="L116" s="24" t="str">
        <f>IF('MASTER  10 Teams'!F116&lt;&gt;"",'MASTER  10 Teams'!F116,"")</f>
        <v xml:space="preserve">CHESHIRE UNITED </v>
      </c>
      <c r="M116" s="5" t="str">
        <f>IF('MASTER  10 Teams'!I116&lt;&gt;"",'MASTER  10 Teams'!I116,"")</f>
        <v>Ludlowe HS, Fairfield</v>
      </c>
      <c r="N116" s="5"/>
    </row>
    <row r="117" spans="1:28" ht="12.75" customHeight="1" thickTop="1" thickBot="1" x14ac:dyDescent="0.4">
      <c r="A117" s="118"/>
      <c r="B117" s="118">
        <f>IF('MASTER  10 Teams'!B117&lt;&gt;"",'MASTER  10 Teams'!B117,"")</f>
        <v>3</v>
      </c>
      <c r="C117" s="98">
        <f>IF('MASTER  10 Teams'!C117&lt;&gt;"",'MASTER  10 Teams'!C117,"")</f>
        <v>42855</v>
      </c>
      <c r="D117" s="38" t="str">
        <f>IF('MASTER  10 Teams'!D117&lt;&gt;"",'MASTER  10 Teams'!D117,"")</f>
        <v>O40-3</v>
      </c>
      <c r="E117" s="24" t="str">
        <f>VLOOKUP(K117,'Ref asgn teams'!$A$2:$B$99,2)</f>
        <v>Wallingford Morelia</v>
      </c>
      <c r="F117" s="24" t="str">
        <f>VLOOKUP(L117,'Ref asgn teams'!$A$2:$B$99,2)</f>
        <v>Hamden United</v>
      </c>
      <c r="G117" s="73"/>
      <c r="H117" s="97">
        <f>IF('MASTER  10 Teams'!H117&lt;&gt;"",'MASTER  10 Teams'!H117,"")</f>
        <v>0.41666666666666702</v>
      </c>
      <c r="I117" s="25" t="str">
        <f>VLOOKUP(M117,Venues!$A$2:$E$139,5,FALSE)</f>
        <v>Woodhouse, Wallingford</v>
      </c>
      <c r="J117" s="75" t="str">
        <f>IF('MASTER  10 Teams'!J117&lt;&gt;"",'MASTER  10 Teams'!J117,"")</f>
        <v/>
      </c>
      <c r="K117" s="24" t="str">
        <f>IF('MASTER  10 Teams'!E117&lt;&gt;"",'MASTER  10 Teams'!E117,"")</f>
        <v>WALLINGFORD MORELIA</v>
      </c>
      <c r="L117" s="24" t="str">
        <f>IF('MASTER  10 Teams'!F117&lt;&gt;"",'MASTER  10 Teams'!F117,"")</f>
        <v>HAMDEN UNITED</v>
      </c>
      <c r="M117" s="5" t="str">
        <f>IF('MASTER  10 Teams'!I117&lt;&gt;"",'MASTER  10 Teams'!I117,"")</f>
        <v>Woodhouse Field, Wallingford</v>
      </c>
      <c r="N117" s="5"/>
    </row>
    <row r="118" spans="1:28" ht="12.75" customHeight="1" thickTop="1" thickBot="1" x14ac:dyDescent="0.4">
      <c r="A118" s="118"/>
      <c r="B118" s="118">
        <f>IF('MASTER  10 Teams'!B118&lt;&gt;"",'MASTER  10 Teams'!B118,"")</f>
        <v>3</v>
      </c>
      <c r="C118" s="98">
        <f>IF('MASTER  10 Teams'!C118&lt;&gt;"",'MASTER  10 Teams'!C118,"")</f>
        <v>42855</v>
      </c>
      <c r="D118" s="38" t="str">
        <f>IF('MASTER  10 Teams'!D118&lt;&gt;"",'MASTER  10 Teams'!D118,"")</f>
        <v>O40-3</v>
      </c>
      <c r="E118" s="24" t="str">
        <f>VLOOKUP(K118,'Ref asgn teams'!$A$2:$B$99,2)</f>
        <v>PAN ZONES</v>
      </c>
      <c r="F118" s="24" t="str">
        <f>VLOOKUP(L118,'Ref asgn teams'!$A$2:$B$99,2)</f>
        <v>Wilton Wolves</v>
      </c>
      <c r="G118" s="73"/>
      <c r="H118" s="97">
        <f>IF('MASTER  10 Teams'!H118&lt;&gt;"",'MASTER  10 Teams'!H118,"")</f>
        <v>0.41666666666666702</v>
      </c>
      <c r="I118" s="25" t="str">
        <f>VLOOKUP(M118,Venues!$A$2:$E$139,5,FALSE)</f>
        <v>Stanley Quarter Park, New Britain</v>
      </c>
      <c r="J118" s="75" t="str">
        <f>IF('MASTER  10 Teams'!J118&lt;&gt;"",'MASTER  10 Teams'!J118,"")</f>
        <v/>
      </c>
      <c r="K118" s="24" t="str">
        <f>IF('MASTER  10 Teams'!E118&lt;&gt;"",'MASTER  10 Teams'!E118,"")</f>
        <v>PAN ZONES</v>
      </c>
      <c r="L118" s="24" t="str">
        <f>IF('MASTER  10 Teams'!F118&lt;&gt;"",'MASTER  10 Teams'!F118,"")</f>
        <v>WILTON WOLVES</v>
      </c>
      <c r="M118" s="5" t="str">
        <f>IF('MASTER  10 Teams'!I118&lt;&gt;"",'MASTER  10 Teams'!I118,"")</f>
        <v>Stanley Quarter Park, New Britain</v>
      </c>
      <c r="N118" s="5"/>
    </row>
    <row r="119" spans="1:28" ht="12.75" customHeight="1" thickTop="1" thickBot="1" x14ac:dyDescent="0.4">
      <c r="A119" s="118"/>
      <c r="B119" s="118" t="str">
        <f>IF('MASTER  10 Teams'!B119&lt;&gt;"",'MASTER  10 Teams'!B119,"")</f>
        <v xml:space="preserve"> </v>
      </c>
      <c r="C119" s="98" t="str">
        <f>IF('MASTER  10 Teams'!C119&lt;&gt;"",'MASTER  10 Teams'!C119,"")</f>
        <v/>
      </c>
      <c r="D119" s="27" t="str">
        <f>IF('MASTER  10 Teams'!D119&lt;&gt;"",'MASTER  10 Teams'!D119,"")</f>
        <v xml:space="preserve"> </v>
      </c>
      <c r="E119" s="24" t="e">
        <f>VLOOKUP(K119,'Ref asgn teams'!$A$2:$B$99,2)</f>
        <v>#N/A</v>
      </c>
      <c r="F119" s="24" t="e">
        <f>VLOOKUP(L119,'Ref asgn teams'!$A$2:$B$99,2)</f>
        <v>#N/A</v>
      </c>
      <c r="G119" s="73"/>
      <c r="H119" s="97" t="str">
        <f>IF('MASTER  10 Teams'!H119&lt;&gt;"",'MASTER  10 Teams'!H119,"")</f>
        <v/>
      </c>
      <c r="I119" s="25" t="e">
        <f>VLOOKUP(M119,Venues!$A$2:$E$139,5,FALSE)</f>
        <v>#N/A</v>
      </c>
      <c r="J119" s="75" t="str">
        <f>IF('MASTER  10 Teams'!J119&lt;&gt;"",'MASTER  10 Teams'!J119,"")</f>
        <v/>
      </c>
      <c r="K119" s="24" t="str">
        <f>IF('MASTER  10 Teams'!E119&lt;&gt;"",'MASTER  10 Teams'!E119,"")</f>
        <v/>
      </c>
      <c r="L119" s="24" t="str">
        <f>IF('MASTER  10 Teams'!F119&lt;&gt;"",'MASTER  10 Teams'!F119,"")</f>
        <v/>
      </c>
      <c r="M119" s="5" t="str">
        <f>IF('MASTER  10 Teams'!I119&lt;&gt;"",'MASTER  10 Teams'!I119,"")</f>
        <v/>
      </c>
      <c r="N119" s="2"/>
      <c r="Q119" s="22"/>
      <c r="R119" s="22"/>
      <c r="AA119" s="22"/>
      <c r="AB119" s="22"/>
    </row>
    <row r="120" spans="1:28" ht="12.75" customHeight="1" thickTop="1" thickBot="1" x14ac:dyDescent="0.4">
      <c r="A120" s="118"/>
      <c r="B120" s="118">
        <f>IF('MASTER  10 Teams'!B120&lt;&gt;"",'MASTER  10 Teams'!B120,"")</f>
        <v>3</v>
      </c>
      <c r="C120" s="98">
        <f>IF('MASTER  10 Teams'!C120&lt;&gt;"",'MASTER  10 Teams'!C120,"")</f>
        <v>42855</v>
      </c>
      <c r="D120" s="28" t="str">
        <f>IF('MASTER  10 Teams'!D120&lt;&gt;"",'MASTER  10 Teams'!D120,"")</f>
        <v>O50-1</v>
      </c>
      <c r="E120" s="24" t="str">
        <f>VLOOKUP(K120,'Ref asgn teams'!$A$2:$B$99,2)</f>
        <v>Club Napoli 50</v>
      </c>
      <c r="F120" s="24" t="str">
        <f>VLOOKUP(L120,'Ref asgn teams'!$A$2:$B$99,2)</f>
        <v>Guilford Black Eagles</v>
      </c>
      <c r="G120" s="73"/>
      <c r="H120" s="97">
        <f>IF('MASTER  10 Teams'!H120&lt;&gt;"",'MASTER  10 Teams'!H120,"")</f>
        <v>0.41666666666666702</v>
      </c>
      <c r="I120" s="25" t="str">
        <f>VLOOKUP(M120,Venues!$A$2:$E$139,5,FALSE)</f>
        <v>North Farms Park, North Branford</v>
      </c>
      <c r="J120" s="75" t="str">
        <f>IF('MASTER  10 Teams'!J120&lt;&gt;"",'MASTER  10 Teams'!J120,"")</f>
        <v/>
      </c>
      <c r="K120" s="24" t="str">
        <f>IF('MASTER  10 Teams'!E120&lt;&gt;"",'MASTER  10 Teams'!E120,"")</f>
        <v>CLUB NAPOLI 50</v>
      </c>
      <c r="L120" s="24" t="str">
        <f>IF('MASTER  10 Teams'!F120&lt;&gt;"",'MASTER  10 Teams'!F120,"")</f>
        <v>GUILFORD BLACK EAGLES</v>
      </c>
      <c r="M120" s="5" t="str">
        <f>IF('MASTER  10 Teams'!I120&lt;&gt;"",'MASTER  10 Teams'!I120,"")</f>
        <v>North Farms Park, North Branford</v>
      </c>
      <c r="N120" s="5"/>
    </row>
    <row r="121" spans="1:28" ht="12.75" customHeight="1" thickTop="1" thickBot="1" x14ac:dyDescent="0.4">
      <c r="A121" s="118"/>
      <c r="B121" s="118">
        <f>IF('MASTER  10 Teams'!B121&lt;&gt;"",'MASTER  10 Teams'!B121,"")</f>
        <v>3</v>
      </c>
      <c r="C121" s="98">
        <f>IF('MASTER  10 Teams'!C121&lt;&gt;"",'MASTER  10 Teams'!C121,"")</f>
        <v>42855</v>
      </c>
      <c r="D121" s="28" t="str">
        <f>IF('MASTER  10 Teams'!D121&lt;&gt;"",'MASTER  10 Teams'!D121,"")</f>
        <v>O50-1</v>
      </c>
      <c r="E121" s="24" t="str">
        <f>VLOOKUP(K121,'Ref asgn teams'!$A$2:$B$99,2)</f>
        <v>Greenwich Gunners 50</v>
      </c>
      <c r="F121" s="24" t="str">
        <f>VLOOKUP(L121,'Ref asgn teams'!$A$2:$B$99,2)</f>
        <v>New Britain Falcons FC</v>
      </c>
      <c r="G121" s="73"/>
      <c r="H121" s="97">
        <f>IF('MASTER  10 Teams'!H121&lt;&gt;"",'MASTER  10 Teams'!H121,"")</f>
        <v>0.41666666666666702</v>
      </c>
      <c r="I121" s="25" t="str">
        <f>VLOOKUP(M121,Venues!$A$2:$E$139,5,FALSE)</f>
        <v>Greenwich High School, Greenwich</v>
      </c>
      <c r="J121" s="75" t="str">
        <f>IF('MASTER  10 Teams'!J121&lt;&gt;"",'MASTER  10 Teams'!J121,"")</f>
        <v/>
      </c>
      <c r="K121" s="24" t="str">
        <f>IF('MASTER  10 Teams'!E121&lt;&gt;"",'MASTER  10 Teams'!E121,"")</f>
        <v>GREENWICH GUNNERS 50</v>
      </c>
      <c r="L121" s="24" t="str">
        <f>IF('MASTER  10 Teams'!F121&lt;&gt;"",'MASTER  10 Teams'!F121,"")</f>
        <v>NEW BRITAIN FALCONS FC</v>
      </c>
      <c r="M121" s="5" t="str">
        <f>IF('MASTER  10 Teams'!I121&lt;&gt;"",'MASTER  10 Teams'!I121,"")</f>
        <v>tbd</v>
      </c>
      <c r="N121" s="5"/>
    </row>
    <row r="122" spans="1:28" ht="12.75" customHeight="1" thickTop="1" thickBot="1" x14ac:dyDescent="0.4">
      <c r="A122" s="118"/>
      <c r="B122" s="118">
        <f>IF('MASTER  10 Teams'!B122&lt;&gt;"",'MASTER  10 Teams'!B122,"")</f>
        <v>3</v>
      </c>
      <c r="C122" s="98">
        <f>IF('MASTER  10 Teams'!C122&lt;&gt;"",'MASTER  10 Teams'!C122,"")</f>
        <v>42855</v>
      </c>
      <c r="D122" s="28" t="str">
        <f>IF('MASTER  10 Teams'!D122&lt;&gt;"",'MASTER  10 Teams'!D122,"")</f>
        <v>O50-1</v>
      </c>
      <c r="E122" s="24" t="str">
        <f>VLOOKUP(K122,'Ref asgn teams'!$A$2:$B$99,2)</f>
        <v>Cheshire Azzurri 50</v>
      </c>
      <c r="F122" s="24" t="str">
        <f>VLOOKUP(L122,'Ref asgn teams'!$A$2:$B$99,2)</f>
        <v>Glastonbury Celtic</v>
      </c>
      <c r="G122" s="73"/>
      <c r="H122" s="97">
        <f>IF('MASTER  10 Teams'!H122&lt;&gt;"",'MASTER  10 Teams'!H122,"")</f>
        <v>0.33333333333333331</v>
      </c>
      <c r="I122" s="25" t="str">
        <f>VLOOKUP(M122,Venues!$A$2:$E$139,5,FALSE)</f>
        <v>Quinnipiac Park, Cheshire</v>
      </c>
      <c r="J122" s="75" t="str">
        <f>IF('MASTER  10 Teams'!J122&lt;&gt;"",'MASTER  10 Teams'!J122,"")</f>
        <v/>
      </c>
      <c r="K122" s="24" t="str">
        <f>IF('MASTER  10 Teams'!E122&lt;&gt;"",'MASTER  10 Teams'!E122,"")</f>
        <v>CHESHIRE AZZURRI 50</v>
      </c>
      <c r="L122" s="24" t="str">
        <f>IF('MASTER  10 Teams'!F122&lt;&gt;"",'MASTER  10 Teams'!F122,"")</f>
        <v xml:space="preserve">GLASTONBURY CELTIC </v>
      </c>
      <c r="M122" s="5" t="str">
        <f>IF('MASTER  10 Teams'!I122&lt;&gt;"",'MASTER  10 Teams'!I122,"")</f>
        <v>Quinnipiac Park, Cheshire</v>
      </c>
      <c r="N122" s="5"/>
    </row>
    <row r="123" spans="1:28" ht="12.75" customHeight="1" thickTop="1" thickBot="1" x14ac:dyDescent="0.4">
      <c r="A123" s="118"/>
      <c r="B123" s="118">
        <f>IF('MASTER  10 Teams'!B123&lt;&gt;"",'MASTER  10 Teams'!B123,"")</f>
        <v>3</v>
      </c>
      <c r="C123" s="98">
        <f>IF('MASTER  10 Teams'!C123&lt;&gt;"",'MASTER  10 Teams'!C123,"")</f>
        <v>42855</v>
      </c>
      <c r="D123" s="28" t="str">
        <f>IF('MASTER  10 Teams'!D123&lt;&gt;"",'MASTER  10 Teams'!D123,"")</f>
        <v>O50-1</v>
      </c>
      <c r="E123" s="24" t="str">
        <f>VLOOKUP(K123,'Ref asgn teams'!$A$2:$B$99,2)</f>
        <v>Polonia Falcon Stars FC</v>
      </c>
      <c r="F123" s="24" t="str">
        <f>VLOOKUP(L123,'Ref asgn teams'!$A$2:$B$99,2)</f>
        <v>Darien Blue Waves</v>
      </c>
      <c r="G123" s="73"/>
      <c r="H123" s="97">
        <f>IF('MASTER  10 Teams'!H123&lt;&gt;"",'MASTER  10 Teams'!H123,"")</f>
        <v>0.41666666666666702</v>
      </c>
      <c r="I123" s="25" t="str">
        <f>VLOOKUP(M123,Venues!$A$2:$E$139,5,FALSE)</f>
        <v>Falcon Field (New Britain), New Britain</v>
      </c>
      <c r="J123" s="75" t="str">
        <f>IF('MASTER  10 Teams'!J123&lt;&gt;"",'MASTER  10 Teams'!J123,"")</f>
        <v/>
      </c>
      <c r="K123" s="24" t="str">
        <f>IF('MASTER  10 Teams'!E123&lt;&gt;"",'MASTER  10 Teams'!E123,"")</f>
        <v>POLONIA FALCON STARS FC</v>
      </c>
      <c r="L123" s="24" t="str">
        <f>IF('MASTER  10 Teams'!F123&lt;&gt;"",'MASTER  10 Teams'!F123,"")</f>
        <v>DARIEN BLUE WAVE</v>
      </c>
      <c r="M123" s="5" t="str">
        <f>IF('MASTER  10 Teams'!I123&lt;&gt;"",'MASTER  10 Teams'!I123,"")</f>
        <v>Falcon Field, New Britain</v>
      </c>
      <c r="N123" s="5"/>
    </row>
    <row r="124" spans="1:28" ht="12.75" customHeight="1" thickTop="1" thickBot="1" x14ac:dyDescent="0.4">
      <c r="A124" s="118"/>
      <c r="B124" s="118">
        <f>IF('MASTER  10 Teams'!B124&lt;&gt;"",'MASTER  10 Teams'!B124,"")</f>
        <v>3</v>
      </c>
      <c r="C124" s="98">
        <f>IF('MASTER  10 Teams'!C124&lt;&gt;"",'MASTER  10 Teams'!C124,"")</f>
        <v>42855</v>
      </c>
      <c r="D124" s="28" t="str">
        <f>IF('MASTER  10 Teams'!D124&lt;&gt;"",'MASTER  10 Teams'!D124,"")</f>
        <v>O50-1</v>
      </c>
      <c r="E124" s="24" t="str">
        <f>VLOOKUP(K124,'Ref asgn teams'!$A$2:$B$99,2)</f>
        <v>Hartford Cavaliers Masters</v>
      </c>
      <c r="F124" s="24" t="str">
        <f>VLOOKUP(L124,'Ref asgn teams'!$A$2:$B$99,2)</f>
        <v>Vasco Da Gama 50 CC</v>
      </c>
      <c r="G124" s="73"/>
      <c r="H124" s="97">
        <f>IF('MASTER  10 Teams'!H124&lt;&gt;"",'MASTER  10 Teams'!H124,"")</f>
        <v>0.41666666666666702</v>
      </c>
      <c r="I124" s="25" t="str">
        <f>VLOOKUP(M124,Venues!$A$2:$E$139,5,FALSE)</f>
        <v>Cronin Field, Hartford</v>
      </c>
      <c r="J124" s="75" t="str">
        <f>IF('MASTER  10 Teams'!J124&lt;&gt;"",'MASTER  10 Teams'!J124,"")</f>
        <v/>
      </c>
      <c r="K124" s="24" t="str">
        <f>IF('MASTER  10 Teams'!E124&lt;&gt;"",'MASTER  10 Teams'!E124,"")</f>
        <v>HARTFORD CAVALIERS</v>
      </c>
      <c r="L124" s="24" t="str">
        <f>IF('MASTER  10 Teams'!F124&lt;&gt;"",'MASTER  10 Teams'!F124,"")</f>
        <v>VASCO DA GAMA 50</v>
      </c>
      <c r="M124" s="5" t="str">
        <f>IF('MASTER  10 Teams'!I124&lt;&gt;"",'MASTER  10 Teams'!I124,"")</f>
        <v>Cronin Field, Hartford</v>
      </c>
      <c r="N124" s="5"/>
    </row>
    <row r="125" spans="1:28" ht="12.75" customHeight="1" thickTop="1" thickBot="1" x14ac:dyDescent="0.4">
      <c r="A125" s="118"/>
      <c r="B125" s="118" t="str">
        <f>IF('MASTER  10 Teams'!B125&lt;&gt;"",'MASTER  10 Teams'!B125,"")</f>
        <v xml:space="preserve"> </v>
      </c>
      <c r="C125" s="98" t="str">
        <f>IF('MASTER  10 Teams'!C125&lt;&gt;"",'MASTER  10 Teams'!C125,"")</f>
        <v/>
      </c>
      <c r="D125" s="29" t="str">
        <f>IF('MASTER  10 Teams'!D125&lt;&gt;"",'MASTER  10 Teams'!D125,"")</f>
        <v xml:space="preserve"> </v>
      </c>
      <c r="E125" s="24" t="e">
        <f>VLOOKUP(K125,'Ref asgn teams'!$A$2:$B$99,2)</f>
        <v>#N/A</v>
      </c>
      <c r="F125" s="24" t="e">
        <f>VLOOKUP(L125,'Ref asgn teams'!$A$2:$B$99,2)</f>
        <v>#N/A</v>
      </c>
      <c r="G125" s="73"/>
      <c r="H125" s="97" t="str">
        <f>IF('MASTER  10 Teams'!H125&lt;&gt;"",'MASTER  10 Teams'!H125,"")</f>
        <v/>
      </c>
      <c r="I125" s="25" t="e">
        <f>VLOOKUP(M125,Venues!$A$2:$E$139,5,FALSE)</f>
        <v>#N/A</v>
      </c>
      <c r="J125" s="75" t="str">
        <f>IF('MASTER  10 Teams'!J125&lt;&gt;"",'MASTER  10 Teams'!J125,"")</f>
        <v/>
      </c>
      <c r="K125" s="24" t="str">
        <f>IF('MASTER  10 Teams'!E125&lt;&gt;"",'MASTER  10 Teams'!E125,"")</f>
        <v/>
      </c>
      <c r="L125" s="24" t="str">
        <f>IF('MASTER  10 Teams'!F125&lt;&gt;"",'MASTER  10 Teams'!F125,"")</f>
        <v/>
      </c>
      <c r="M125" s="5" t="str">
        <f>IF('MASTER  10 Teams'!I125&lt;&gt;"",'MASTER  10 Teams'!I125,"")</f>
        <v/>
      </c>
      <c r="N125" s="2"/>
      <c r="Q125" s="22"/>
      <c r="R125" s="22"/>
      <c r="AA125" s="22"/>
      <c r="AB125" s="22"/>
    </row>
    <row r="126" spans="1:28" ht="12.75" customHeight="1" thickTop="1" thickBot="1" x14ac:dyDescent="0.4">
      <c r="A126" s="118"/>
      <c r="B126" s="118">
        <f>IF('MASTER  10 Teams'!B126&lt;&gt;"",'MASTER  10 Teams'!B126,"")</f>
        <v>3</v>
      </c>
      <c r="C126" s="98">
        <f>IF('MASTER  10 Teams'!C126&lt;&gt;"",'MASTER  10 Teams'!C126,"")</f>
        <v>42855</v>
      </c>
      <c r="D126" s="39" t="str">
        <f>IF('MASTER  10 Teams'!D126&lt;&gt;"",'MASTER  10 Teams'!D126,"")</f>
        <v>O50-2</v>
      </c>
      <c r="E126" s="24" t="str">
        <f>VLOOKUP(K126,'Ref asgn teams'!$A$2:$B$99,2)</f>
        <v>Farmington White Owls</v>
      </c>
      <c r="F126" s="24" t="str">
        <f>VLOOKUP(L126,'Ref asgn teams'!$A$2:$B$99,2)</f>
        <v>Naugatuck River Rats</v>
      </c>
      <c r="G126" s="73"/>
      <c r="H126" s="97">
        <f>IF('MASTER  10 Teams'!H126&lt;&gt;"",'MASTER  10 Teams'!H126,"")</f>
        <v>0.41666666666666702</v>
      </c>
      <c r="I126" s="25" t="str">
        <f>VLOOKUP(M126,Venues!$A$2:$E$139,5,FALSE)</f>
        <v>Winding Trails, Farmington</v>
      </c>
      <c r="J126" s="75" t="str">
        <f>IF('MASTER  10 Teams'!J126&lt;&gt;"",'MASTER  10 Teams'!J126,"")</f>
        <v/>
      </c>
      <c r="K126" s="24" t="str">
        <f>IF('MASTER  10 Teams'!E126&lt;&gt;"",'MASTER  10 Teams'!E126,"")</f>
        <v>FARMINGTON WHITE OWLS</v>
      </c>
      <c r="L126" s="24" t="str">
        <f>IF('MASTER  10 Teams'!F126&lt;&gt;"",'MASTER  10 Teams'!F126,"")</f>
        <v>NAUGATUCK RIVER RATS</v>
      </c>
      <c r="M126" s="5" t="str">
        <f>IF('MASTER  10 Teams'!I126&lt;&gt;"",'MASTER  10 Teams'!I126,"")</f>
        <v>Winding Trails, Farmington</v>
      </c>
      <c r="N126" s="5"/>
    </row>
    <row r="127" spans="1:28" ht="12.75" customHeight="1" thickTop="1" thickBot="1" x14ac:dyDescent="0.4">
      <c r="A127" s="118"/>
      <c r="B127" s="118">
        <f>IF('MASTER  10 Teams'!B127&lt;&gt;"",'MASTER  10 Teams'!B127,"")</f>
        <v>3</v>
      </c>
      <c r="C127" s="98">
        <f>IF('MASTER  10 Teams'!C127&lt;&gt;"",'MASTER  10 Teams'!C127,"")</f>
        <v>42855</v>
      </c>
      <c r="D127" s="39" t="str">
        <f>IF('MASTER  10 Teams'!D127&lt;&gt;"",'MASTER  10 Teams'!D127,"")</f>
        <v>O50-2</v>
      </c>
      <c r="E127" s="24" t="str">
        <f>VLOOKUP(K127,'Ref asgn teams'!$A$2:$B$99,2)</f>
        <v>Moodus SC</v>
      </c>
      <c r="F127" s="24" t="str">
        <f>VLOOKUP(L127,'Ref asgn teams'!$A$2:$B$99,2)</f>
        <v>Southbury Boomers</v>
      </c>
      <c r="G127" s="73"/>
      <c r="H127" s="97">
        <f>IF('MASTER  10 Teams'!H127&lt;&gt;"",'MASTER  10 Teams'!H127,"")</f>
        <v>0.41666666666666702</v>
      </c>
      <c r="I127" s="25" t="str">
        <f>VLOOKUP(M127,Venues!$A$2:$E$139,5,FALSE)</f>
        <v>Nathan Hale-Ray High School, Moodus</v>
      </c>
      <c r="J127" s="75" t="str">
        <f>IF('MASTER  10 Teams'!J127&lt;&gt;"",'MASTER  10 Teams'!J127,"")</f>
        <v/>
      </c>
      <c r="K127" s="24" t="str">
        <f>IF('MASTER  10 Teams'!E127&lt;&gt;"",'MASTER  10 Teams'!E127,"")</f>
        <v>MOODUS SC</v>
      </c>
      <c r="L127" s="24" t="str">
        <f>IF('MASTER  10 Teams'!F127&lt;&gt;"",'MASTER  10 Teams'!F127,"")</f>
        <v>SOUTHBURY BOOMERS</v>
      </c>
      <c r="M127" s="5" t="str">
        <f>IF('MASTER  10 Teams'!I127&lt;&gt;"",'MASTER  10 Teams'!I127,"")</f>
        <v>Nathan Hale-Ray HS, Moodus</v>
      </c>
      <c r="N127" s="5"/>
    </row>
    <row r="128" spans="1:28" ht="12.75" customHeight="1" thickTop="1" thickBot="1" x14ac:dyDescent="0.4">
      <c r="A128" s="118"/>
      <c r="B128" s="118">
        <f>IF('MASTER  10 Teams'!B128&lt;&gt;"",'MASTER  10 Teams'!B128,"")</f>
        <v>3</v>
      </c>
      <c r="C128" s="98">
        <f>IF('MASTER  10 Teams'!C128&lt;&gt;"",'MASTER  10 Teams'!C128,"")</f>
        <v>42855</v>
      </c>
      <c r="D128" s="39" t="str">
        <f>IF('MASTER  10 Teams'!D128&lt;&gt;"",'MASTER  10 Teams'!D128,"")</f>
        <v>O50-2</v>
      </c>
      <c r="E128" s="24" t="str">
        <f>VLOOKUP(K128,'Ref asgn teams'!$A$2:$B$99,2)</f>
        <v>GREENWICH PUMAS LEGENDS</v>
      </c>
      <c r="F128" s="24" t="str">
        <f>VLOOKUP(L128,'Ref asgn teams'!$A$2:$B$99,2)</f>
        <v>East Haven SC</v>
      </c>
      <c r="G128" s="73"/>
      <c r="H128" s="97">
        <f>IF('MASTER  10 Teams'!H128&lt;&gt;"",'MASTER  10 Teams'!H128,"")</f>
        <v>0.33333333333333331</v>
      </c>
      <c r="I128" s="25" t="str">
        <f>VLOOKUP(M128,Venues!$A$2:$E$139,5,FALSE)</f>
        <v>Greenwich High School, Greenwich</v>
      </c>
      <c r="J128" s="75" t="str">
        <f>IF('MASTER  10 Teams'!J128&lt;&gt;"",'MASTER  10 Teams'!J128,"")</f>
        <v/>
      </c>
      <c r="K128" s="24" t="str">
        <f>IF('MASTER  10 Teams'!E128&lt;&gt;"",'MASTER  10 Teams'!E128,"")</f>
        <v>GREENWICH PUMAS LEGENDS</v>
      </c>
      <c r="L128" s="24" t="str">
        <f>IF('MASTER  10 Teams'!F128&lt;&gt;"",'MASTER  10 Teams'!F128,"")</f>
        <v>EAST HAVEN SC</v>
      </c>
      <c r="M128" s="5" t="str">
        <f>IF('MASTER  10 Teams'!I128&lt;&gt;"",'MASTER  10 Teams'!I128,"")</f>
        <v>tbd</v>
      </c>
      <c r="N128" s="5"/>
    </row>
    <row r="129" spans="1:28" ht="12.75" customHeight="1" thickTop="1" thickBot="1" x14ac:dyDescent="0.4">
      <c r="A129" s="118"/>
      <c r="B129" s="118">
        <f>IF('MASTER  10 Teams'!B129&lt;&gt;"",'MASTER  10 Teams'!B129,"")</f>
        <v>3</v>
      </c>
      <c r="C129" s="98">
        <f>IF('MASTER  10 Teams'!C129&lt;&gt;"",'MASTER  10 Teams'!C129,"")</f>
        <v>42855</v>
      </c>
      <c r="D129" s="39" t="str">
        <f>IF('MASTER  10 Teams'!D129&lt;&gt;"",'MASTER  10 Teams'!D129,"")</f>
        <v>O50-2</v>
      </c>
      <c r="E129" s="24" t="str">
        <f>VLOOKUP(K129,'Ref asgn teams'!$A$2:$B$99,2)</f>
        <v>Waterbury Pontes</v>
      </c>
      <c r="F129" s="24" t="str">
        <f>VLOOKUP(L129,'Ref asgn teams'!$A$2:$B$99,2)</f>
        <v>Greenwich Arsenal 50</v>
      </c>
      <c r="G129" s="73"/>
      <c r="H129" s="97">
        <f>IF('MASTER  10 Teams'!H129&lt;&gt;"",'MASTER  10 Teams'!H129,"")</f>
        <v>0.41666666666666702</v>
      </c>
      <c r="I129" s="25" t="str">
        <f>VLOOKUP(M129,Venues!$A$2:$E$139,5,FALSE)</f>
        <v>Pontelandolfo Club, Waterbury</v>
      </c>
      <c r="J129" s="75" t="str">
        <f>IF('MASTER  10 Teams'!J129&lt;&gt;"",'MASTER  10 Teams'!J129,"")</f>
        <v/>
      </c>
      <c r="K129" s="24" t="str">
        <f>IF('MASTER  10 Teams'!E129&lt;&gt;"",'MASTER  10 Teams'!E129,"")</f>
        <v>WATERBURY PONTES</v>
      </c>
      <c r="L129" s="24" t="str">
        <f>IF('MASTER  10 Teams'!F129&lt;&gt;"",'MASTER  10 Teams'!F129,"")</f>
        <v>GREENWICH ARSENAL 50</v>
      </c>
      <c r="M129" s="5" t="str">
        <f>IF('MASTER  10 Teams'!I129&lt;&gt;"",'MASTER  10 Teams'!I129,"")</f>
        <v>Pontelandolfo Club, Waterbury</v>
      </c>
      <c r="N129" s="5"/>
    </row>
    <row r="130" spans="1:28" ht="12.75" customHeight="1" thickTop="1" thickBot="1" x14ac:dyDescent="0.4">
      <c r="A130" s="118"/>
      <c r="B130" s="118">
        <f>IF('MASTER  10 Teams'!B130&lt;&gt;"",'MASTER  10 Teams'!B130,"")</f>
        <v>3</v>
      </c>
      <c r="C130" s="98">
        <f>IF('MASTER  10 Teams'!C130&lt;&gt;"",'MASTER  10 Teams'!C130,"")</f>
        <v>42855</v>
      </c>
      <c r="D130" s="39" t="str">
        <f>IF('MASTER  10 Teams'!D130&lt;&gt;"",'MASTER  10 Teams'!D130,"")</f>
        <v>O50-2</v>
      </c>
      <c r="E130" s="24" t="str">
        <f>VLOOKUP(K130,'Ref asgn teams'!$A$2:$B$99,2)</f>
        <v>North Branford Legends</v>
      </c>
      <c r="F130" s="24" t="str">
        <f>VLOOKUP(L130,'Ref asgn teams'!$A$2:$B$99,2)</f>
        <v>West Haven Grays</v>
      </c>
      <c r="G130" s="73"/>
      <c r="H130" s="97">
        <f>IF('MASTER  10 Teams'!H130&lt;&gt;"",'MASTER  10 Teams'!H130,"")</f>
        <v>0.33333333333333331</v>
      </c>
      <c r="I130" s="25" t="str">
        <f>VLOOKUP(M130,Venues!$A$2:$E$139,5,FALSE)</f>
        <v>Northford Park, Northford</v>
      </c>
      <c r="J130" s="75" t="str">
        <f>IF('MASTER  10 Teams'!J130&lt;&gt;"",'MASTER  10 Teams'!J130,"")</f>
        <v/>
      </c>
      <c r="K130" s="24" t="str">
        <f>IF('MASTER  10 Teams'!E130&lt;&gt;"",'MASTER  10 Teams'!E130,"")</f>
        <v>NORTH BRANFORD LEGENDS</v>
      </c>
      <c r="L130" s="24" t="str">
        <f>IF('MASTER  10 Teams'!F130&lt;&gt;"",'MASTER  10 Teams'!F130,"")</f>
        <v>WEST HAVEN GRAYS</v>
      </c>
      <c r="M130" s="5" t="str">
        <f>IF('MASTER  10 Teams'!I130&lt;&gt;"",'MASTER  10 Teams'!I130,"")</f>
        <v>Northford Park, North Branford</v>
      </c>
      <c r="N130" s="5"/>
    </row>
    <row r="131" spans="1:28" ht="12.75" customHeight="1" thickTop="1" thickBot="1" x14ac:dyDescent="0.4">
      <c r="A131" s="118"/>
      <c r="B131" s="118" t="str">
        <f>IF('MASTER  10 Teams'!B131&lt;&gt;"",'MASTER  10 Teams'!B131,"")</f>
        <v xml:space="preserve"> </v>
      </c>
      <c r="C131" s="98" t="str">
        <f>IF('MASTER  10 Teams'!C131&lt;&gt;"",'MASTER  10 Teams'!C131,"")</f>
        <v/>
      </c>
      <c r="D131" s="27" t="str">
        <f>IF('MASTER  10 Teams'!D131&lt;&gt;"",'MASTER  10 Teams'!D131,"")</f>
        <v xml:space="preserve"> </v>
      </c>
      <c r="E131" s="24" t="e">
        <f>VLOOKUP(K131,'Ref asgn teams'!$A$2:$B$99,2)</f>
        <v>#N/A</v>
      </c>
      <c r="F131" s="24" t="e">
        <f>VLOOKUP(L131,'Ref asgn teams'!$A$2:$B$99,2)</f>
        <v>#N/A</v>
      </c>
      <c r="G131" s="73"/>
      <c r="H131" s="97" t="str">
        <f>IF('MASTER  10 Teams'!H131&lt;&gt;"",'MASTER  10 Teams'!H131,"")</f>
        <v/>
      </c>
      <c r="I131" s="25" t="e">
        <f>VLOOKUP(M131,Venues!$A$2:$E$139,5,FALSE)</f>
        <v>#N/A</v>
      </c>
      <c r="J131" s="75" t="str">
        <f>IF('MASTER  10 Teams'!J131&lt;&gt;"",'MASTER  10 Teams'!J131,"")</f>
        <v/>
      </c>
      <c r="K131" s="24" t="str">
        <f>IF('MASTER  10 Teams'!E131&lt;&gt;"",'MASTER  10 Teams'!E131,"")</f>
        <v xml:space="preserve"> </v>
      </c>
      <c r="L131" s="24" t="str">
        <f>IF('MASTER  10 Teams'!F131&lt;&gt;"",'MASTER  10 Teams'!F131,"")</f>
        <v xml:space="preserve"> </v>
      </c>
      <c r="M131" s="5" t="str">
        <f>IF('MASTER  10 Teams'!I131&lt;&gt;"",'MASTER  10 Teams'!I131,"")</f>
        <v xml:space="preserve"> </v>
      </c>
      <c r="N131" s="5"/>
      <c r="Q131" s="22"/>
      <c r="R131" s="22"/>
      <c r="AA131" s="22"/>
      <c r="AB131" s="22"/>
    </row>
    <row r="132" spans="1:28" ht="12.75" customHeight="1" thickTop="1" thickBot="1" x14ac:dyDescent="0.4">
      <c r="A132" s="118"/>
      <c r="B132" s="118">
        <f>IF('MASTER  10 Teams'!B132&lt;&gt;"",'MASTER  10 Teams'!B132,"")</f>
        <v>4</v>
      </c>
      <c r="C132" s="98">
        <f>IF('MASTER  10 Teams'!C132&lt;&gt;"",'MASTER  10 Teams'!C132,"")</f>
        <v>42862</v>
      </c>
      <c r="D132" s="34" t="str">
        <f>IF('MASTER  10 Teams'!D132&lt;&gt;"",'MASTER  10 Teams'!D132,"")</f>
        <v>O30-1</v>
      </c>
      <c r="E132" s="24" t="str">
        <f>VLOOKUP(K132,'Ref asgn teams'!$A$2:$B$99,2)</f>
        <v>VASCO DA GAMA 30</v>
      </c>
      <c r="F132" s="24" t="str">
        <f>VLOOKUP(L132,'Ref asgn teams'!$A$2:$B$99,2)</f>
        <v>Milford Tuesday</v>
      </c>
      <c r="G132" s="73"/>
      <c r="H132" s="97">
        <f>IF('MASTER  10 Teams'!H132&lt;&gt;"",'MASTER  10 Teams'!H132,"")</f>
        <v>0.33333333333333331</v>
      </c>
      <c r="I132" s="25" t="str">
        <f>VLOOKUP(M132,Venues!$A$2:$E$139,5,FALSE)</f>
        <v>Veterans Memorial Park (BPT), Bridgeport</v>
      </c>
      <c r="J132" s="75" t="str">
        <f>IF('MASTER  10 Teams'!J132&lt;&gt;"",'MASTER  10 Teams'!J132,"")</f>
        <v/>
      </c>
      <c r="K132" s="24" t="str">
        <f>IF('MASTER  10 Teams'!E132&lt;&gt;"",'MASTER  10 Teams'!E132,"")</f>
        <v>VASCO DA GAMA 30</v>
      </c>
      <c r="L132" s="24" t="str">
        <f>IF('MASTER  10 Teams'!F132&lt;&gt;"",'MASTER  10 Teams'!F132,"")</f>
        <v>MILFORD TUESDAY</v>
      </c>
      <c r="M132" s="5" t="str">
        <f>IF('MASTER  10 Teams'!I132&lt;&gt;"",'MASTER  10 Teams'!I132,"")</f>
        <v>Veterans Memorial Park, Bridgeport</v>
      </c>
      <c r="N132" s="5"/>
    </row>
    <row r="133" spans="1:28" ht="12.75" customHeight="1" thickTop="1" thickBot="1" x14ac:dyDescent="0.4">
      <c r="A133" s="118"/>
      <c r="B133" s="118">
        <f>IF('MASTER  10 Teams'!B133&lt;&gt;"",'MASTER  10 Teams'!B133,"")</f>
        <v>4</v>
      </c>
      <c r="C133" s="98">
        <f>IF('MASTER  10 Teams'!C133&lt;&gt;"",'MASTER  10 Teams'!C133,"")</f>
        <v>42862</v>
      </c>
      <c r="D133" s="34" t="str">
        <f>IF('MASTER  10 Teams'!D133&lt;&gt;"",'MASTER  10 Teams'!D133,"")</f>
        <v>O30-1</v>
      </c>
      <c r="E133" s="24" t="str">
        <f>VLOOKUP(K133,'Ref asgn teams'!$A$2:$B$99,2)</f>
        <v>ECUACHAMOS FC</v>
      </c>
      <c r="F133" s="24" t="str">
        <f>VLOOKUP(L133,'Ref asgn teams'!$A$2:$B$99,2)</f>
        <v>Cinton FC</v>
      </c>
      <c r="G133" s="73"/>
      <c r="H133" s="97">
        <f>IF('MASTER  10 Teams'!H133&lt;&gt;"",'MASTER  10 Teams'!H133,"")</f>
        <v>0.41666666666666702</v>
      </c>
      <c r="I133" s="25" t="str">
        <f>VLOOKUP(M133,Venues!$A$2:$E$139,5,FALSE)</f>
        <v>Witek Park, Derby</v>
      </c>
      <c r="J133" s="75" t="str">
        <f>IF('MASTER  10 Teams'!J133&lt;&gt;"",'MASTER  10 Teams'!J133,"")</f>
        <v/>
      </c>
      <c r="K133" s="24" t="str">
        <f>IF('MASTER  10 Teams'!E133&lt;&gt;"",'MASTER  10 Teams'!E133,"")</f>
        <v>ECUACHAMOS FC</v>
      </c>
      <c r="L133" s="24" t="str">
        <f>IF('MASTER  10 Teams'!F133&lt;&gt;"",'MASTER  10 Teams'!F133,"")</f>
        <v>CLINTON FC</v>
      </c>
      <c r="M133" s="5" t="str">
        <f>IF('MASTER  10 Teams'!I133&lt;&gt;"",'MASTER  10 Teams'!I133,"")</f>
        <v>Witek Park, Derby</v>
      </c>
      <c r="N133" s="5"/>
    </row>
    <row r="134" spans="1:28" ht="12.75" customHeight="1" thickTop="1" thickBot="1" x14ac:dyDescent="0.4">
      <c r="A134" s="118"/>
      <c r="B134" s="118">
        <f>IF('MASTER  10 Teams'!B134&lt;&gt;"",'MASTER  10 Teams'!B134,"")</f>
        <v>4</v>
      </c>
      <c r="C134" s="98">
        <f>IF('MASTER  10 Teams'!C134&lt;&gt;"",'MASTER  10 Teams'!C134,"")</f>
        <v>42862</v>
      </c>
      <c r="D134" s="34" t="str">
        <f>IF('MASTER  10 Teams'!D134&lt;&gt;"",'MASTER  10 Teams'!D134,"")</f>
        <v>O30-1</v>
      </c>
      <c r="E134" s="24" t="str">
        <f>VLOOKUP(K134,'Ref asgn teams'!$A$2:$B$99,2)</f>
        <v>Polonez United</v>
      </c>
      <c r="F134" s="24" t="str">
        <f>VLOOKUP(L134,'Ref asgn teams'!$A$2:$B$99,2)</f>
        <v>Greenwich Arsenal 30</v>
      </c>
      <c r="G134" s="73"/>
      <c r="H134" s="97">
        <f>IF('MASTER  10 Teams'!H134&lt;&gt;"",'MASTER  10 Teams'!H134,"")</f>
        <v>0.375</v>
      </c>
      <c r="I134" s="25" t="str">
        <f>VLOOKUP(M134,Venues!$A$2:$E$139,5,FALSE)</f>
        <v>Cromwell Middle School, Cromwell</v>
      </c>
      <c r="J134" s="75" t="str">
        <f>IF('MASTER  10 Teams'!J134&lt;&gt;"",'MASTER  10 Teams'!J134,"")</f>
        <v/>
      </c>
      <c r="K134" s="24" t="str">
        <f>IF('MASTER  10 Teams'!E134&lt;&gt;"",'MASTER  10 Teams'!E134,"")</f>
        <v>POLONEZ UNITED</v>
      </c>
      <c r="L134" s="24" t="str">
        <f>IF('MASTER  10 Teams'!F134&lt;&gt;"",'MASTER  10 Teams'!F134,"")</f>
        <v>GREENWICH ARSENAL 30</v>
      </c>
      <c r="M134" s="5" t="str">
        <f>IF('MASTER  10 Teams'!I134&lt;&gt;"",'MASTER  10 Teams'!I134,"")</f>
        <v>Cromwell MS, Cromwell</v>
      </c>
      <c r="N134" s="5"/>
    </row>
    <row r="135" spans="1:28" ht="12.75" customHeight="1" thickTop="1" thickBot="1" x14ac:dyDescent="0.4">
      <c r="A135" s="118"/>
      <c r="B135" s="118">
        <f>IF('MASTER  10 Teams'!B135&lt;&gt;"",'MASTER  10 Teams'!B135,"")</f>
        <v>4</v>
      </c>
      <c r="C135" s="98">
        <f>IF('MASTER  10 Teams'!C135&lt;&gt;"",'MASTER  10 Teams'!C135,"")</f>
        <v>42862</v>
      </c>
      <c r="D135" s="34" t="str">
        <f>IF('MASTER  10 Teams'!D135&lt;&gt;"",'MASTER  10 Teams'!D135,"")</f>
        <v>O30-1</v>
      </c>
      <c r="E135" s="24" t="str">
        <f>VLOOKUP(K135,'Ref asgn teams'!$A$2:$B$99,2)</f>
        <v>Newington Portuguese 30</v>
      </c>
      <c r="F135" s="24" t="str">
        <f>VLOOKUP(L135,'Ref asgn teams'!$A$2:$B$99,2)</f>
        <v>FC Shelton</v>
      </c>
      <c r="G135" s="73"/>
      <c r="H135" s="97">
        <f>IF('MASTER  10 Teams'!H135&lt;&gt;"",'MASTER  10 Teams'!H135,"")</f>
        <v>0.41666666666666702</v>
      </c>
      <c r="I135" s="25" t="str">
        <f>VLOOKUP(M135,Venues!$A$2:$E$139,5,FALSE)</f>
        <v>Martin Kellogg, Newington</v>
      </c>
      <c r="J135" s="75" t="str">
        <f>IF('MASTER  10 Teams'!J135&lt;&gt;"",'MASTER  10 Teams'!J135,"")</f>
        <v/>
      </c>
      <c r="K135" s="24" t="str">
        <f>IF('MASTER  10 Teams'!E135&lt;&gt;"",'MASTER  10 Teams'!E135,"")</f>
        <v>NEWINGTON PORTUGUESE 30</v>
      </c>
      <c r="L135" s="24" t="str">
        <f>IF('MASTER  10 Teams'!F135&lt;&gt;"",'MASTER  10 Teams'!F135,"")</f>
        <v>SHELTON FC</v>
      </c>
      <c r="M135" s="5" t="str">
        <f>IF('MASTER  10 Teams'!I135&lt;&gt;"",'MASTER  10 Teams'!I135,"")</f>
        <v>Martin Kellogg, Newington</v>
      </c>
      <c r="N135" s="5"/>
    </row>
    <row r="136" spans="1:28" ht="12.75" customHeight="1" thickTop="1" thickBot="1" x14ac:dyDescent="0.4">
      <c r="A136" s="118"/>
      <c r="B136" s="118">
        <f>IF('MASTER  10 Teams'!B136&lt;&gt;"",'MASTER  10 Teams'!B136,"")</f>
        <v>4</v>
      </c>
      <c r="C136" s="98">
        <f>IF('MASTER  10 Teams'!C136&lt;&gt;"",'MASTER  10 Teams'!C136,"")</f>
        <v>42862</v>
      </c>
      <c r="D136" s="34" t="str">
        <f>IF('MASTER  10 Teams'!D136&lt;&gt;"",'MASTER  10 Teams'!D136,"")</f>
        <v>O30-1</v>
      </c>
      <c r="E136" s="24" t="str">
        <f>VLOOKUP(K136,'Ref asgn teams'!$A$2:$B$99,2)</f>
        <v>Danbury United 30</v>
      </c>
      <c r="F136" s="24" t="str">
        <f>VLOOKUP(L136,'Ref asgn teams'!$A$2:$B$99,2)</f>
        <v>Newtown Salty Dogs</v>
      </c>
      <c r="G136" s="73"/>
      <c r="H136" s="97">
        <f>IF('MASTER  10 Teams'!H136&lt;&gt;"",'MASTER  10 Teams'!H136,"")</f>
        <v>0.375</v>
      </c>
      <c r="I136" s="25" t="str">
        <f>VLOOKUP(M136,Venues!$A$2:$E$139,5,FALSE)</f>
        <v>Danbury Portuguese Cultural Center, Danbury</v>
      </c>
      <c r="J136" s="75" t="str">
        <f>IF('MASTER  10 Teams'!J136&lt;&gt;"",'MASTER  10 Teams'!J136,"")</f>
        <v/>
      </c>
      <c r="K136" s="24" t="str">
        <f>IF('MASTER  10 Teams'!E136&lt;&gt;"",'MASTER  10 Teams'!E136,"")</f>
        <v>DANBURY UNITED 30</v>
      </c>
      <c r="L136" s="24" t="str">
        <f>IF('MASTER  10 Teams'!F136&lt;&gt;"",'MASTER  10 Teams'!F136,"")</f>
        <v>NORTH BRANFORD 30</v>
      </c>
      <c r="M136" s="5" t="str">
        <f>IF('MASTER  10 Teams'!I136&lt;&gt;"",'MASTER  10 Teams'!I136,"")</f>
        <v>Portuguese Cultural Center, Danbury</v>
      </c>
      <c r="N136" s="5"/>
    </row>
    <row r="137" spans="1:28" ht="12.75" customHeight="1" thickTop="1" thickBot="1" x14ac:dyDescent="0.4">
      <c r="A137" s="118"/>
      <c r="B137" s="118" t="str">
        <f>IF('MASTER  10 Teams'!B137&lt;&gt;"",'MASTER  10 Teams'!B137,"")</f>
        <v xml:space="preserve"> </v>
      </c>
      <c r="C137" s="98" t="str">
        <f>IF('MASTER  10 Teams'!C137&lt;&gt;"",'MASTER  10 Teams'!C137,"")</f>
        <v/>
      </c>
      <c r="D137" s="27" t="str">
        <f>IF('MASTER  10 Teams'!D137&lt;&gt;"",'MASTER  10 Teams'!D137,"")</f>
        <v xml:space="preserve"> </v>
      </c>
      <c r="E137" s="24" t="e">
        <f>VLOOKUP(K137,'Ref asgn teams'!$A$2:$B$99,2)</f>
        <v>#N/A</v>
      </c>
      <c r="F137" s="24" t="e">
        <f>VLOOKUP(L137,'Ref asgn teams'!$A$2:$B$99,2)</f>
        <v>#N/A</v>
      </c>
      <c r="G137" s="73"/>
      <c r="H137" s="97" t="str">
        <f>IF('MASTER  10 Teams'!H137&lt;&gt;"",'MASTER  10 Teams'!H137,"")</f>
        <v/>
      </c>
      <c r="I137" s="25" t="e">
        <f>VLOOKUP(M137,Venues!$A$2:$E$139,5,FALSE)</f>
        <v>#N/A</v>
      </c>
      <c r="J137" s="75" t="str">
        <f>IF('MASTER  10 Teams'!J137&lt;&gt;"",'MASTER  10 Teams'!J137,"")</f>
        <v/>
      </c>
      <c r="K137" s="24" t="str">
        <f>IF('MASTER  10 Teams'!E137&lt;&gt;"",'MASTER  10 Teams'!E137,"")</f>
        <v xml:space="preserve"> </v>
      </c>
      <c r="L137" s="24" t="str">
        <f>IF('MASTER  10 Teams'!F137&lt;&gt;"",'MASTER  10 Teams'!F137,"")</f>
        <v xml:space="preserve"> </v>
      </c>
      <c r="M137" s="5" t="str">
        <f>IF('MASTER  10 Teams'!I137&lt;&gt;"",'MASTER  10 Teams'!I137,"")</f>
        <v xml:space="preserve"> </v>
      </c>
      <c r="N137" s="2"/>
      <c r="Q137" s="22"/>
      <c r="R137" s="22"/>
      <c r="AA137" s="22"/>
      <c r="AB137" s="22"/>
    </row>
    <row r="138" spans="1:28" ht="12.75" customHeight="1" thickTop="1" thickBot="1" x14ac:dyDescent="0.4">
      <c r="A138" s="118"/>
      <c r="B138" s="118">
        <f>IF('MASTER  10 Teams'!B138&lt;&gt;"",'MASTER  10 Teams'!B138,"")</f>
        <v>4</v>
      </c>
      <c r="C138" s="98">
        <f>IF('MASTER  10 Teams'!C138&lt;&gt;"",'MASTER  10 Teams'!C138,"")</f>
        <v>42862</v>
      </c>
      <c r="D138" s="35" t="str">
        <f>IF('MASTER  10 Teams'!D138&lt;&gt;"",'MASTER  10 Teams'!D138,"")</f>
        <v>O30-2</v>
      </c>
      <c r="E138" s="24" t="str">
        <f>VLOOKUP(K138,'Ref asgn teams'!$A$2:$B$99,2)</f>
        <v>WATERTOWN GEEZERS</v>
      </c>
      <c r="F138" s="24" t="str">
        <f>VLOOKUP(L138,'Ref asgn teams'!$A$2:$B$99,2)</f>
        <v>Litchfield County Blues</v>
      </c>
      <c r="G138" s="73"/>
      <c r="H138" s="97">
        <f>IF('MASTER  10 Teams'!H138&lt;&gt;"",'MASTER  10 Teams'!H138,"")</f>
        <v>0.41666666666666702</v>
      </c>
      <c r="I138" s="25" t="str">
        <f>VLOOKUP(M138,Venues!$A$2:$E$139,5,FALSE)</f>
        <v>Swift School, Watertown</v>
      </c>
      <c r="J138" s="75" t="str">
        <f>IF('MASTER  10 Teams'!J138&lt;&gt;"",'MASTER  10 Teams'!J138,"")</f>
        <v/>
      </c>
      <c r="K138" s="24" t="str">
        <f>IF('MASTER  10 Teams'!E138&lt;&gt;"",'MASTER  10 Teams'!E138,"")</f>
        <v>WATERTOWN GEEZERS</v>
      </c>
      <c r="L138" s="24" t="str">
        <f>IF('MASTER  10 Teams'!F138&lt;&gt;"",'MASTER  10 Teams'!F138,"")</f>
        <v>LITCHFIELD COUNTY BLUES</v>
      </c>
      <c r="M138" s="5" t="str">
        <f>IF('MASTER  10 Teams'!I138&lt;&gt;"",'MASTER  10 Teams'!I138,"")</f>
        <v>Swift School, Watertown</v>
      </c>
      <c r="N138" s="5"/>
    </row>
    <row r="139" spans="1:28" ht="12.75" customHeight="1" thickTop="1" thickBot="1" x14ac:dyDescent="0.4">
      <c r="A139" s="118"/>
      <c r="B139" s="118">
        <f>IF('MASTER  10 Teams'!B139&lt;&gt;"",'MASTER  10 Teams'!B139,"")</f>
        <v>4</v>
      </c>
      <c r="C139" s="98">
        <f>IF('MASTER  10 Teams'!C139&lt;&gt;"",'MASTER  10 Teams'!C139,"")</f>
        <v>42862</v>
      </c>
      <c r="D139" s="35" t="str">
        <f>IF('MASTER  10 Teams'!D139&lt;&gt;"",'MASTER  10 Teams'!D139,"")</f>
        <v>O30-2</v>
      </c>
      <c r="E139" s="24" t="str">
        <f>VLOOKUP(K139,'Ref asgn teams'!$A$2:$B$99,2)</f>
        <v>Club Napoli 30</v>
      </c>
      <c r="F139" s="24" t="str">
        <f>VLOOKUP(L139,'Ref asgn teams'!$A$2:$B$99,2)</f>
        <v>Bridgeport United</v>
      </c>
      <c r="G139" s="73"/>
      <c r="H139" s="97">
        <f>IF('MASTER  10 Teams'!H139&lt;&gt;"",'MASTER  10 Teams'!H139,"")</f>
        <v>0.41666666666666702</v>
      </c>
      <c r="I139" s="25" t="str">
        <f>VLOOKUP(M139,Venues!$A$2:$E$139,5,FALSE)</f>
        <v>Quinnipiac Park, Cheshire</v>
      </c>
      <c r="J139" s="75" t="str">
        <f>IF('MASTER  10 Teams'!J139&lt;&gt;"",'MASTER  10 Teams'!J139,"")</f>
        <v/>
      </c>
      <c r="K139" s="24" t="str">
        <f>IF('MASTER  10 Teams'!E139&lt;&gt;"",'MASTER  10 Teams'!E139,"")</f>
        <v>CLUB NAPOLI 30</v>
      </c>
      <c r="L139" s="24" t="str">
        <f>IF('MASTER  10 Teams'!F139&lt;&gt;"",'MASTER  10 Teams'!F139,"")</f>
        <v>BYE</v>
      </c>
      <c r="M139" s="5" t="str">
        <f>IF('MASTER  10 Teams'!I139&lt;&gt;"",'MASTER  10 Teams'!I139,"")</f>
        <v>Quinnipiac Park, Cheshire</v>
      </c>
      <c r="N139" s="5"/>
    </row>
    <row r="140" spans="1:28" ht="12.75" customHeight="1" thickTop="1" thickBot="1" x14ac:dyDescent="0.4">
      <c r="A140" s="118"/>
      <c r="B140" s="118">
        <f>IF('MASTER  10 Teams'!B140&lt;&gt;"",'MASTER  10 Teams'!B140,"")</f>
        <v>4</v>
      </c>
      <c r="C140" s="98">
        <f>IF('MASTER  10 Teams'!C140&lt;&gt;"",'MASTER  10 Teams'!C140,"")</f>
        <v>42862</v>
      </c>
      <c r="D140" s="35" t="str">
        <f>IF('MASTER  10 Teams'!D140&lt;&gt;"",'MASTER  10 Teams'!D140,"")</f>
        <v>O30-2</v>
      </c>
      <c r="E140" s="24" t="str">
        <f>VLOOKUP(K140,'Ref asgn teams'!$A$2:$B$99,2)</f>
        <v>HENRY REID FC</v>
      </c>
      <c r="F140" s="24" t="str">
        <f>VLOOKUP(L140,'Ref asgn teams'!$A$2:$B$99,2)</f>
        <v>Newtown Salty Dogs</v>
      </c>
      <c r="G140" s="73"/>
      <c r="H140" s="97">
        <f>IF('MASTER  10 Teams'!H140&lt;&gt;"",'MASTER  10 Teams'!H140,"")</f>
        <v>0.33333333333333331</v>
      </c>
      <c r="I140" s="25" t="str">
        <f>VLOOKUP(M140,Venues!$A$2:$E$139,5,FALSE)</f>
        <v>Ludlowe HS, Fairfield</v>
      </c>
      <c r="J140" s="75" t="str">
        <f>IF('MASTER  10 Teams'!J140&lt;&gt;"",'MASTER  10 Teams'!J140,"")</f>
        <v/>
      </c>
      <c r="K140" s="24" t="str">
        <f>IF('MASTER  10 Teams'!E140&lt;&gt;"",'MASTER  10 Teams'!E140,"")</f>
        <v>HENRY  REID FC 30</v>
      </c>
      <c r="L140" s="24" t="str">
        <f>IF('MASTER  10 Teams'!F140&lt;&gt;"",'MASTER  10 Teams'!F140,"")</f>
        <v>NEWTOWN SALTY DOGS</v>
      </c>
      <c r="M140" s="5" t="str">
        <f>IF('MASTER  10 Teams'!I140&lt;&gt;"",'MASTER  10 Teams'!I140,"")</f>
        <v>Ludlowe HS, Fairfield</v>
      </c>
      <c r="N140" s="5"/>
    </row>
    <row r="141" spans="1:28" ht="12.75" customHeight="1" thickTop="1" thickBot="1" x14ac:dyDescent="0.4">
      <c r="A141" s="118"/>
      <c r="B141" s="118">
        <f>IF('MASTER  10 Teams'!B141&lt;&gt;"",'MASTER  10 Teams'!B141,"")</f>
        <v>4</v>
      </c>
      <c r="C141" s="98">
        <f>IF('MASTER  10 Teams'!C141&lt;&gt;"",'MASTER  10 Teams'!C141,"")</f>
        <v>42862</v>
      </c>
      <c r="D141" s="35" t="str">
        <f>IF('MASTER  10 Teams'!D141&lt;&gt;"",'MASTER  10 Teams'!D141,"")</f>
        <v>O30-2</v>
      </c>
      <c r="E141" s="24" t="str">
        <f>VLOOKUP(K141,'Ref asgn teams'!$A$2:$B$99,2)</f>
        <v>Milford Amigos</v>
      </c>
      <c r="F141" s="24" t="str">
        <f>VLOOKUP(L141,'Ref asgn teams'!$A$2:$B$99,2)</f>
        <v>Stamford FC</v>
      </c>
      <c r="G141" s="73"/>
      <c r="H141" s="97">
        <f>IF('MASTER  10 Teams'!H141&lt;&gt;"",'MASTER  10 Teams'!H141,"")</f>
        <v>0.33333333333333331</v>
      </c>
      <c r="I141" s="25" t="str">
        <f>VLOOKUP(M141,Venues!$A$2:$E$139,5,FALSE)</f>
        <v>Pease Rd Field, Woodbridge</v>
      </c>
      <c r="J141" s="75" t="str">
        <f>IF('MASTER  10 Teams'!J141&lt;&gt;"",'MASTER  10 Teams'!J141,"")</f>
        <v/>
      </c>
      <c r="K141" s="24" t="str">
        <f>IF('MASTER  10 Teams'!E141&lt;&gt;"",'MASTER  10 Teams'!E141,"")</f>
        <v>MILFORD AMIGOS</v>
      </c>
      <c r="L141" s="24" t="str">
        <f>IF('MASTER  10 Teams'!F141&lt;&gt;"",'MASTER  10 Teams'!F141,"")</f>
        <v>STAMFORD FC</v>
      </c>
      <c r="M141" s="5" t="str">
        <f>IF('MASTER  10 Teams'!I141&lt;&gt;"",'MASTER  10 Teams'!I141,"")</f>
        <v>Pease Road, Woodbridge</v>
      </c>
      <c r="N141" s="5"/>
    </row>
    <row r="142" spans="1:28" ht="12.75" customHeight="1" thickTop="1" thickBot="1" x14ac:dyDescent="0.4">
      <c r="A142" s="118"/>
      <c r="B142" s="118">
        <f>IF('MASTER  10 Teams'!B142&lt;&gt;"",'MASTER  10 Teams'!B142,"")</f>
        <v>4</v>
      </c>
      <c r="C142" s="98">
        <f>IF('MASTER  10 Teams'!C142&lt;&gt;"",'MASTER  10 Teams'!C142,"")</f>
        <v>42862</v>
      </c>
      <c r="D142" s="35" t="str">
        <f>IF('MASTER  10 Teams'!D142&lt;&gt;"",'MASTER  10 Teams'!D142,"")</f>
        <v>O30-2</v>
      </c>
      <c r="E142" s="24" t="str">
        <f>VLOOKUP(K142,'Ref asgn teams'!$A$2:$B$99,2)</f>
        <v>Caseus New Haven FC</v>
      </c>
      <c r="F142" s="24" t="str">
        <f>VLOOKUP(L142,'Ref asgn teams'!$A$2:$B$99,2)</f>
        <v>Naugatuck Fusion</v>
      </c>
      <c r="G142" s="73"/>
      <c r="H142" s="97">
        <f>IF('MASTER  10 Teams'!H142&lt;&gt;"",'MASTER  10 Teams'!H142,"")</f>
        <v>0.33333333333333331</v>
      </c>
      <c r="I142" s="25" t="str">
        <f>VLOOKUP(M142,Venues!$A$2:$E$139,5,FALSE)</f>
        <v>West Haven HS, West Haven</v>
      </c>
      <c r="J142" s="75" t="str">
        <f>IF('MASTER  10 Teams'!J142&lt;&gt;"",'MASTER  10 Teams'!J142,"")</f>
        <v/>
      </c>
      <c r="K142" s="24" t="str">
        <f>IF('MASTER  10 Teams'!E142&lt;&gt;"",'MASTER  10 Teams'!E142,"")</f>
        <v>CASEUS NEW HAVEN FC</v>
      </c>
      <c r="L142" s="24" t="str">
        <f>IF('MASTER  10 Teams'!F142&lt;&gt;"",'MASTER  10 Teams'!F142,"")</f>
        <v>NAUGATUCK FUSION</v>
      </c>
      <c r="M142" s="5" t="str">
        <f>IF('MASTER  10 Teams'!I142&lt;&gt;"",'MASTER  10 Teams'!I142,"")</f>
        <v>Strong Stadium, West Haven</v>
      </c>
      <c r="N142" s="5"/>
    </row>
    <row r="143" spans="1:28" ht="12.75" customHeight="1" thickTop="1" thickBot="1" x14ac:dyDescent="0.4">
      <c r="A143" s="118"/>
      <c r="B143" s="118" t="str">
        <f>IF('MASTER  10 Teams'!B143&lt;&gt;"",'MASTER  10 Teams'!B143,"")</f>
        <v xml:space="preserve"> </v>
      </c>
      <c r="C143" s="98" t="str">
        <f>IF('MASTER  10 Teams'!C143&lt;&gt;"",'MASTER  10 Teams'!C143,"")</f>
        <v/>
      </c>
      <c r="D143" s="27" t="str">
        <f>IF('MASTER  10 Teams'!D143&lt;&gt;"",'MASTER  10 Teams'!D143,"")</f>
        <v xml:space="preserve"> </v>
      </c>
      <c r="E143" s="24" t="e">
        <f>VLOOKUP(K143,'Ref asgn teams'!$A$2:$B$99,2)</f>
        <v>#N/A</v>
      </c>
      <c r="F143" s="24" t="e">
        <f>VLOOKUP(L143,'Ref asgn teams'!$A$2:$B$99,2)</f>
        <v>#N/A</v>
      </c>
      <c r="G143" s="73"/>
      <c r="H143" s="97" t="str">
        <f>IF('MASTER  10 Teams'!H143&lt;&gt;"",'MASTER  10 Teams'!H143,"")</f>
        <v/>
      </c>
      <c r="I143" s="25" t="e">
        <f>VLOOKUP(M143,Venues!$A$2:$E$139,5,FALSE)</f>
        <v>#N/A</v>
      </c>
      <c r="J143" s="75" t="str">
        <f>IF('MASTER  10 Teams'!J143&lt;&gt;"",'MASTER  10 Teams'!J143,"")</f>
        <v/>
      </c>
      <c r="K143" s="24" t="str">
        <f>IF('MASTER  10 Teams'!E143&lt;&gt;"",'MASTER  10 Teams'!E143,"")</f>
        <v/>
      </c>
      <c r="L143" s="24" t="str">
        <f>IF('MASTER  10 Teams'!F143&lt;&gt;"",'MASTER  10 Teams'!F143,"")</f>
        <v/>
      </c>
      <c r="M143" s="5" t="str">
        <f>IF('MASTER  10 Teams'!I143&lt;&gt;"",'MASTER  10 Teams'!I143,"")</f>
        <v/>
      </c>
      <c r="N143" s="2"/>
      <c r="Q143" s="22"/>
      <c r="R143" s="22"/>
      <c r="AA143" s="22"/>
      <c r="AB143" s="22"/>
    </row>
    <row r="144" spans="1:28" ht="12.75" customHeight="1" thickTop="1" thickBot="1" x14ac:dyDescent="0.4">
      <c r="A144" s="118"/>
      <c r="B144" s="118">
        <f>IF('MASTER  10 Teams'!B144&lt;&gt;"",'MASTER  10 Teams'!B144,"")</f>
        <v>4</v>
      </c>
      <c r="C144" s="98">
        <f>IF('MASTER  10 Teams'!C144&lt;&gt;"",'MASTER  10 Teams'!C144,"")</f>
        <v>42862</v>
      </c>
      <c r="D144" s="36" t="str">
        <f>IF('MASTER  10 Teams'!D144&lt;&gt;"",'MASTER  10 Teams'!D144,"")</f>
        <v>O40-1</v>
      </c>
      <c r="E144" s="24" t="str">
        <f>VLOOKUP(K144,'Ref asgn teams'!$A$2:$B$99,2)</f>
        <v>Ridgefield Kicks</v>
      </c>
      <c r="F144" s="24" t="str">
        <f>VLOOKUP(L144,'Ref asgn teams'!$A$2:$B$99,2)</f>
        <v>Fairfield GAC</v>
      </c>
      <c r="G144" s="73"/>
      <c r="H144" s="97">
        <f>IF('MASTER  10 Teams'!H144&lt;&gt;"",'MASTER  10 Teams'!H144,"")</f>
        <v>0.41666666666666702</v>
      </c>
      <c r="I144" s="25" t="str">
        <f>VLOOKUP(M144,Venues!$A$2:$E$139,5,FALSE)</f>
        <v>Diniz Field, Ridgefield</v>
      </c>
      <c r="J144" s="75" t="str">
        <f>IF('MASTER  10 Teams'!J144&lt;&gt;"",'MASTER  10 Teams'!J144,"")</f>
        <v/>
      </c>
      <c r="K144" s="24" t="str">
        <f>IF('MASTER  10 Teams'!E144&lt;&gt;"",'MASTER  10 Teams'!E144,"")</f>
        <v>RIDGEFIELD KICKS</v>
      </c>
      <c r="L144" s="24" t="str">
        <f>IF('MASTER  10 Teams'!F144&lt;&gt;"",'MASTER  10 Teams'!F144,"")</f>
        <v>FAIRFIELD GAC</v>
      </c>
      <c r="M144" s="5" t="str">
        <f>IF('MASTER  10 Teams'!I144&lt;&gt;"",'MASTER  10 Teams'!I144,"")</f>
        <v>Diniz Field, Ridgefield</v>
      </c>
      <c r="N144" s="5"/>
    </row>
    <row r="145" spans="1:28" ht="12.75" customHeight="1" thickTop="1" thickBot="1" x14ac:dyDescent="0.4">
      <c r="A145" s="118"/>
      <c r="B145" s="118">
        <f>IF('MASTER  10 Teams'!B145&lt;&gt;"",'MASTER  10 Teams'!B145,"")</f>
        <v>4</v>
      </c>
      <c r="C145" s="98">
        <f>IF('MASTER  10 Teams'!C145&lt;&gt;"",'MASTER  10 Teams'!C145,"")</f>
        <v>42862</v>
      </c>
      <c r="D145" s="36" t="str">
        <f>IF('MASTER  10 Teams'!D145&lt;&gt;"",'MASTER  10 Teams'!D145,"")</f>
        <v>O40-1</v>
      </c>
      <c r="E145" s="24" t="str">
        <f>VLOOKUP(K145,'Ref asgn teams'!$A$2:$B$99,2)</f>
        <v>Waterbury Albanians</v>
      </c>
      <c r="F145" s="24" t="str">
        <f>VLOOKUP(L145,'Ref asgn teams'!$A$2:$B$99,2)</f>
        <v>Norwalk Mariners</v>
      </c>
      <c r="G145" s="73"/>
      <c r="H145" s="97">
        <f>IF('MASTER  10 Teams'!H145&lt;&gt;"",'MASTER  10 Teams'!H145,"")</f>
        <v>0.375</v>
      </c>
      <c r="I145" s="25" t="str">
        <f>VLOOKUP(M145,Venues!$A$2:$E$139,5,FALSE)</f>
        <v>Wilby HS, Waterbury</v>
      </c>
      <c r="J145" s="75" t="str">
        <f>IF('MASTER  10 Teams'!J145&lt;&gt;"",'MASTER  10 Teams'!J145,"")</f>
        <v/>
      </c>
      <c r="K145" s="24" t="str">
        <f>IF('MASTER  10 Teams'!E145&lt;&gt;"",'MASTER  10 Teams'!E145,"")</f>
        <v>WATERBURY ALBANIANS</v>
      </c>
      <c r="L145" s="24" t="str">
        <f>IF('MASTER  10 Teams'!F145&lt;&gt;"",'MASTER  10 Teams'!F145,"")</f>
        <v>NORWALK MARINERS</v>
      </c>
      <c r="M145" s="5" t="str">
        <f>IF('MASTER  10 Teams'!I145&lt;&gt;"",'MASTER  10 Teams'!I145,"")</f>
        <v>Wilby HS, Waterbury</v>
      </c>
      <c r="N145" s="5"/>
    </row>
    <row r="146" spans="1:28" ht="12.75" customHeight="1" thickTop="1" thickBot="1" x14ac:dyDescent="0.4">
      <c r="A146" s="118"/>
      <c r="B146" s="118">
        <f>IF('MASTER  10 Teams'!B146&lt;&gt;"",'MASTER  10 Teams'!B146,"")</f>
        <v>4</v>
      </c>
      <c r="C146" s="98">
        <f>IF('MASTER  10 Teams'!C146&lt;&gt;"",'MASTER  10 Teams'!C146,"")</f>
        <v>42862</v>
      </c>
      <c r="D146" s="36" t="str">
        <f>IF('MASTER  10 Teams'!D146&lt;&gt;"",'MASTER  10 Teams'!D146,"")</f>
        <v>O40-1</v>
      </c>
      <c r="E146" s="24" t="str">
        <f>VLOOKUP(K146,'Ref asgn teams'!$A$2:$B$99,2)</f>
        <v>Danbury United 40</v>
      </c>
      <c r="F146" s="24" t="str">
        <f>VLOOKUP(L146,'Ref asgn teams'!$A$2:$B$99,2)</f>
        <v>Cheshire Azzurri 40</v>
      </c>
      <c r="G146" s="73"/>
      <c r="H146" s="97">
        <f>IF('MASTER  10 Teams'!H146&lt;&gt;"",'MASTER  10 Teams'!H146,"")</f>
        <v>0.45833333333333331</v>
      </c>
      <c r="I146" s="25" t="str">
        <f>VLOOKUP(M146,Venues!$A$2:$E$139,5,FALSE)</f>
        <v>Danbury Portuguese Cultural Center, Danbury</v>
      </c>
      <c r="J146" s="75" t="str">
        <f>IF('MASTER  10 Teams'!J146&lt;&gt;"",'MASTER  10 Teams'!J146,"")</f>
        <v/>
      </c>
      <c r="K146" s="24" t="str">
        <f>IF('MASTER  10 Teams'!E146&lt;&gt;"",'MASTER  10 Teams'!E146,"")</f>
        <v>DANBURY UNITED 40</v>
      </c>
      <c r="L146" s="24" t="str">
        <f>IF('MASTER  10 Teams'!F146&lt;&gt;"",'MASTER  10 Teams'!F146,"")</f>
        <v>CHESHIRE AZZURRI 40</v>
      </c>
      <c r="M146" s="5" t="str">
        <f>IF('MASTER  10 Teams'!I146&lt;&gt;"",'MASTER  10 Teams'!I146,"")</f>
        <v>Portuguese Cultural Center, Danbury</v>
      </c>
      <c r="N146" s="5"/>
    </row>
    <row r="147" spans="1:28" ht="12.75" customHeight="1" thickTop="1" thickBot="1" x14ac:dyDescent="0.4">
      <c r="A147" s="118"/>
      <c r="B147" s="118">
        <f>IF('MASTER  10 Teams'!B147&lt;&gt;"",'MASTER  10 Teams'!B147,"")</f>
        <v>4</v>
      </c>
      <c r="C147" s="98">
        <f>IF('MASTER  10 Teams'!C147&lt;&gt;"",'MASTER  10 Teams'!C147,"")</f>
        <v>42862</v>
      </c>
      <c r="D147" s="36" t="str">
        <f>IF('MASTER  10 Teams'!D147&lt;&gt;"",'MASTER  10 Teams'!D147,"")</f>
        <v>O40-1</v>
      </c>
      <c r="E147" s="24" t="str">
        <f>VLOOKUP(K147,'Ref asgn teams'!$A$2:$B$99,2)</f>
        <v>Greenwich Pumas</v>
      </c>
      <c r="F147" s="24" t="str">
        <f>VLOOKUP(L147,'Ref asgn teams'!$A$2:$B$99,2)</f>
        <v>Connecticut Storm</v>
      </c>
      <c r="G147" s="73"/>
      <c r="H147" s="97">
        <f>IF('MASTER  10 Teams'!H147&lt;&gt;"",'MASTER  10 Teams'!H147,"")</f>
        <v>0.41666666666666702</v>
      </c>
      <c r="I147" s="25" t="str">
        <f>VLOOKUP(M147,Venues!$A$2:$E$139,5,FALSE)</f>
        <v>Greenwich High School, Greenwich</v>
      </c>
      <c r="J147" s="75" t="str">
        <f>IF('MASTER  10 Teams'!J147&lt;&gt;"",'MASTER  10 Teams'!J147,"")</f>
        <v/>
      </c>
      <c r="K147" s="24" t="str">
        <f>IF('MASTER  10 Teams'!E147&lt;&gt;"",'MASTER  10 Teams'!E147,"")</f>
        <v>GREENWICH PUMAS</v>
      </c>
      <c r="L147" s="24" t="str">
        <f>IF('MASTER  10 Teams'!F147&lt;&gt;"",'MASTER  10 Teams'!F147,"")</f>
        <v>STORM FC</v>
      </c>
      <c r="M147" s="5" t="str">
        <f>IF('MASTER  10 Teams'!I147&lt;&gt;"",'MASTER  10 Teams'!I147,"")</f>
        <v>tbd</v>
      </c>
      <c r="N147" s="5"/>
    </row>
    <row r="148" spans="1:28" ht="12.75" customHeight="1" thickTop="1" thickBot="1" x14ac:dyDescent="0.4">
      <c r="A148" s="118"/>
      <c r="B148" s="118">
        <f>IF('MASTER  10 Teams'!B148&lt;&gt;"",'MASTER  10 Teams'!B148,"")</f>
        <v>4</v>
      </c>
      <c r="C148" s="98">
        <f>IF('MASTER  10 Teams'!C148&lt;&gt;"",'MASTER  10 Teams'!C148,"")</f>
        <v>42862</v>
      </c>
      <c r="D148" s="36" t="str">
        <f>IF('MASTER  10 Teams'!D148&lt;&gt;"",'MASTER  10 Teams'!D148,"")</f>
        <v>O40-1</v>
      </c>
      <c r="E148" s="24" t="str">
        <f>VLOOKUP(K148,'Ref asgn teams'!$A$2:$B$99,2)</f>
        <v>Vasco Da Gama 40</v>
      </c>
      <c r="F148" s="24" t="str">
        <f>VLOOKUP(L148,'Ref asgn teams'!$A$2:$B$99,2)</f>
        <v>Wilton Ancient Warriors FC</v>
      </c>
      <c r="G148" s="73"/>
      <c r="H148" s="97">
        <f>IF('MASTER  10 Teams'!H148&lt;&gt;"",'MASTER  10 Teams'!H148,"")</f>
        <v>0.41666666666666702</v>
      </c>
      <c r="I148" s="25" t="str">
        <f>VLOOKUP(M148,Venues!$A$2:$E$139,5,FALSE)</f>
        <v>Veterans Memorial Park (BPT), Bridgeport</v>
      </c>
      <c r="J148" s="75" t="str">
        <f>IF('MASTER  10 Teams'!J148&lt;&gt;"",'MASTER  10 Teams'!J148,"")</f>
        <v/>
      </c>
      <c r="K148" s="24" t="str">
        <f>IF('MASTER  10 Teams'!E148&lt;&gt;"",'MASTER  10 Teams'!E148,"")</f>
        <v>VASCO DA GAMA 40</v>
      </c>
      <c r="L148" s="24" t="str">
        <f>IF('MASTER  10 Teams'!F148&lt;&gt;"",'MASTER  10 Teams'!F148,"")</f>
        <v xml:space="preserve">WILTON WARRIORS </v>
      </c>
      <c r="M148" s="5" t="str">
        <f>IF('MASTER  10 Teams'!I148&lt;&gt;"",'MASTER  10 Teams'!I148,"")</f>
        <v>Veterans Memorial Park, Bridgeport</v>
      </c>
      <c r="N148" s="5"/>
    </row>
    <row r="149" spans="1:28" ht="12.75" customHeight="1" thickTop="1" thickBot="1" x14ac:dyDescent="0.4">
      <c r="A149" s="118"/>
      <c r="B149" s="118" t="str">
        <f>IF('MASTER  10 Teams'!B149&lt;&gt;"",'MASTER  10 Teams'!B149,"")</f>
        <v xml:space="preserve"> </v>
      </c>
      <c r="C149" s="98" t="str">
        <f>IF('MASTER  10 Teams'!C149&lt;&gt;"",'MASTER  10 Teams'!C149,"")</f>
        <v/>
      </c>
      <c r="D149" s="27" t="str">
        <f>IF('MASTER  10 Teams'!D149&lt;&gt;"",'MASTER  10 Teams'!D149,"")</f>
        <v xml:space="preserve"> </v>
      </c>
      <c r="E149" s="24" t="e">
        <f>VLOOKUP(K149,'Ref asgn teams'!$A$2:$B$99,2)</f>
        <v>#N/A</v>
      </c>
      <c r="F149" s="24" t="e">
        <f>VLOOKUP(L149,'Ref asgn teams'!$A$2:$B$99,2)</f>
        <v>#N/A</v>
      </c>
      <c r="G149" s="73"/>
      <c r="H149" s="97" t="str">
        <f>IF('MASTER  10 Teams'!H149&lt;&gt;"",'MASTER  10 Teams'!H149,"")</f>
        <v/>
      </c>
      <c r="I149" s="25" t="e">
        <f>VLOOKUP(M149,Venues!$A$2:$E$139,5,FALSE)</f>
        <v>#N/A</v>
      </c>
      <c r="J149" s="75" t="str">
        <f>IF('MASTER  10 Teams'!J149&lt;&gt;"",'MASTER  10 Teams'!J149,"")</f>
        <v/>
      </c>
      <c r="K149" s="24" t="str">
        <f>IF('MASTER  10 Teams'!E149&lt;&gt;"",'MASTER  10 Teams'!E149,"")</f>
        <v/>
      </c>
      <c r="L149" s="24" t="str">
        <f>IF('MASTER  10 Teams'!F149&lt;&gt;"",'MASTER  10 Teams'!F149,"")</f>
        <v/>
      </c>
      <c r="M149" s="5" t="str">
        <f>IF('MASTER  10 Teams'!I149&lt;&gt;"",'MASTER  10 Teams'!I149,"")</f>
        <v/>
      </c>
      <c r="N149" s="2"/>
      <c r="Q149" s="22"/>
      <c r="R149" s="22"/>
      <c r="AA149" s="22"/>
      <c r="AB149" s="22"/>
    </row>
    <row r="150" spans="1:28" ht="12.75" customHeight="1" thickTop="1" thickBot="1" x14ac:dyDescent="0.4">
      <c r="A150" s="118"/>
      <c r="B150" s="118">
        <f>IF('MASTER  10 Teams'!B150&lt;&gt;"",'MASTER  10 Teams'!B150,"")</f>
        <v>4</v>
      </c>
      <c r="C150" s="98">
        <f>IF('MASTER  10 Teams'!C150&lt;&gt;"",'MASTER  10 Teams'!C150,"")</f>
        <v>42862</v>
      </c>
      <c r="D150" s="37" t="str">
        <f>IF('MASTER  10 Teams'!D150&lt;&gt;"",'MASTER  10 Teams'!D150,"")</f>
        <v>O40-2</v>
      </c>
      <c r="E150" s="24" t="str">
        <f>VLOOKUP(K150,'Ref asgn teams'!$A$2:$B$99,2)</f>
        <v>Stamford United</v>
      </c>
      <c r="F150" s="24" t="str">
        <f>VLOOKUP(L150,'Ref asgn teams'!$A$2:$B$99,2)</f>
        <v xml:space="preserve">GUILFORD CELTIC </v>
      </c>
      <c r="G150" s="73"/>
      <c r="H150" s="97">
        <f>IF('MASTER  10 Teams'!H150&lt;&gt;"",'MASTER  10 Teams'!H150,"")</f>
        <v>0.41666666666666702</v>
      </c>
      <c r="I150" s="25" t="str">
        <f>VLOOKUP(M150,Venues!$A$2:$E$139,5,FALSE)</f>
        <v>West Beach, Stamford</v>
      </c>
      <c r="J150" s="75" t="str">
        <f>IF('MASTER  10 Teams'!J150&lt;&gt;"",'MASTER  10 Teams'!J150,"")</f>
        <v/>
      </c>
      <c r="K150" s="24" t="str">
        <f>IF('MASTER  10 Teams'!E150&lt;&gt;"",'MASTER  10 Teams'!E150,"")</f>
        <v>STAMFORD UNITED</v>
      </c>
      <c r="L150" s="24" t="str">
        <f>IF('MASTER  10 Teams'!F150&lt;&gt;"",'MASTER  10 Teams'!F150,"")</f>
        <v xml:space="preserve">GUILFORD CELTIC </v>
      </c>
      <c r="M150" s="5" t="str">
        <f>IF('MASTER  10 Teams'!I150&lt;&gt;"",'MASTER  10 Teams'!I150,"")</f>
        <v>West Beach Fields, Stamford</v>
      </c>
      <c r="N150" s="5"/>
    </row>
    <row r="151" spans="1:28" ht="12.75" customHeight="1" thickTop="1" thickBot="1" x14ac:dyDescent="0.4">
      <c r="A151" s="118"/>
      <c r="B151" s="118">
        <f>IF('MASTER  10 Teams'!B151&lt;&gt;"",'MASTER  10 Teams'!B151,"")</f>
        <v>4</v>
      </c>
      <c r="C151" s="98">
        <f>IF('MASTER  10 Teams'!C151&lt;&gt;"",'MASTER  10 Teams'!C151,"")</f>
        <v>42862</v>
      </c>
      <c r="D151" s="37" t="str">
        <f>IF('MASTER  10 Teams'!D151&lt;&gt;"",'MASTER  10 Teams'!D151,"")</f>
        <v>O40-2</v>
      </c>
      <c r="E151" s="24" t="str">
        <f>VLOOKUP(K151,'Ref asgn teams'!$A$2:$B$99,2)</f>
        <v>Greenwich Gunners 40</v>
      </c>
      <c r="F151" s="24" t="str">
        <f>VLOOKUP(L151,'Ref asgn teams'!$A$2:$B$99,2)</f>
        <v>Derby Quitus</v>
      </c>
      <c r="G151" s="73"/>
      <c r="H151" s="97">
        <f>IF('MASTER  10 Teams'!H151&lt;&gt;"",'MASTER  10 Teams'!H151,"")</f>
        <v>0.41666666666666702</v>
      </c>
      <c r="I151" s="25" t="str">
        <f>VLOOKUP(M151,Venues!$A$2:$E$139,5,FALSE)</f>
        <v>Greenwich High School, Greenwich</v>
      </c>
      <c r="J151" s="75" t="str">
        <f>IF('MASTER  10 Teams'!J151&lt;&gt;"",'MASTER  10 Teams'!J151,"")</f>
        <v/>
      </c>
      <c r="K151" s="24" t="str">
        <f>IF('MASTER  10 Teams'!E151&lt;&gt;"",'MASTER  10 Teams'!E151,"")</f>
        <v>GREENWICH GUNNERS 40</v>
      </c>
      <c r="L151" s="24" t="str">
        <f>IF('MASTER  10 Teams'!F151&lt;&gt;"",'MASTER  10 Teams'!F151,"")</f>
        <v>DERBY QUITUS</v>
      </c>
      <c r="M151" s="5" t="str">
        <f>IF('MASTER  10 Teams'!I151&lt;&gt;"",'MASTER  10 Teams'!I151,"")</f>
        <v>tbd</v>
      </c>
      <c r="N151" s="5"/>
    </row>
    <row r="152" spans="1:28" ht="12.75" customHeight="1" thickTop="1" thickBot="1" x14ac:dyDescent="0.4">
      <c r="A152" s="118"/>
      <c r="B152" s="118">
        <f>IF('MASTER  10 Teams'!B152&lt;&gt;"",'MASTER  10 Teams'!B152,"")</f>
        <v>4</v>
      </c>
      <c r="C152" s="98">
        <f>IF('MASTER  10 Teams'!C152&lt;&gt;"",'MASTER  10 Teams'!C152,"")</f>
        <v>42862</v>
      </c>
      <c r="D152" s="37" t="str">
        <f>IF('MASTER  10 Teams'!D152&lt;&gt;"",'MASTER  10 Teams'!D152,"")</f>
        <v>O40-2</v>
      </c>
      <c r="E152" s="24" t="str">
        <f>VLOOKUP(K152,'Ref asgn teams'!$A$2:$B$99,2)</f>
        <v>Guilford Bell Curve</v>
      </c>
      <c r="F152" s="24" t="str">
        <f>VLOOKUP(L152,'Ref asgn teams'!$A$2:$B$99,2)</f>
        <v>Norwalk Spots Colombia FC</v>
      </c>
      <c r="G152" s="73"/>
      <c r="H152" s="97">
        <f>IF('MASTER  10 Teams'!H152&lt;&gt;"",'MASTER  10 Teams'!H152,"")</f>
        <v>0.41666666666666702</v>
      </c>
      <c r="I152" s="25" t="str">
        <f>VLOOKUP(M152,Venues!$A$2:$E$139,5,FALSE)</f>
        <v>Guilford High School, Guilford</v>
      </c>
      <c r="J152" s="75" t="str">
        <f>IF('MASTER  10 Teams'!J152&lt;&gt;"",'MASTER  10 Teams'!J152,"")</f>
        <v/>
      </c>
      <c r="K152" s="24" t="str">
        <f>IF('MASTER  10 Teams'!E152&lt;&gt;"",'MASTER  10 Teams'!E152,"")</f>
        <v>GUILFORD BELL CURVE</v>
      </c>
      <c r="L152" s="24" t="str">
        <f>IF('MASTER  10 Teams'!F152&lt;&gt;"",'MASTER  10 Teams'!F152,"")</f>
        <v xml:space="preserve">NORWALK SPORT COLOMBIA </v>
      </c>
      <c r="M152" s="5" t="str">
        <f>IF('MASTER  10 Teams'!I152&lt;&gt;"",'MASTER  10 Teams'!I152,"")</f>
        <v>Guilford HS, Guilford</v>
      </c>
      <c r="N152" s="5"/>
    </row>
    <row r="153" spans="1:28" ht="12.75" customHeight="1" thickTop="1" thickBot="1" x14ac:dyDescent="0.4">
      <c r="A153" s="118"/>
      <c r="B153" s="118">
        <f>IF('MASTER  10 Teams'!B153&lt;&gt;"",'MASTER  10 Teams'!B153,"")</f>
        <v>4</v>
      </c>
      <c r="C153" s="98">
        <f>IF('MASTER  10 Teams'!C153&lt;&gt;"",'MASTER  10 Teams'!C153,"")</f>
        <v>42862</v>
      </c>
      <c r="D153" s="37" t="str">
        <f>IF('MASTER  10 Teams'!D153&lt;&gt;"",'MASTER  10 Teams'!D153,"")</f>
        <v>O40-2</v>
      </c>
      <c r="E153" s="24" t="str">
        <f>VLOOKUP(K153,'Ref asgn teams'!$A$2:$B$99,2)</f>
        <v>New Haven Americans</v>
      </c>
      <c r="F153" s="24" t="str">
        <f>VLOOKUP(L153,'Ref asgn teams'!$A$2:$B$99,2)</f>
        <v>Southeast Rovers</v>
      </c>
      <c r="G153" s="73"/>
      <c r="H153" s="97">
        <f>IF('MASTER  10 Teams'!H153&lt;&gt;"",'MASTER  10 Teams'!H153,"")</f>
        <v>0.41666666666666702</v>
      </c>
      <c r="I153" s="25" t="str">
        <f>VLOOKUP(M153,Venues!$A$2:$E$139,5,FALSE)</f>
        <v>Peck Place School, Orange</v>
      </c>
      <c r="J153" s="75" t="str">
        <f>IF('MASTER  10 Teams'!J153&lt;&gt;"",'MASTER  10 Teams'!J153,"")</f>
        <v/>
      </c>
      <c r="K153" s="24" t="str">
        <f>IF('MASTER  10 Teams'!E153&lt;&gt;"",'MASTER  10 Teams'!E153,"")</f>
        <v>NEW HAVEN AMERICANS</v>
      </c>
      <c r="L153" s="24" t="str">
        <f>IF('MASTER  10 Teams'!F153&lt;&gt;"",'MASTER  10 Teams'!F153,"")</f>
        <v>SOUTHEAST ROVERS</v>
      </c>
      <c r="M153" s="5" t="str">
        <f>IF('MASTER  10 Teams'!I153&lt;&gt;"",'MASTER  10 Teams'!I153,"")</f>
        <v>Peck Place School, Orange</v>
      </c>
      <c r="N153" s="5"/>
    </row>
    <row r="154" spans="1:28" ht="12.75" customHeight="1" thickTop="1" thickBot="1" x14ac:dyDescent="0.4">
      <c r="A154" s="118"/>
      <c r="B154" s="118">
        <f>IF('MASTER  10 Teams'!B154&lt;&gt;"",'MASTER  10 Teams'!B154,"")</f>
        <v>4</v>
      </c>
      <c r="C154" s="98">
        <f>IF('MASTER  10 Teams'!C154&lt;&gt;"",'MASTER  10 Teams'!C154,"")</f>
        <v>42862</v>
      </c>
      <c r="D154" s="37" t="str">
        <f>IF('MASTER  10 Teams'!D154&lt;&gt;"",'MASTER  10 Teams'!D154,"")</f>
        <v>O40-2</v>
      </c>
      <c r="E154" s="24" t="str">
        <f>VLOOKUP(K154,'Ref asgn teams'!$A$2:$B$99,2)</f>
        <v>Greenwich Arsenal 40</v>
      </c>
      <c r="F154" s="24" t="str">
        <f>VLOOKUP(L154,'Ref asgn teams'!$A$2:$B$99,2)</f>
        <v>Newington Portuguese 40</v>
      </c>
      <c r="G154" s="73"/>
      <c r="H154" s="97">
        <f>IF('MASTER  10 Teams'!H154&lt;&gt;"",'MASTER  10 Teams'!H154,"")</f>
        <v>0.41666666666666702</v>
      </c>
      <c r="I154" s="25" t="str">
        <f>VLOOKUP(M154,Venues!$A$2:$E$139,5,FALSE)</f>
        <v>Greenwich High School, Greenwich</v>
      </c>
      <c r="J154" s="75" t="str">
        <f>IF('MASTER  10 Teams'!J154&lt;&gt;"",'MASTER  10 Teams'!J154,"")</f>
        <v/>
      </c>
      <c r="K154" s="24" t="str">
        <f>IF('MASTER  10 Teams'!E154&lt;&gt;"",'MASTER  10 Teams'!E154,"")</f>
        <v>GREENWICH ARSENAL 40</v>
      </c>
      <c r="L154" s="24" t="str">
        <f>IF('MASTER  10 Teams'!F154&lt;&gt;"",'MASTER  10 Teams'!F154,"")</f>
        <v>NEWINGTON PORTUGUESE 40</v>
      </c>
      <c r="M154" s="5" t="str">
        <f>IF('MASTER  10 Teams'!I154&lt;&gt;"",'MASTER  10 Teams'!I154,"")</f>
        <v>tbd</v>
      </c>
      <c r="N154" s="5"/>
    </row>
    <row r="155" spans="1:28" ht="12.75" customHeight="1" thickTop="1" thickBot="1" x14ac:dyDescent="0.4">
      <c r="A155" s="118"/>
      <c r="B155" s="118" t="str">
        <f>IF('MASTER  10 Teams'!B155&lt;&gt;"",'MASTER  10 Teams'!B155,"")</f>
        <v xml:space="preserve"> </v>
      </c>
      <c r="C155" s="98" t="str">
        <f>IF('MASTER  10 Teams'!C155&lt;&gt;"",'MASTER  10 Teams'!C155,"")</f>
        <v/>
      </c>
      <c r="D155" s="27" t="str">
        <f>IF('MASTER  10 Teams'!D155&lt;&gt;"",'MASTER  10 Teams'!D155,"")</f>
        <v xml:space="preserve"> </v>
      </c>
      <c r="E155" s="24" t="e">
        <f>VLOOKUP(K155,'Ref asgn teams'!$A$2:$B$99,2)</f>
        <v>#N/A</v>
      </c>
      <c r="F155" s="24" t="e">
        <f>VLOOKUP(L155,'Ref asgn teams'!$A$2:$B$99,2)</f>
        <v>#N/A</v>
      </c>
      <c r="G155" s="73"/>
      <c r="H155" s="97" t="str">
        <f>IF('MASTER  10 Teams'!H155&lt;&gt;"",'MASTER  10 Teams'!H155,"")</f>
        <v/>
      </c>
      <c r="I155" s="25" t="e">
        <f>VLOOKUP(M155,Venues!$A$2:$E$139,5,FALSE)</f>
        <v>#N/A</v>
      </c>
      <c r="J155" s="75" t="str">
        <f>IF('MASTER  10 Teams'!J155&lt;&gt;"",'MASTER  10 Teams'!J155,"")</f>
        <v/>
      </c>
      <c r="K155" s="24" t="str">
        <f>IF('MASTER  10 Teams'!E155&lt;&gt;"",'MASTER  10 Teams'!E155,"")</f>
        <v/>
      </c>
      <c r="L155" s="24" t="str">
        <f>IF('MASTER  10 Teams'!F155&lt;&gt;"",'MASTER  10 Teams'!F155,"")</f>
        <v/>
      </c>
      <c r="M155" s="5" t="str">
        <f>IF('MASTER  10 Teams'!I155&lt;&gt;"",'MASTER  10 Teams'!I155,"")</f>
        <v/>
      </c>
      <c r="N155" s="2"/>
      <c r="Q155" s="22"/>
      <c r="R155" s="22"/>
      <c r="AA155" s="22"/>
      <c r="AB155" s="22"/>
    </row>
    <row r="156" spans="1:28" ht="12.75" customHeight="1" thickTop="1" thickBot="1" x14ac:dyDescent="0.4">
      <c r="A156" s="118"/>
      <c r="B156" s="118">
        <f>IF('MASTER  10 Teams'!B156&lt;&gt;"",'MASTER  10 Teams'!B156,"")</f>
        <v>4</v>
      </c>
      <c r="C156" s="98">
        <f>IF('MASTER  10 Teams'!C156&lt;&gt;"",'MASTER  10 Teams'!C156,"")</f>
        <v>42862</v>
      </c>
      <c r="D156" s="38" t="str">
        <f>IF('MASTER  10 Teams'!D156&lt;&gt;"",'MASTER  10 Teams'!D156,"")</f>
        <v>O40-3</v>
      </c>
      <c r="E156" s="24" t="str">
        <f>VLOOKUP(K156,'Ref asgn teams'!$A$2:$B$99,2)</f>
        <v>Wilton Wolves</v>
      </c>
      <c r="F156" s="24" t="str">
        <f>VLOOKUP(L156,'Ref asgn teams'!$A$2:$B$99,2)</f>
        <v>Newtown Salty Dogs</v>
      </c>
      <c r="G156" s="73"/>
      <c r="H156" s="97">
        <f>IF('MASTER  10 Teams'!H156&lt;&gt;"",'MASTER  10 Teams'!H156,"")</f>
        <v>0.41666666666666702</v>
      </c>
      <c r="I156" s="25" t="str">
        <f>VLOOKUP(M156,Venues!$A$2:$E$139,5,FALSE)</f>
        <v>Middlebrook School, Wilton</v>
      </c>
      <c r="J156" s="75" t="str">
        <f>IF('MASTER  10 Teams'!J156&lt;&gt;"",'MASTER  10 Teams'!J156,"")</f>
        <v/>
      </c>
      <c r="K156" s="24" t="str">
        <f>IF('MASTER  10 Teams'!E156&lt;&gt;"",'MASTER  10 Teams'!E156,"")</f>
        <v>WILTON WOLVES</v>
      </c>
      <c r="L156" s="24" t="str">
        <f>IF('MASTER  10 Teams'!F156&lt;&gt;"",'MASTER  10 Teams'!F156,"")</f>
        <v>NORTH BRANFORD 40</v>
      </c>
      <c r="M156" s="5" t="str">
        <f>IF('MASTER  10 Teams'!I156&lt;&gt;"",'MASTER  10 Teams'!I156,"")</f>
        <v>Middlebrook School, Wilton</v>
      </c>
      <c r="N156" s="5"/>
    </row>
    <row r="157" spans="1:28" ht="12.75" customHeight="1" thickTop="1" thickBot="1" x14ac:dyDescent="0.4">
      <c r="A157" s="118"/>
      <c r="B157" s="118">
        <f>IF('MASTER  10 Teams'!B157&lt;&gt;"",'MASTER  10 Teams'!B157,"")</f>
        <v>4</v>
      </c>
      <c r="C157" s="98">
        <f>IF('MASTER  10 Teams'!C157&lt;&gt;"",'MASTER  10 Teams'!C157,"")</f>
        <v>42862</v>
      </c>
      <c r="D157" s="38" t="str">
        <f>IF('MASTER  10 Teams'!D157&lt;&gt;"",'MASTER  10 Teams'!D157,"")</f>
        <v>O40-3</v>
      </c>
      <c r="E157" s="24" t="str">
        <f>VLOOKUP(K157,'Ref asgn teams'!$A$2:$B$99,2)</f>
        <v>Hamden United</v>
      </c>
      <c r="F157" s="24" t="str">
        <f>VLOOKUP(L157,'Ref asgn teams'!$A$2:$B$99,2)</f>
        <v>Cheshire United</v>
      </c>
      <c r="G157" s="73"/>
      <c r="H157" s="97">
        <f>IF('MASTER  10 Teams'!H157&lt;&gt;"",'MASTER  10 Teams'!H157,"")</f>
        <v>0.41666666666666702</v>
      </c>
      <c r="I157" s="25" t="str">
        <f>VLOOKUP(M157,Venues!$A$2:$E$139,5,FALSE)</f>
        <v>Hamden Middle School, Hamden</v>
      </c>
      <c r="J157" s="75" t="str">
        <f>IF('MASTER  10 Teams'!J157&lt;&gt;"",'MASTER  10 Teams'!J157,"")</f>
        <v/>
      </c>
      <c r="K157" s="24" t="str">
        <f>IF('MASTER  10 Teams'!E157&lt;&gt;"",'MASTER  10 Teams'!E157,"")</f>
        <v>HAMDEN UNITED</v>
      </c>
      <c r="L157" s="24" t="str">
        <f>IF('MASTER  10 Teams'!F157&lt;&gt;"",'MASTER  10 Teams'!F157,"")</f>
        <v xml:space="preserve">CHESHIRE UNITED </v>
      </c>
      <c r="M157" s="5" t="str">
        <f>IF('MASTER  10 Teams'!I157&lt;&gt;"",'MASTER  10 Teams'!I157,"")</f>
        <v>Hamden MS, Hamden</v>
      </c>
      <c r="N157" s="5"/>
    </row>
    <row r="158" spans="1:28" ht="12.75" customHeight="1" thickTop="1" thickBot="1" x14ac:dyDescent="0.4">
      <c r="A158" s="118"/>
      <c r="B158" s="118">
        <f>IF('MASTER  10 Teams'!B158&lt;&gt;"",'MASTER  10 Teams'!B158,"")</f>
        <v>4</v>
      </c>
      <c r="C158" s="98">
        <f>IF('MASTER  10 Teams'!C158&lt;&gt;"",'MASTER  10 Teams'!C158,"")</f>
        <v>42862</v>
      </c>
      <c r="D158" s="38" t="str">
        <f>IF('MASTER  10 Teams'!D158&lt;&gt;"",'MASTER  10 Teams'!D158,"")</f>
        <v>O40-3</v>
      </c>
      <c r="E158" s="24" t="str">
        <f>VLOOKUP(K158,'Ref asgn teams'!$A$2:$B$99,2)</f>
        <v>HENRY  REID FC 40</v>
      </c>
      <c r="F158" s="24" t="str">
        <f>VLOOKUP(L158,'Ref asgn teams'!$A$2:$B$99,2)</f>
        <v>Stamford City</v>
      </c>
      <c r="G158" s="73"/>
      <c r="H158" s="97">
        <f>IF('MASTER  10 Teams'!H158&lt;&gt;"",'MASTER  10 Teams'!H158,"")</f>
        <v>0.41666666666666702</v>
      </c>
      <c r="I158" s="25" t="str">
        <f>VLOOKUP(M158,Venues!$A$2:$E$139,5,FALSE)</f>
        <v>Ludlowe HS, Fairfield</v>
      </c>
      <c r="J158" s="75" t="str">
        <f>IF('MASTER  10 Teams'!J158&lt;&gt;"",'MASTER  10 Teams'!J158,"")</f>
        <v/>
      </c>
      <c r="K158" s="24" t="str">
        <f>IF('MASTER  10 Teams'!E158&lt;&gt;"",'MASTER  10 Teams'!E158,"")</f>
        <v>HENRY  REID FC 40</v>
      </c>
      <c r="L158" s="24" t="str">
        <f>IF('MASTER  10 Teams'!F158&lt;&gt;"",'MASTER  10 Teams'!F158,"")</f>
        <v>STAMFORD CITY</v>
      </c>
      <c r="M158" s="5" t="str">
        <f>IF('MASTER  10 Teams'!I158&lt;&gt;"",'MASTER  10 Teams'!I158,"")</f>
        <v>Ludlowe HS, Fairfield</v>
      </c>
      <c r="N158" s="5"/>
    </row>
    <row r="159" spans="1:28" ht="12.75" customHeight="1" thickTop="1" thickBot="1" x14ac:dyDescent="0.4">
      <c r="A159" s="118"/>
      <c r="B159" s="118">
        <f>IF('MASTER  10 Teams'!B159&lt;&gt;"",'MASTER  10 Teams'!B159,"")</f>
        <v>4</v>
      </c>
      <c r="C159" s="98">
        <f>IF('MASTER  10 Teams'!C159&lt;&gt;"",'MASTER  10 Teams'!C159,"")</f>
        <v>42862</v>
      </c>
      <c r="D159" s="38" t="str">
        <f>IF('MASTER  10 Teams'!D159&lt;&gt;"",'MASTER  10 Teams'!D159,"")</f>
        <v>O40-3</v>
      </c>
      <c r="E159" s="24" t="str">
        <f>VLOOKUP(K159,'Ref asgn teams'!$A$2:$B$99,2)</f>
        <v>North Haven FC 40</v>
      </c>
      <c r="F159" s="24" t="str">
        <f>VLOOKUP(L159,'Ref asgn teams'!$A$2:$B$99,2)</f>
        <v>Wallingford Morelia</v>
      </c>
      <c r="G159" s="73"/>
      <c r="H159" s="97">
        <f>IF('MASTER  10 Teams'!H159&lt;&gt;"",'MASTER  10 Teams'!H159,"")</f>
        <v>0.41666666666666702</v>
      </c>
      <c r="I159" s="25" t="str">
        <f>VLOOKUP(M159,Venues!$A$2:$E$139,5,FALSE)</f>
        <v>Ridge Rd School , North Haven</v>
      </c>
      <c r="J159" s="75" t="str">
        <f>IF('MASTER  10 Teams'!J159&lt;&gt;"",'MASTER  10 Teams'!J159,"")</f>
        <v/>
      </c>
      <c r="K159" s="24" t="str">
        <f>IF('MASTER  10 Teams'!E159&lt;&gt;"",'MASTER  10 Teams'!E159,"")</f>
        <v>NORTH HAVEN SC</v>
      </c>
      <c r="L159" s="24" t="str">
        <f>IF('MASTER  10 Teams'!F159&lt;&gt;"",'MASTER  10 Teams'!F159,"")</f>
        <v>WALLINGFORD MORELIA</v>
      </c>
      <c r="M159" s="5" t="str">
        <f>IF('MASTER  10 Teams'!I159&lt;&gt;"",'MASTER  10 Teams'!I159,"")</f>
        <v>Ridge Road, North Haven</v>
      </c>
      <c r="N159" s="5"/>
    </row>
    <row r="160" spans="1:28" ht="12.75" customHeight="1" thickTop="1" thickBot="1" x14ac:dyDescent="0.4">
      <c r="A160" s="118"/>
      <c r="B160" s="118">
        <f>IF('MASTER  10 Teams'!B160&lt;&gt;"",'MASTER  10 Teams'!B160,"")</f>
        <v>4</v>
      </c>
      <c r="C160" s="98">
        <f>IF('MASTER  10 Teams'!C160&lt;&gt;"",'MASTER  10 Teams'!C160,"")</f>
        <v>42862</v>
      </c>
      <c r="D160" s="38" t="str">
        <f>IF('MASTER  10 Teams'!D160&lt;&gt;"",'MASTER  10 Teams'!D160,"")</f>
        <v>O40-3</v>
      </c>
      <c r="E160" s="24" t="str">
        <f>VLOOKUP(K160,'Ref asgn teams'!$A$2:$B$99,2)</f>
        <v>Eli's FC</v>
      </c>
      <c r="F160" s="24" t="str">
        <f>VLOOKUP(L160,'Ref asgn teams'!$A$2:$B$99,2)</f>
        <v>PAN ZONES</v>
      </c>
      <c r="G160" s="73"/>
      <c r="H160" s="97">
        <f>IF('MASTER  10 Teams'!H160&lt;&gt;"",'MASTER  10 Teams'!H160,"")</f>
        <v>0.41666666666666702</v>
      </c>
      <c r="I160" s="25" t="str">
        <f>VLOOKUP(M160,Venues!$A$2:$E$139,5,FALSE)</f>
        <v>Platt Tech High School, Milford</v>
      </c>
      <c r="J160" s="75" t="str">
        <f>IF('MASTER  10 Teams'!J160&lt;&gt;"",'MASTER  10 Teams'!J160,"")</f>
        <v/>
      </c>
      <c r="K160" s="24" t="str">
        <f>IF('MASTER  10 Teams'!E160&lt;&gt;"",'MASTER  10 Teams'!E160,"")</f>
        <v>ELI'S FC</v>
      </c>
      <c r="L160" s="24" t="str">
        <f>IF('MASTER  10 Teams'!F160&lt;&gt;"",'MASTER  10 Teams'!F160,"")</f>
        <v>PAN ZONES</v>
      </c>
      <c r="M160" s="5" t="str">
        <f>IF('MASTER  10 Teams'!I160&lt;&gt;"",'MASTER  10 Teams'!I160,"")</f>
        <v>Platt Tech HS, Milford</v>
      </c>
      <c r="N160" s="5"/>
    </row>
    <row r="161" spans="1:28" ht="12.75" customHeight="1" thickTop="1" thickBot="1" x14ac:dyDescent="0.4">
      <c r="A161" s="118"/>
      <c r="B161" s="118" t="str">
        <f>IF('MASTER  10 Teams'!B161&lt;&gt;"",'MASTER  10 Teams'!B161,"")</f>
        <v xml:space="preserve"> </v>
      </c>
      <c r="C161" s="98" t="str">
        <f>IF('MASTER  10 Teams'!C161&lt;&gt;"",'MASTER  10 Teams'!C161,"")</f>
        <v/>
      </c>
      <c r="D161" s="27" t="str">
        <f>IF('MASTER  10 Teams'!D161&lt;&gt;"",'MASTER  10 Teams'!D161,"")</f>
        <v xml:space="preserve"> </v>
      </c>
      <c r="E161" s="24" t="e">
        <f>VLOOKUP(K161,'Ref asgn teams'!$A$2:$B$99,2)</f>
        <v>#N/A</v>
      </c>
      <c r="F161" s="24" t="e">
        <f>VLOOKUP(L161,'Ref asgn teams'!$A$2:$B$99,2)</f>
        <v>#N/A</v>
      </c>
      <c r="G161" s="73"/>
      <c r="H161" s="97" t="str">
        <f>IF('MASTER  10 Teams'!H161&lt;&gt;"",'MASTER  10 Teams'!H161,"")</f>
        <v/>
      </c>
      <c r="I161" s="25" t="e">
        <f>VLOOKUP(M161,Venues!$A$2:$E$139,5,FALSE)</f>
        <v>#N/A</v>
      </c>
      <c r="J161" s="75" t="str">
        <f>IF('MASTER  10 Teams'!J161&lt;&gt;"",'MASTER  10 Teams'!J161,"")</f>
        <v/>
      </c>
      <c r="K161" s="24" t="str">
        <f>IF('MASTER  10 Teams'!E161&lt;&gt;"",'MASTER  10 Teams'!E161,"")</f>
        <v/>
      </c>
      <c r="L161" s="24" t="str">
        <f>IF('MASTER  10 Teams'!F161&lt;&gt;"",'MASTER  10 Teams'!F161,"")</f>
        <v/>
      </c>
      <c r="M161" s="5" t="str">
        <f>IF('MASTER  10 Teams'!I161&lt;&gt;"",'MASTER  10 Teams'!I161,"")</f>
        <v/>
      </c>
      <c r="N161" s="2"/>
      <c r="Q161" s="22"/>
      <c r="R161" s="22"/>
      <c r="AA161" s="22"/>
      <c r="AB161" s="22"/>
    </row>
    <row r="162" spans="1:28" ht="12.75" customHeight="1" thickTop="1" thickBot="1" x14ac:dyDescent="0.4">
      <c r="A162" s="118"/>
      <c r="B162" s="118">
        <f>IF('MASTER  10 Teams'!B162&lt;&gt;"",'MASTER  10 Teams'!B162,"")</f>
        <v>4</v>
      </c>
      <c r="C162" s="98">
        <f>IF('MASTER  10 Teams'!C162&lt;&gt;"",'MASTER  10 Teams'!C162,"")</f>
        <v>42862</v>
      </c>
      <c r="D162" s="28" t="str">
        <f>IF('MASTER  10 Teams'!D162&lt;&gt;"",'MASTER  10 Teams'!D162,"")</f>
        <v>O50-1</v>
      </c>
      <c r="E162" s="24" t="str">
        <f>VLOOKUP(K162,'Ref asgn teams'!$A$2:$B$99,2)</f>
        <v>Vasco Da Gama 50 CC</v>
      </c>
      <c r="F162" s="24" t="str">
        <f>VLOOKUP(L162,'Ref asgn teams'!$A$2:$B$99,2)</f>
        <v>Greenwich Gunners 50</v>
      </c>
      <c r="G162" s="73"/>
      <c r="H162" s="97">
        <f>IF('MASTER  10 Teams'!H162&lt;&gt;"",'MASTER  10 Teams'!H162,"")</f>
        <v>0.41666666666666702</v>
      </c>
      <c r="I162" s="25" t="str">
        <f>VLOOKUP(M162,Venues!$A$2:$E$139,5,FALSE)</f>
        <v>Veterans Memorial Park (BPT), Bridgeport</v>
      </c>
      <c r="J162" s="75" t="str">
        <f>IF('MASTER  10 Teams'!J162&lt;&gt;"",'MASTER  10 Teams'!J162,"")</f>
        <v/>
      </c>
      <c r="K162" s="24" t="str">
        <f>IF('MASTER  10 Teams'!E162&lt;&gt;"",'MASTER  10 Teams'!E162,"")</f>
        <v>VASCO DA GAMA 50</v>
      </c>
      <c r="L162" s="24" t="str">
        <f>IF('MASTER  10 Teams'!F162&lt;&gt;"",'MASTER  10 Teams'!F162,"")</f>
        <v>GREENWICH GUNNERS 50</v>
      </c>
      <c r="M162" s="5" t="str">
        <f>IF('MASTER  10 Teams'!I162&lt;&gt;"",'MASTER  10 Teams'!I162,"")</f>
        <v>Veterans Memorial Park, Bridgeport</v>
      </c>
      <c r="N162" s="5"/>
    </row>
    <row r="163" spans="1:28" ht="12.75" customHeight="1" thickTop="1" thickBot="1" x14ac:dyDescent="0.4">
      <c r="A163" s="118"/>
      <c r="B163" s="118">
        <f>IF('MASTER  10 Teams'!B163&lt;&gt;"",'MASTER  10 Teams'!B163,"")</f>
        <v>4</v>
      </c>
      <c r="C163" s="98">
        <f>IF('MASTER  10 Teams'!C163&lt;&gt;"",'MASTER  10 Teams'!C163,"")</f>
        <v>42862</v>
      </c>
      <c r="D163" s="28" t="str">
        <f>IF('MASTER  10 Teams'!D163&lt;&gt;"",'MASTER  10 Teams'!D163,"")</f>
        <v>O50-1</v>
      </c>
      <c r="E163" s="24" t="str">
        <f>VLOOKUP(K163,'Ref asgn teams'!$A$2:$B$99,2)</f>
        <v>Darien Blue Waves</v>
      </c>
      <c r="F163" s="24" t="str">
        <f>VLOOKUP(L163,'Ref asgn teams'!$A$2:$B$99,2)</f>
        <v>Cheshire Azzurri 50</v>
      </c>
      <c r="G163" s="73"/>
      <c r="H163" s="97">
        <f>IF('MASTER  10 Teams'!H163&lt;&gt;"",'MASTER  10 Teams'!H163,"")</f>
        <v>0.375</v>
      </c>
      <c r="I163" s="25" t="str">
        <f>VLOOKUP(M163,Venues!$A$2:$E$139,5,FALSE)</f>
        <v>Middlesex Middle School, Darien</v>
      </c>
      <c r="J163" s="75" t="str">
        <f>IF('MASTER  10 Teams'!J163&lt;&gt;"",'MASTER  10 Teams'!J163,"")</f>
        <v/>
      </c>
      <c r="K163" s="24" t="str">
        <f>IF('MASTER  10 Teams'!E163&lt;&gt;"",'MASTER  10 Teams'!E163,"")</f>
        <v>DARIEN BLUE WAVE</v>
      </c>
      <c r="L163" s="24" t="str">
        <f>IF('MASTER  10 Teams'!F163&lt;&gt;"",'MASTER  10 Teams'!F163,"")</f>
        <v>CHESHIRE AZZURRI 50</v>
      </c>
      <c r="M163" s="5" t="str">
        <f>IF('MASTER  10 Teams'!I163&lt;&gt;"",'MASTER  10 Teams'!I163,"")</f>
        <v>Middlesex MS (Lower), Darien</v>
      </c>
      <c r="N163" s="5"/>
    </row>
    <row r="164" spans="1:28" ht="12.75" customHeight="1" thickTop="1" thickBot="1" x14ac:dyDescent="0.4">
      <c r="A164" s="118"/>
      <c r="B164" s="118">
        <f>IF('MASTER  10 Teams'!B164&lt;&gt;"",'MASTER  10 Teams'!B164,"")</f>
        <v>4</v>
      </c>
      <c r="C164" s="98">
        <f>IF('MASTER  10 Teams'!C164&lt;&gt;"",'MASTER  10 Teams'!C164,"")</f>
        <v>42862</v>
      </c>
      <c r="D164" s="28" t="str">
        <f>IF('MASTER  10 Teams'!D164&lt;&gt;"",'MASTER  10 Teams'!D164,"")</f>
        <v>O50-1</v>
      </c>
      <c r="E164" s="24" t="str">
        <f>VLOOKUP(K164,'Ref asgn teams'!$A$2:$B$99,2)</f>
        <v>Glastonbury Celtic</v>
      </c>
      <c r="F164" s="24" t="str">
        <f>VLOOKUP(L164,'Ref asgn teams'!$A$2:$B$99,2)</f>
        <v>New Britain Falcons FC</v>
      </c>
      <c r="G164" s="73"/>
      <c r="H164" s="97">
        <f>IF('MASTER  10 Teams'!H164&lt;&gt;"",'MASTER  10 Teams'!H164,"")</f>
        <v>0.41666666666666702</v>
      </c>
      <c r="I164" s="25" t="e">
        <f>VLOOKUP(M164,Venues!$A$2:$E$139,5,FALSE)</f>
        <v>#N/A</v>
      </c>
      <c r="J164" s="75" t="str">
        <f>IF('MASTER  10 Teams'!J164&lt;&gt;"",'MASTER  10 Teams'!J164,"")</f>
        <v/>
      </c>
      <c r="K164" s="24" t="str">
        <f>IF('MASTER  10 Teams'!E164&lt;&gt;"",'MASTER  10 Teams'!E164,"")</f>
        <v xml:space="preserve">GLASTONBURY CELTIC </v>
      </c>
      <c r="L164" s="24" t="str">
        <f>IF('MASTER  10 Teams'!F164&lt;&gt;"",'MASTER  10 Teams'!F164,"")</f>
        <v>NEW BRITAIN FALCONS FC</v>
      </c>
      <c r="M164" s="5" t="str">
        <f>IF('MASTER  10 Teams'!I164&lt;&gt;"",'MASTER  10 Teams'!I164,"")</f>
        <v>Irish American Club, Glastonbury</v>
      </c>
      <c r="N164" s="5"/>
    </row>
    <row r="165" spans="1:28" ht="12.75" customHeight="1" thickTop="1" thickBot="1" x14ac:dyDescent="0.4">
      <c r="A165" s="118"/>
      <c r="B165" s="118">
        <f>IF('MASTER  10 Teams'!B165&lt;&gt;"",'MASTER  10 Teams'!B165,"")</f>
        <v>4</v>
      </c>
      <c r="C165" s="98">
        <f>IF('MASTER  10 Teams'!C165&lt;&gt;"",'MASTER  10 Teams'!C165,"")</f>
        <v>42862</v>
      </c>
      <c r="D165" s="28" t="str">
        <f>IF('MASTER  10 Teams'!D165&lt;&gt;"",'MASTER  10 Teams'!D165,"")</f>
        <v>O50-1</v>
      </c>
      <c r="E165" s="24" t="str">
        <f>VLOOKUP(K165,'Ref asgn teams'!$A$2:$B$99,2)</f>
        <v>Guilford Black Eagles</v>
      </c>
      <c r="F165" s="24" t="str">
        <f>VLOOKUP(L165,'Ref asgn teams'!$A$2:$B$99,2)</f>
        <v>Polonia Falcon Stars FC</v>
      </c>
      <c r="G165" s="73"/>
      <c r="H165" s="97">
        <f>IF('MASTER  10 Teams'!H165&lt;&gt;"",'MASTER  10 Teams'!H165,"")</f>
        <v>0.33333333333333331</v>
      </c>
      <c r="I165" s="25" t="str">
        <f>VLOOKUP(M165,Venues!$A$2:$E$139,5,FALSE)</f>
        <v>Guilford High School, Guilford</v>
      </c>
      <c r="J165" s="75" t="str">
        <f>IF('MASTER  10 Teams'!J165&lt;&gt;"",'MASTER  10 Teams'!J165,"")</f>
        <v/>
      </c>
      <c r="K165" s="24" t="str">
        <f>IF('MASTER  10 Teams'!E165&lt;&gt;"",'MASTER  10 Teams'!E165,"")</f>
        <v>GUILFORD BLACK EAGLES</v>
      </c>
      <c r="L165" s="24" t="str">
        <f>IF('MASTER  10 Teams'!F165&lt;&gt;"",'MASTER  10 Teams'!F165,"")</f>
        <v>POLONIA FALCON STARS FC</v>
      </c>
      <c r="M165" s="5" t="str">
        <f>IF('MASTER  10 Teams'!I165&lt;&gt;"",'MASTER  10 Teams'!I165,"")</f>
        <v>Guilford HS, Guilford</v>
      </c>
      <c r="N165" s="5"/>
    </row>
    <row r="166" spans="1:28" ht="12.75" customHeight="1" thickTop="1" thickBot="1" x14ac:dyDescent="0.4">
      <c r="A166" s="118"/>
      <c r="B166" s="118">
        <f>IF('MASTER  10 Teams'!B166&lt;&gt;"",'MASTER  10 Teams'!B166,"")</f>
        <v>4</v>
      </c>
      <c r="C166" s="98">
        <f>IF('MASTER  10 Teams'!C166&lt;&gt;"",'MASTER  10 Teams'!C166,"")</f>
        <v>42862</v>
      </c>
      <c r="D166" s="28" t="str">
        <f>IF('MASTER  10 Teams'!D166&lt;&gt;"",'MASTER  10 Teams'!D166,"")</f>
        <v>O50-1</v>
      </c>
      <c r="E166" s="24" t="str">
        <f>VLOOKUP(K166,'Ref asgn teams'!$A$2:$B$99,2)</f>
        <v>Club Napoli 50</v>
      </c>
      <c r="F166" s="24" t="str">
        <f>VLOOKUP(L166,'Ref asgn teams'!$A$2:$B$99,2)</f>
        <v>Hartford Cavaliers Masters</v>
      </c>
      <c r="G166" s="73"/>
      <c r="H166" s="97">
        <f>IF('MASTER  10 Teams'!H166&lt;&gt;"",'MASTER  10 Teams'!H166,"")</f>
        <v>0.41666666666666702</v>
      </c>
      <c r="I166" s="25" t="str">
        <f>VLOOKUP(M166,Venues!$A$2:$E$139,5,FALSE)</f>
        <v>North Farms Park, North Branford</v>
      </c>
      <c r="J166" s="75" t="str">
        <f>IF('MASTER  10 Teams'!J166&lt;&gt;"",'MASTER  10 Teams'!J166,"")</f>
        <v/>
      </c>
      <c r="K166" s="24" t="str">
        <f>IF('MASTER  10 Teams'!E166&lt;&gt;"",'MASTER  10 Teams'!E166,"")</f>
        <v>CLUB NAPOLI 50</v>
      </c>
      <c r="L166" s="24" t="str">
        <f>IF('MASTER  10 Teams'!F166&lt;&gt;"",'MASTER  10 Teams'!F166,"")</f>
        <v>HARTFORD CAVALIERS</v>
      </c>
      <c r="M166" s="5" t="str">
        <f>IF('MASTER  10 Teams'!I166&lt;&gt;"",'MASTER  10 Teams'!I166,"")</f>
        <v>North Farms Park, North Branford</v>
      </c>
      <c r="N166" s="5"/>
    </row>
    <row r="167" spans="1:28" ht="12.75" customHeight="1" thickTop="1" thickBot="1" x14ac:dyDescent="0.4">
      <c r="A167" s="118"/>
      <c r="B167" s="118" t="str">
        <f>IF('MASTER  10 Teams'!B167&lt;&gt;"",'MASTER  10 Teams'!B167,"")</f>
        <v xml:space="preserve"> </v>
      </c>
      <c r="C167" s="98" t="str">
        <f>IF('MASTER  10 Teams'!C167&lt;&gt;"",'MASTER  10 Teams'!C167,"")</f>
        <v/>
      </c>
      <c r="D167" s="27" t="str">
        <f>IF('MASTER  10 Teams'!D167&lt;&gt;"",'MASTER  10 Teams'!D167,"")</f>
        <v xml:space="preserve"> </v>
      </c>
      <c r="E167" s="24" t="e">
        <f>VLOOKUP(K167,'Ref asgn teams'!$A$2:$B$99,2)</f>
        <v>#N/A</v>
      </c>
      <c r="F167" s="24" t="e">
        <f>VLOOKUP(L167,'Ref asgn teams'!$A$2:$B$99,2)</f>
        <v>#N/A</v>
      </c>
      <c r="G167" s="73"/>
      <c r="H167" s="97" t="str">
        <f>IF('MASTER  10 Teams'!H167&lt;&gt;"",'MASTER  10 Teams'!H167,"")</f>
        <v/>
      </c>
      <c r="I167" s="25" t="e">
        <f>VLOOKUP(M167,Venues!$A$2:$E$139,5,FALSE)</f>
        <v>#N/A</v>
      </c>
      <c r="J167" s="75" t="str">
        <f>IF('MASTER  10 Teams'!J167&lt;&gt;"",'MASTER  10 Teams'!J167,"")</f>
        <v/>
      </c>
      <c r="K167" s="24" t="str">
        <f>IF('MASTER  10 Teams'!E167&lt;&gt;"",'MASTER  10 Teams'!E167,"")</f>
        <v/>
      </c>
      <c r="L167" s="24" t="str">
        <f>IF('MASTER  10 Teams'!F167&lt;&gt;"",'MASTER  10 Teams'!F167,"")</f>
        <v/>
      </c>
      <c r="M167" s="5" t="str">
        <f>IF('MASTER  10 Teams'!I167&lt;&gt;"",'MASTER  10 Teams'!I167,"")</f>
        <v/>
      </c>
      <c r="N167" s="2"/>
      <c r="Q167" s="22"/>
      <c r="R167" s="22"/>
      <c r="AA167" s="22"/>
      <c r="AB167" s="22"/>
    </row>
    <row r="168" spans="1:28" ht="12.75" customHeight="1" thickTop="1" thickBot="1" x14ac:dyDescent="0.4">
      <c r="A168" s="118"/>
      <c r="B168" s="118">
        <f>IF('MASTER  10 Teams'!B168&lt;&gt;"",'MASTER  10 Teams'!B168,"")</f>
        <v>4</v>
      </c>
      <c r="C168" s="98">
        <f>IF('MASTER  10 Teams'!C168&lt;&gt;"",'MASTER  10 Teams'!C168,"")</f>
        <v>42862</v>
      </c>
      <c r="D168" s="39" t="str">
        <f>IF('MASTER  10 Teams'!D168&lt;&gt;"",'MASTER  10 Teams'!D168,"")</f>
        <v>O50-2</v>
      </c>
      <c r="E168" s="24" t="str">
        <f>VLOOKUP(K168,'Ref asgn teams'!$A$2:$B$99,2)</f>
        <v>West Haven Grays</v>
      </c>
      <c r="F168" s="24" t="str">
        <f>VLOOKUP(L168,'Ref asgn teams'!$A$2:$B$99,2)</f>
        <v>Moodus SC</v>
      </c>
      <c r="G168" s="73"/>
      <c r="H168" s="97">
        <f>IF('MASTER  10 Teams'!H168&lt;&gt;"",'MASTER  10 Teams'!H168,"")</f>
        <v>0.41666666666666702</v>
      </c>
      <c r="I168" s="25" t="str">
        <f>VLOOKUP(M168,Venues!$A$2:$E$139,5,FALSE)</f>
        <v>Pagels Field, West Haven</v>
      </c>
      <c r="J168" s="75" t="str">
        <f>IF('MASTER  10 Teams'!J168&lt;&gt;"",'MASTER  10 Teams'!J168,"")</f>
        <v/>
      </c>
      <c r="K168" s="24" t="str">
        <f>IF('MASTER  10 Teams'!E168&lt;&gt;"",'MASTER  10 Teams'!E168,"")</f>
        <v>WEST HAVEN GRAYS</v>
      </c>
      <c r="L168" s="24" t="str">
        <f>IF('MASTER  10 Teams'!F168&lt;&gt;"",'MASTER  10 Teams'!F168,"")</f>
        <v>MOODUS SC</v>
      </c>
      <c r="M168" s="5" t="str">
        <f>IF('MASTER  10 Teams'!I168&lt;&gt;"",'MASTER  10 Teams'!I168,"")</f>
        <v>Pagels Field, West Haven</v>
      </c>
      <c r="N168" s="5"/>
    </row>
    <row r="169" spans="1:28" ht="12.75" customHeight="1" thickTop="1" thickBot="1" x14ac:dyDescent="0.4">
      <c r="A169" s="118"/>
      <c r="B169" s="118">
        <f>IF('MASTER  10 Teams'!B169&lt;&gt;"",'MASTER  10 Teams'!B169,"")</f>
        <v>4</v>
      </c>
      <c r="C169" s="98">
        <f>IF('MASTER  10 Teams'!C169&lt;&gt;"",'MASTER  10 Teams'!C169,"")</f>
        <v>42862</v>
      </c>
      <c r="D169" s="39" t="str">
        <f>IF('MASTER  10 Teams'!D169&lt;&gt;"",'MASTER  10 Teams'!D169,"")</f>
        <v>O50-2</v>
      </c>
      <c r="E169" s="24" t="str">
        <f>VLOOKUP(K169,'Ref asgn teams'!$A$2:$B$99,2)</f>
        <v>Greenwich Arsenal 50</v>
      </c>
      <c r="F169" s="24" t="str">
        <f>VLOOKUP(L169,'Ref asgn teams'!$A$2:$B$99,2)</f>
        <v>East Haven SC</v>
      </c>
      <c r="G169" s="73"/>
      <c r="H169" s="97">
        <f>IF('MASTER  10 Teams'!H169&lt;&gt;"",'MASTER  10 Teams'!H169,"")</f>
        <v>0.41666666666666702</v>
      </c>
      <c r="I169" s="25" t="str">
        <f>VLOOKUP(M169,Venues!$A$2:$E$139,5,FALSE)</f>
        <v>Greenwich High School, Greenwich</v>
      </c>
      <c r="J169" s="75" t="str">
        <f>IF('MASTER  10 Teams'!J169&lt;&gt;"",'MASTER  10 Teams'!J169,"")</f>
        <v/>
      </c>
      <c r="K169" s="24" t="str">
        <f>IF('MASTER  10 Teams'!E169&lt;&gt;"",'MASTER  10 Teams'!E169,"")</f>
        <v>GREENWICH ARSENAL 50</v>
      </c>
      <c r="L169" s="24" t="str">
        <f>IF('MASTER  10 Teams'!F169&lt;&gt;"",'MASTER  10 Teams'!F169,"")</f>
        <v>EAST HAVEN SC</v>
      </c>
      <c r="M169" s="5" t="str">
        <f>IF('MASTER  10 Teams'!I169&lt;&gt;"",'MASTER  10 Teams'!I169,"")</f>
        <v>tbd</v>
      </c>
      <c r="N169" s="5"/>
    </row>
    <row r="170" spans="1:28" ht="12.75" customHeight="1" thickTop="1" thickBot="1" x14ac:dyDescent="0.4">
      <c r="A170" s="118"/>
      <c r="B170" s="118">
        <f>IF('MASTER  10 Teams'!B170&lt;&gt;"",'MASTER  10 Teams'!B170,"")</f>
        <v>4</v>
      </c>
      <c r="C170" s="98">
        <f>IF('MASTER  10 Teams'!C170&lt;&gt;"",'MASTER  10 Teams'!C170,"")</f>
        <v>42862</v>
      </c>
      <c r="D170" s="39" t="str">
        <f>IF('MASTER  10 Teams'!D170&lt;&gt;"",'MASTER  10 Teams'!D170,"")</f>
        <v>O50-2</v>
      </c>
      <c r="E170" s="24" t="str">
        <f>VLOOKUP(K170,'Ref asgn teams'!$A$2:$B$99,2)</f>
        <v>GREENWICH PUMAS LEGENDS</v>
      </c>
      <c r="F170" s="24" t="str">
        <f>VLOOKUP(L170,'Ref asgn teams'!$A$2:$B$99,2)</f>
        <v>Southbury Boomers</v>
      </c>
      <c r="G170" s="73"/>
      <c r="H170" s="97">
        <f>IF('MASTER  10 Teams'!H170&lt;&gt;"",'MASTER  10 Teams'!H170,"")</f>
        <v>0.41666666666666702</v>
      </c>
      <c r="I170" s="25" t="str">
        <f>VLOOKUP(M170,Venues!$A$2:$E$139,5,FALSE)</f>
        <v>Greenwich High School, Greenwich</v>
      </c>
      <c r="J170" s="75" t="str">
        <f>IF('MASTER  10 Teams'!J170&lt;&gt;"",'MASTER  10 Teams'!J170,"")</f>
        <v/>
      </c>
      <c r="K170" s="24" t="str">
        <f>IF('MASTER  10 Teams'!E170&lt;&gt;"",'MASTER  10 Teams'!E170,"")</f>
        <v>GREENWICH PUMAS LEGENDS</v>
      </c>
      <c r="L170" s="24" t="str">
        <f>IF('MASTER  10 Teams'!F170&lt;&gt;"",'MASTER  10 Teams'!F170,"")</f>
        <v>SOUTHBURY BOOMERS</v>
      </c>
      <c r="M170" s="5" t="str">
        <f>IF('MASTER  10 Teams'!I170&lt;&gt;"",'MASTER  10 Teams'!I170,"")</f>
        <v>tbd</v>
      </c>
      <c r="N170" s="5"/>
    </row>
    <row r="171" spans="1:28" ht="12.75" customHeight="1" thickTop="1" thickBot="1" x14ac:dyDescent="0.4">
      <c r="A171" s="118"/>
      <c r="B171" s="118">
        <f>IF('MASTER  10 Teams'!B171&lt;&gt;"",'MASTER  10 Teams'!B171,"")</f>
        <v>4</v>
      </c>
      <c r="C171" s="98">
        <f>IF('MASTER  10 Teams'!C171&lt;&gt;"",'MASTER  10 Teams'!C171,"")</f>
        <v>42862</v>
      </c>
      <c r="D171" s="39" t="str">
        <f>IF('MASTER  10 Teams'!D171&lt;&gt;"",'MASTER  10 Teams'!D171,"")</f>
        <v>O50-2</v>
      </c>
      <c r="E171" s="24" t="str">
        <f>VLOOKUP(K171,'Ref asgn teams'!$A$2:$B$99,2)</f>
        <v>Naugatuck River Rats</v>
      </c>
      <c r="F171" s="24" t="str">
        <f>VLOOKUP(L171,'Ref asgn teams'!$A$2:$B$99,2)</f>
        <v>Waterbury Pontes</v>
      </c>
      <c r="G171" s="73"/>
      <c r="H171" s="97">
        <f>IF('MASTER  10 Teams'!H171&lt;&gt;"",'MASTER  10 Teams'!H171,"")</f>
        <v>0.41666666666666702</v>
      </c>
      <c r="I171" s="25" t="str">
        <f>VLOOKUP(M171,Venues!$A$2:$E$139,5,FALSE)</f>
        <v>City Hill Middle School, Naugatuck</v>
      </c>
      <c r="J171" s="75" t="str">
        <f>IF('MASTER  10 Teams'!J171&lt;&gt;"",'MASTER  10 Teams'!J171,"")</f>
        <v/>
      </c>
      <c r="K171" s="24" t="str">
        <f>IF('MASTER  10 Teams'!E171&lt;&gt;"",'MASTER  10 Teams'!E171,"")</f>
        <v>NAUGATUCK RIVER RATS</v>
      </c>
      <c r="L171" s="24" t="str">
        <f>IF('MASTER  10 Teams'!F171&lt;&gt;"",'MASTER  10 Teams'!F171,"")</f>
        <v>WATERBURY PONTES</v>
      </c>
      <c r="M171" s="5" t="str">
        <f>IF('MASTER  10 Teams'!I171&lt;&gt;"",'MASTER  10 Teams'!I171,"")</f>
        <v>City Hill MS, Naugatuck</v>
      </c>
      <c r="N171" s="5"/>
    </row>
    <row r="172" spans="1:28" ht="12.75" customHeight="1" thickTop="1" thickBot="1" x14ac:dyDescent="0.4">
      <c r="A172" s="118"/>
      <c r="B172" s="118">
        <f>IF('MASTER  10 Teams'!B172&lt;&gt;"",'MASTER  10 Teams'!B172,"")</f>
        <v>4</v>
      </c>
      <c r="C172" s="98">
        <f>IF('MASTER  10 Teams'!C172&lt;&gt;"",'MASTER  10 Teams'!C172,"")</f>
        <v>42862</v>
      </c>
      <c r="D172" s="39" t="str">
        <f>IF('MASTER  10 Teams'!D172&lt;&gt;"",'MASTER  10 Teams'!D172,"")</f>
        <v>O50-2</v>
      </c>
      <c r="E172" s="24" t="str">
        <f>VLOOKUP(K172,'Ref asgn teams'!$A$2:$B$99,2)</f>
        <v>Farmington White Owls</v>
      </c>
      <c r="F172" s="24" t="str">
        <f>VLOOKUP(L172,'Ref asgn teams'!$A$2:$B$99,2)</f>
        <v>North Branford Legends</v>
      </c>
      <c r="G172" s="73"/>
      <c r="H172" s="97">
        <f>IF('MASTER  10 Teams'!H172&lt;&gt;"",'MASTER  10 Teams'!H172,"")</f>
        <v>0.41666666666666702</v>
      </c>
      <c r="I172" s="25" t="str">
        <f>VLOOKUP(M172,Venues!$A$2:$E$139,5,FALSE)</f>
        <v>Winding Trails, Farmington</v>
      </c>
      <c r="J172" s="75" t="str">
        <f>IF('MASTER  10 Teams'!J172&lt;&gt;"",'MASTER  10 Teams'!J172,"")</f>
        <v/>
      </c>
      <c r="K172" s="24" t="str">
        <f>IF('MASTER  10 Teams'!E172&lt;&gt;"",'MASTER  10 Teams'!E172,"")</f>
        <v>FARMINGTON WHITE OWLS</v>
      </c>
      <c r="L172" s="24" t="str">
        <f>IF('MASTER  10 Teams'!F172&lt;&gt;"",'MASTER  10 Teams'!F172,"")</f>
        <v>NORTH BRANFORD LEGENDS</v>
      </c>
      <c r="M172" s="5" t="str">
        <f>IF('MASTER  10 Teams'!I172&lt;&gt;"",'MASTER  10 Teams'!I172,"")</f>
        <v>Winding Trails, Farmington</v>
      </c>
      <c r="N172" s="5"/>
    </row>
    <row r="173" spans="1:28" ht="12.75" customHeight="1" thickTop="1" x14ac:dyDescent="0.35">
      <c r="A173" s="118"/>
      <c r="B173" s="118" t="str">
        <f>IF('MASTER  10 Teams'!B173&lt;&gt;"",'MASTER  10 Teams'!B173,"")</f>
        <v xml:space="preserve"> </v>
      </c>
      <c r="C173" s="98" t="str">
        <f>IF('MASTER  10 Teams'!C173&lt;&gt;"",'MASTER  10 Teams'!C173,"")</f>
        <v/>
      </c>
      <c r="D173" s="27" t="str">
        <f>IF('MASTER  10 Teams'!D173&lt;&gt;"",'MASTER  10 Teams'!D173,"")</f>
        <v xml:space="preserve"> </v>
      </c>
      <c r="E173" s="24" t="e">
        <f>VLOOKUP(K173,'Ref asgn teams'!$A$2:$B$99,2)</f>
        <v>#N/A</v>
      </c>
      <c r="F173" s="24" t="e">
        <f>VLOOKUP(L173,'Ref asgn teams'!$A$2:$B$99,2)</f>
        <v>#N/A</v>
      </c>
      <c r="G173" s="73"/>
      <c r="H173" s="97" t="str">
        <f>IF('MASTER  10 Teams'!H173&lt;&gt;"",'MASTER  10 Teams'!H173,"")</f>
        <v/>
      </c>
      <c r="I173" s="25" t="e">
        <f>VLOOKUP(M173,Venues!$A$2:$E$139,5,FALSE)</f>
        <v>#N/A</v>
      </c>
      <c r="J173" s="75" t="str">
        <f>IF('MASTER  10 Teams'!J173&lt;&gt;"",'MASTER  10 Teams'!J173,"")</f>
        <v/>
      </c>
      <c r="K173" s="24" t="str">
        <f>IF('MASTER  10 Teams'!E173&lt;&gt;"",'MASTER  10 Teams'!E173,"")</f>
        <v/>
      </c>
      <c r="L173" s="24" t="str">
        <f>IF('MASTER  10 Teams'!F173&lt;&gt;"",'MASTER  10 Teams'!F173,"")</f>
        <v/>
      </c>
      <c r="M173" s="5" t="str">
        <f>IF('MASTER  10 Teams'!I173&lt;&gt;"",'MASTER  10 Teams'!I173,"")</f>
        <v/>
      </c>
      <c r="N173" s="2"/>
      <c r="Q173" s="22"/>
      <c r="R173" s="22"/>
      <c r="AA173" s="22"/>
      <c r="AB173" s="22"/>
    </row>
    <row r="174" spans="1:28" ht="15.5" x14ac:dyDescent="0.35">
      <c r="A174" s="118"/>
      <c r="B174" s="118" t="str">
        <f>IF('MASTER  10 Teams'!B174&lt;&gt;"",'MASTER  10 Teams'!B174,"")</f>
        <v xml:space="preserve"> </v>
      </c>
      <c r="C174" s="98" t="str">
        <f>IF('MASTER  10 Teams'!C174&lt;&gt;"",'MASTER  10 Teams'!C174,"")</f>
        <v>NO SCHEDULED GAMES MOTHER'S DAY ------------ MANDATORY Scheduled Makeup Date 5/14</v>
      </c>
      <c r="D174" s="106" t="str">
        <f>IF('MASTER  10 Teams'!D174&lt;&gt;"",'MASTER  10 Teams'!D174,"")</f>
        <v/>
      </c>
      <c r="E174" s="24" t="e">
        <f>VLOOKUP(K174,'Ref asgn teams'!$A$2:$B$99,2)</f>
        <v>#N/A</v>
      </c>
      <c r="F174" s="24" t="e">
        <f>VLOOKUP(L174,'Ref asgn teams'!$A$2:$B$99,2)</f>
        <v>#N/A</v>
      </c>
      <c r="G174" s="106"/>
      <c r="H174" s="97" t="str">
        <f>IF('MASTER  10 Teams'!H174&lt;&gt;"",'MASTER  10 Teams'!H174,"")</f>
        <v/>
      </c>
      <c r="I174" s="25" t="e">
        <f>VLOOKUP(M174,Venues!$A$2:$E$139,5,FALSE)</f>
        <v>#N/A</v>
      </c>
      <c r="J174" s="75" t="str">
        <f>IF('MASTER  10 Teams'!J174&lt;&gt;"",'MASTER  10 Teams'!J174,"")</f>
        <v/>
      </c>
      <c r="K174" s="24" t="str">
        <f>IF('MASTER  10 Teams'!E174&lt;&gt;"",'MASTER  10 Teams'!E174,"")</f>
        <v/>
      </c>
      <c r="L174" s="24" t="str">
        <f>IF('MASTER  10 Teams'!F174&lt;&gt;"",'MASTER  10 Teams'!F174,"")</f>
        <v/>
      </c>
      <c r="M174" s="5" t="str">
        <f>IF('MASTER  10 Teams'!I174&lt;&gt;"",'MASTER  10 Teams'!I174,"")</f>
        <v/>
      </c>
      <c r="N174" s="2"/>
    </row>
    <row r="175" spans="1:28" ht="12.75" customHeight="1" thickBot="1" x14ac:dyDescent="0.4">
      <c r="A175" s="118"/>
      <c r="B175" s="118" t="str">
        <f>IF('MASTER  10 Teams'!B175&lt;&gt;"",'MASTER  10 Teams'!B175,"")</f>
        <v xml:space="preserve"> </v>
      </c>
      <c r="C175" s="98" t="str">
        <f>IF('MASTER  10 Teams'!C175&lt;&gt;"",'MASTER  10 Teams'!C175,"")</f>
        <v/>
      </c>
      <c r="D175" s="27" t="str">
        <f>IF('MASTER  10 Teams'!D175&lt;&gt;"",'MASTER  10 Teams'!D175,"")</f>
        <v xml:space="preserve"> </v>
      </c>
      <c r="E175" s="24" t="e">
        <f>VLOOKUP(K175,'Ref asgn teams'!$A$2:$B$99,2)</f>
        <v>#N/A</v>
      </c>
      <c r="F175" s="24" t="e">
        <f>VLOOKUP(L175,'Ref asgn teams'!$A$2:$B$99,2)</f>
        <v>#N/A</v>
      </c>
      <c r="G175" s="73"/>
      <c r="H175" s="97" t="str">
        <f>IF('MASTER  10 Teams'!H175&lt;&gt;"",'MASTER  10 Teams'!H175,"")</f>
        <v/>
      </c>
      <c r="I175" s="25" t="e">
        <f>VLOOKUP(M175,Venues!$A$2:$E$139,5,FALSE)</f>
        <v>#N/A</v>
      </c>
      <c r="J175" s="75" t="str">
        <f>IF('MASTER  10 Teams'!J175&lt;&gt;"",'MASTER  10 Teams'!J175,"")</f>
        <v/>
      </c>
      <c r="K175" s="24" t="str">
        <f>IF('MASTER  10 Teams'!E175&lt;&gt;"",'MASTER  10 Teams'!E175,"")</f>
        <v/>
      </c>
      <c r="L175" s="24" t="str">
        <f>IF('MASTER  10 Teams'!F175&lt;&gt;"",'MASTER  10 Teams'!F175,"")</f>
        <v/>
      </c>
      <c r="M175" s="5" t="str">
        <f>IF('MASTER  10 Teams'!I175&lt;&gt;"",'MASTER  10 Teams'!I175,"")</f>
        <v/>
      </c>
      <c r="N175" s="2"/>
      <c r="Q175" s="22"/>
      <c r="R175" s="22"/>
      <c r="AA175" s="22"/>
      <c r="AB175" s="22"/>
    </row>
    <row r="176" spans="1:28" ht="13.5" customHeight="1" thickTop="1" thickBot="1" x14ac:dyDescent="0.4">
      <c r="A176" s="118"/>
      <c r="B176" s="118">
        <f>IF('MASTER  10 Teams'!B176&lt;&gt;"",'MASTER  10 Teams'!B176,"")</f>
        <v>5</v>
      </c>
      <c r="C176" s="98">
        <f>IF('MASTER  10 Teams'!C176&lt;&gt;"",'MASTER  10 Teams'!C176,"")</f>
        <v>42876</v>
      </c>
      <c r="D176" s="34" t="str">
        <f>IF('MASTER  10 Teams'!D176&lt;&gt;"",'MASTER  10 Teams'!D176,"")</f>
        <v>O30-1</v>
      </c>
      <c r="E176" s="24" t="str">
        <f>VLOOKUP(K176,'Ref asgn teams'!$A$2:$B$99,2)</f>
        <v>Newington Portuguese 30</v>
      </c>
      <c r="F176" s="24" t="str">
        <f>VLOOKUP(L176,'Ref asgn teams'!$A$2:$B$99,2)</f>
        <v>Cinton FC</v>
      </c>
      <c r="G176" s="73"/>
      <c r="H176" s="97">
        <f>IF('MASTER  10 Teams'!H176&lt;&gt;"",'MASTER  10 Teams'!H176,"")</f>
        <v>0.33333333333333331</v>
      </c>
      <c r="I176" s="25" t="str">
        <f>VLOOKUP(M176,Venues!$A$2:$E$139,5,FALSE)</f>
        <v>Martin Kellogg, Newington</v>
      </c>
      <c r="J176" s="75" t="str">
        <f>IF('MASTER  10 Teams'!J176&lt;&gt;"",'MASTER  10 Teams'!J176,"")</f>
        <v/>
      </c>
      <c r="K176" s="24" t="str">
        <f>IF('MASTER  10 Teams'!E176&lt;&gt;"",'MASTER  10 Teams'!E176,"")</f>
        <v>NEWINGTON PORTUGUESE 30</v>
      </c>
      <c r="L176" s="24" t="str">
        <f>IF('MASTER  10 Teams'!F176&lt;&gt;"",'MASTER  10 Teams'!F176,"")</f>
        <v>CLINTON FC</v>
      </c>
      <c r="M176" s="5" t="str">
        <f>IF('MASTER  10 Teams'!I176&lt;&gt;"",'MASTER  10 Teams'!I176,"")</f>
        <v>Martin Kellogg, Newington</v>
      </c>
      <c r="N176" s="5"/>
    </row>
    <row r="177" spans="1:28" ht="13.5" customHeight="1" thickTop="1" thickBot="1" x14ac:dyDescent="0.4">
      <c r="A177" s="118"/>
      <c r="B177" s="118">
        <f>IF('MASTER  10 Teams'!B177&lt;&gt;"",'MASTER  10 Teams'!B177,"")</f>
        <v>5</v>
      </c>
      <c r="C177" s="98">
        <f>IF('MASTER  10 Teams'!C177&lt;&gt;"",'MASTER  10 Teams'!C177,"")</f>
        <v>42876</v>
      </c>
      <c r="D177" s="34" t="str">
        <f>IF('MASTER  10 Teams'!D177&lt;&gt;"",'MASTER  10 Teams'!D177,"")</f>
        <v>O30-1</v>
      </c>
      <c r="E177" s="24" t="str">
        <f>VLOOKUP(K177,'Ref asgn teams'!$A$2:$B$99,2)</f>
        <v>VASCO DA GAMA 30</v>
      </c>
      <c r="F177" s="24" t="str">
        <f>VLOOKUP(L177,'Ref asgn teams'!$A$2:$B$99,2)</f>
        <v>Danbury United 30</v>
      </c>
      <c r="G177" s="73"/>
      <c r="H177" s="97">
        <f>IF('MASTER  10 Teams'!H177&lt;&gt;"",'MASTER  10 Teams'!H177,"")</f>
        <v>0.33333333333333331</v>
      </c>
      <c r="I177" s="25" t="str">
        <f>VLOOKUP(M177,Venues!$A$2:$E$139,5,FALSE)</f>
        <v>Veterans Memorial Park (BPT), Bridgeport</v>
      </c>
      <c r="J177" s="75" t="str">
        <f>IF('MASTER  10 Teams'!J177&lt;&gt;"",'MASTER  10 Teams'!J177,"")</f>
        <v/>
      </c>
      <c r="K177" s="24" t="str">
        <f>IF('MASTER  10 Teams'!E177&lt;&gt;"",'MASTER  10 Teams'!E177,"")</f>
        <v>VASCO DA GAMA 30</v>
      </c>
      <c r="L177" s="24" t="str">
        <f>IF('MASTER  10 Teams'!F177&lt;&gt;"",'MASTER  10 Teams'!F177,"")</f>
        <v>DANBURY UNITED 30</v>
      </c>
      <c r="M177" s="5" t="str">
        <f>IF('MASTER  10 Teams'!I177&lt;&gt;"",'MASTER  10 Teams'!I177,"")</f>
        <v>Veterans Memorial Park, Bridgeport</v>
      </c>
      <c r="N177" s="5"/>
    </row>
    <row r="178" spans="1:28" ht="13.5" customHeight="1" thickTop="1" thickBot="1" x14ac:dyDescent="0.4">
      <c r="A178" s="118"/>
      <c r="B178" s="118">
        <f>IF('MASTER  10 Teams'!B178&lt;&gt;"",'MASTER  10 Teams'!B178,"")</f>
        <v>5</v>
      </c>
      <c r="C178" s="98">
        <f>IF('MASTER  10 Teams'!C178&lt;&gt;"",'MASTER  10 Teams'!C178,"")</f>
        <v>42876</v>
      </c>
      <c r="D178" s="34" t="str">
        <f>IF('MASTER  10 Teams'!D178&lt;&gt;"",'MASTER  10 Teams'!D178,"")</f>
        <v>O30-1</v>
      </c>
      <c r="E178" s="24" t="str">
        <f>VLOOKUP(K178,'Ref asgn teams'!$A$2:$B$99,2)</f>
        <v>Greenwich Arsenal 30</v>
      </c>
      <c r="F178" s="24" t="str">
        <f>VLOOKUP(L178,'Ref asgn teams'!$A$2:$B$99,2)</f>
        <v>Milford Tuesday</v>
      </c>
      <c r="G178" s="73"/>
      <c r="H178" s="97">
        <f>IF('MASTER  10 Teams'!H178&lt;&gt;"",'MASTER  10 Teams'!H178,"")</f>
        <v>0.41666666666666702</v>
      </c>
      <c r="I178" s="25" t="str">
        <f>VLOOKUP(M178,Venues!$A$2:$E$139,5,FALSE)</f>
        <v>Greenwich High School, Greenwich</v>
      </c>
      <c r="J178" s="75" t="str">
        <f>IF('MASTER  10 Teams'!J178&lt;&gt;"",'MASTER  10 Teams'!J178,"")</f>
        <v/>
      </c>
      <c r="K178" s="24" t="str">
        <f>IF('MASTER  10 Teams'!E178&lt;&gt;"",'MASTER  10 Teams'!E178,"")</f>
        <v>GREENWICH ARSENAL 30</v>
      </c>
      <c r="L178" s="24" t="str">
        <f>IF('MASTER  10 Teams'!F178&lt;&gt;"",'MASTER  10 Teams'!F178,"")</f>
        <v>MILFORD TUESDAY</v>
      </c>
      <c r="M178" s="5" t="str">
        <f>IF('MASTER  10 Teams'!I178&lt;&gt;"",'MASTER  10 Teams'!I178,"")</f>
        <v>tbd</v>
      </c>
      <c r="N178" s="5"/>
    </row>
    <row r="179" spans="1:28" ht="12.75" customHeight="1" thickTop="1" thickBot="1" x14ac:dyDescent="0.4">
      <c r="A179" s="118"/>
      <c r="B179" s="118">
        <f>IF('MASTER  10 Teams'!B179&lt;&gt;"",'MASTER  10 Teams'!B179,"")</f>
        <v>5</v>
      </c>
      <c r="C179" s="98">
        <f>IF('MASTER  10 Teams'!C179&lt;&gt;"",'MASTER  10 Teams'!C179,"")</f>
        <v>42876</v>
      </c>
      <c r="D179" s="34" t="str">
        <f>IF('MASTER  10 Teams'!D179&lt;&gt;"",'MASTER  10 Teams'!D179,"")</f>
        <v>O30-1</v>
      </c>
      <c r="E179" s="24" t="str">
        <f>VLOOKUP(K179,'Ref asgn teams'!$A$2:$B$99,2)</f>
        <v>Polonez United</v>
      </c>
      <c r="F179" s="24" t="str">
        <f>VLOOKUP(L179,'Ref asgn teams'!$A$2:$B$99,2)</f>
        <v>ECUACHAMOS FC</v>
      </c>
      <c r="G179" s="73"/>
      <c r="H179" s="97">
        <f>IF('MASTER  10 Teams'!H179&lt;&gt;"",'MASTER  10 Teams'!H179,"")</f>
        <v>0.375</v>
      </c>
      <c r="I179" s="25" t="str">
        <f>VLOOKUP(M179,Venues!$A$2:$E$139,5,FALSE)</f>
        <v>Cromwell Middle School, Cromwell</v>
      </c>
      <c r="J179" s="75" t="str">
        <f>IF('MASTER  10 Teams'!J179&lt;&gt;"",'MASTER  10 Teams'!J179,"")</f>
        <v/>
      </c>
      <c r="K179" s="24" t="str">
        <f>IF('MASTER  10 Teams'!E179&lt;&gt;"",'MASTER  10 Teams'!E179,"")</f>
        <v>POLONEZ UNITED</v>
      </c>
      <c r="L179" s="24" t="str">
        <f>IF('MASTER  10 Teams'!F179&lt;&gt;"",'MASTER  10 Teams'!F179,"")</f>
        <v>ECUACHAMOS FC</v>
      </c>
      <c r="M179" s="5" t="str">
        <f>IF('MASTER  10 Teams'!I179&lt;&gt;"",'MASTER  10 Teams'!I179,"")</f>
        <v>Cromwell MS, Cromwell</v>
      </c>
      <c r="N179" s="5"/>
    </row>
    <row r="180" spans="1:28" ht="13.5" customHeight="1" thickTop="1" thickBot="1" x14ac:dyDescent="0.4">
      <c r="A180" s="118"/>
      <c r="B180" s="118">
        <f>IF('MASTER  10 Teams'!B180&lt;&gt;"",'MASTER  10 Teams'!B180,"")</f>
        <v>5</v>
      </c>
      <c r="C180" s="98">
        <f>IF('MASTER  10 Teams'!C180&lt;&gt;"",'MASTER  10 Teams'!C180,"")</f>
        <v>42876</v>
      </c>
      <c r="D180" s="34" t="str">
        <f>IF('MASTER  10 Teams'!D180&lt;&gt;"",'MASTER  10 Teams'!D180,"")</f>
        <v>O30-1</v>
      </c>
      <c r="E180" s="24" t="str">
        <f>VLOOKUP(K180,'Ref asgn teams'!$A$2:$B$99,2)</f>
        <v>Newtown Salty Dogs</v>
      </c>
      <c r="F180" s="24" t="str">
        <f>VLOOKUP(L180,'Ref asgn teams'!$A$2:$B$99,2)</f>
        <v>FC Shelton</v>
      </c>
      <c r="G180" s="73"/>
      <c r="H180" s="97">
        <f>IF('MASTER  10 Teams'!H180&lt;&gt;"",'MASTER  10 Teams'!H180,"")</f>
        <v>0.33333333333333331</v>
      </c>
      <c r="I180" s="25" t="str">
        <f>VLOOKUP(M180,Venues!$A$2:$E$139,5,FALSE)</f>
        <v>Northford Park, Northford</v>
      </c>
      <c r="J180" s="75" t="str">
        <f>IF('MASTER  10 Teams'!J180&lt;&gt;"",'MASTER  10 Teams'!J180,"")</f>
        <v/>
      </c>
      <c r="K180" s="24" t="str">
        <f>IF('MASTER  10 Teams'!E180&lt;&gt;"",'MASTER  10 Teams'!E180,"")</f>
        <v>NORTH BRANFORD 30</v>
      </c>
      <c r="L180" s="24" t="str">
        <f>IF('MASTER  10 Teams'!F180&lt;&gt;"",'MASTER  10 Teams'!F180,"")</f>
        <v>SHELTON FC</v>
      </c>
      <c r="M180" s="5" t="str">
        <f>IF('MASTER  10 Teams'!I180&lt;&gt;"",'MASTER  10 Teams'!I180,"")</f>
        <v>Northford Park, North Branford</v>
      </c>
      <c r="N180" s="5"/>
    </row>
    <row r="181" spans="1:28" ht="12.75" customHeight="1" thickTop="1" thickBot="1" x14ac:dyDescent="0.4">
      <c r="A181" s="118"/>
      <c r="B181" s="118" t="str">
        <f>IF('MASTER  10 Teams'!B181&lt;&gt;"",'MASTER  10 Teams'!B181,"")</f>
        <v xml:space="preserve"> </v>
      </c>
      <c r="C181" s="98" t="str">
        <f>IF('MASTER  10 Teams'!C181&lt;&gt;"",'MASTER  10 Teams'!C181,"")</f>
        <v/>
      </c>
      <c r="D181" s="27" t="str">
        <f>IF('MASTER  10 Teams'!D181&lt;&gt;"",'MASTER  10 Teams'!D181,"")</f>
        <v xml:space="preserve"> </v>
      </c>
      <c r="E181" s="24" t="e">
        <f>VLOOKUP(K181,'Ref asgn teams'!$A$2:$B$99,2)</f>
        <v>#N/A</v>
      </c>
      <c r="F181" s="24" t="e">
        <f>VLOOKUP(L181,'Ref asgn teams'!$A$2:$B$99,2)</f>
        <v>#N/A</v>
      </c>
      <c r="G181" s="73"/>
      <c r="H181" s="97" t="str">
        <f>IF('MASTER  10 Teams'!H181&lt;&gt;"",'MASTER  10 Teams'!H181,"")</f>
        <v/>
      </c>
      <c r="I181" s="25" t="e">
        <f>VLOOKUP(M181,Venues!$A$2:$E$139,5,FALSE)</f>
        <v>#N/A</v>
      </c>
      <c r="J181" s="75" t="str">
        <f>IF('MASTER  10 Teams'!J181&lt;&gt;"",'MASTER  10 Teams'!J181,"")</f>
        <v/>
      </c>
      <c r="K181" s="24" t="str">
        <f>IF('MASTER  10 Teams'!E181&lt;&gt;"",'MASTER  10 Teams'!E181,"")</f>
        <v/>
      </c>
      <c r="L181" s="24" t="str">
        <f>IF('MASTER  10 Teams'!F181&lt;&gt;"",'MASTER  10 Teams'!F181,"")</f>
        <v/>
      </c>
      <c r="M181" s="5" t="str">
        <f>IF('MASTER  10 Teams'!I181&lt;&gt;"",'MASTER  10 Teams'!I181,"")</f>
        <v/>
      </c>
      <c r="N181" s="5"/>
      <c r="Q181" s="22"/>
      <c r="R181" s="22"/>
      <c r="AA181" s="22"/>
      <c r="AB181" s="22"/>
    </row>
    <row r="182" spans="1:28" ht="13.5" customHeight="1" thickTop="1" thickBot="1" x14ac:dyDescent="0.4">
      <c r="A182" s="118"/>
      <c r="B182" s="118">
        <f>IF('MASTER  10 Teams'!B182&lt;&gt;"",'MASTER  10 Teams'!B182,"")</f>
        <v>5</v>
      </c>
      <c r="C182" s="98">
        <f>IF('MASTER  10 Teams'!C182&lt;&gt;"",'MASTER  10 Teams'!C182,"")</f>
        <v>42876</v>
      </c>
      <c r="D182" s="35" t="str">
        <f>IF('MASTER  10 Teams'!D182&lt;&gt;"",'MASTER  10 Teams'!D182,"")</f>
        <v>O30-2</v>
      </c>
      <c r="E182" s="24" t="str">
        <f>VLOOKUP(K182,'Ref asgn teams'!$A$2:$B$99,2)</f>
        <v>Bridgeport United</v>
      </c>
      <c r="F182" s="24" t="str">
        <f>VLOOKUP(L182,'Ref asgn teams'!$A$2:$B$99,2)</f>
        <v>Milford Amigos</v>
      </c>
      <c r="G182" s="73"/>
      <c r="H182" s="97">
        <f>IF('MASTER  10 Teams'!H182&lt;&gt;"",'MASTER  10 Teams'!H182,"")</f>
        <v>0.41666666666666669</v>
      </c>
      <c r="I182" s="25" t="e">
        <f>VLOOKUP(M182,Venues!$A$2:$E$139,5,FALSE)</f>
        <v>#N/A</v>
      </c>
      <c r="J182" s="75" t="str">
        <f>IF('MASTER  10 Teams'!J182&lt;&gt;"",'MASTER  10 Teams'!J182,"")</f>
        <v/>
      </c>
      <c r="K182" s="24" t="str">
        <f>IF('MASTER  10 Teams'!E182&lt;&gt;"",'MASTER  10 Teams'!E182,"")</f>
        <v>BYE</v>
      </c>
      <c r="L182" s="24" t="str">
        <f>IF('MASTER  10 Teams'!F182&lt;&gt;"",'MASTER  10 Teams'!F182,"")</f>
        <v>MILFORD AMIGOS</v>
      </c>
      <c r="M182" s="5" t="str">
        <f>IF('MASTER  10 Teams'!I182&lt;&gt;"",'MASTER  10 Teams'!I182,"")</f>
        <v>--</v>
      </c>
      <c r="N182" s="5"/>
    </row>
    <row r="183" spans="1:28" ht="13.5" customHeight="1" thickTop="1" thickBot="1" x14ac:dyDescent="0.4">
      <c r="A183" s="118"/>
      <c r="B183" s="118">
        <f>IF('MASTER  10 Teams'!B183&lt;&gt;"",'MASTER  10 Teams'!B183,"")</f>
        <v>5</v>
      </c>
      <c r="C183" s="98">
        <f>IF('MASTER  10 Teams'!C183&lt;&gt;"",'MASTER  10 Teams'!C183,"")</f>
        <v>42876</v>
      </c>
      <c r="D183" s="35" t="str">
        <f>IF('MASTER  10 Teams'!D183&lt;&gt;"",'MASTER  10 Teams'!D183,"")</f>
        <v>O30-2</v>
      </c>
      <c r="E183" s="24" t="str">
        <f>VLOOKUP(K183,'Ref asgn teams'!$A$2:$B$99,2)</f>
        <v>WATERTOWN GEEZERS</v>
      </c>
      <c r="F183" s="24" t="str">
        <f>VLOOKUP(L183,'Ref asgn teams'!$A$2:$B$99,2)</f>
        <v>Caseus New Haven FC</v>
      </c>
      <c r="G183" s="73"/>
      <c r="H183" s="97">
        <f>IF('MASTER  10 Teams'!H183&lt;&gt;"",'MASTER  10 Teams'!H183,"")</f>
        <v>0.41666666666666702</v>
      </c>
      <c r="I183" s="25" t="str">
        <f>VLOOKUP(M183,Venues!$A$2:$E$139,5,FALSE)</f>
        <v>Swift School, Watertown</v>
      </c>
      <c r="J183" s="75" t="str">
        <f>IF('MASTER  10 Teams'!J183&lt;&gt;"",'MASTER  10 Teams'!J183,"")</f>
        <v/>
      </c>
      <c r="K183" s="24" t="str">
        <f>IF('MASTER  10 Teams'!E183&lt;&gt;"",'MASTER  10 Teams'!E183,"")</f>
        <v>WATERTOWN GEEZERS</v>
      </c>
      <c r="L183" s="24" t="str">
        <f>IF('MASTER  10 Teams'!F183&lt;&gt;"",'MASTER  10 Teams'!F183,"")</f>
        <v>CASEUS NEW HAVEN FC</v>
      </c>
      <c r="M183" s="5" t="str">
        <f>IF('MASTER  10 Teams'!I183&lt;&gt;"",'MASTER  10 Teams'!I183,"")</f>
        <v>Swift School, Watertown</v>
      </c>
      <c r="N183" s="5"/>
    </row>
    <row r="184" spans="1:28" ht="12.75" customHeight="1" thickTop="1" thickBot="1" x14ac:dyDescent="0.4">
      <c r="A184" s="118"/>
      <c r="B184" s="118">
        <f>IF('MASTER  10 Teams'!B184&lt;&gt;"",'MASTER  10 Teams'!B184,"")</f>
        <v>5</v>
      </c>
      <c r="C184" s="98">
        <f>IF('MASTER  10 Teams'!C184&lt;&gt;"",'MASTER  10 Teams'!C184,"")</f>
        <v>42876</v>
      </c>
      <c r="D184" s="35" t="str">
        <f>IF('MASTER  10 Teams'!D184&lt;&gt;"",'MASTER  10 Teams'!D184,"")</f>
        <v>O30-2</v>
      </c>
      <c r="E184" s="24" t="str">
        <f>VLOOKUP(K184,'Ref asgn teams'!$A$2:$B$99,2)</f>
        <v>HENRY REID FC</v>
      </c>
      <c r="F184" s="24" t="str">
        <f>VLOOKUP(L184,'Ref asgn teams'!$A$2:$B$99,2)</f>
        <v>Litchfield County Blues</v>
      </c>
      <c r="G184" s="73"/>
      <c r="H184" s="97">
        <f>IF('MASTER  10 Teams'!H184&lt;&gt;"",'MASTER  10 Teams'!H184,"")</f>
        <v>0.41666666666666702</v>
      </c>
      <c r="I184" s="25" t="str">
        <f>VLOOKUP(M184,Venues!$A$2:$E$139,5,FALSE)</f>
        <v>Ludlowe HS, Fairfield</v>
      </c>
      <c r="J184" s="75" t="str">
        <f>IF('MASTER  10 Teams'!J184&lt;&gt;"",'MASTER  10 Teams'!J184,"")</f>
        <v/>
      </c>
      <c r="K184" s="24" t="str">
        <f>IF('MASTER  10 Teams'!E184&lt;&gt;"",'MASTER  10 Teams'!E184,"")</f>
        <v>HENRY  REID FC 30</v>
      </c>
      <c r="L184" s="24" t="str">
        <f>IF('MASTER  10 Teams'!F184&lt;&gt;"",'MASTER  10 Teams'!F184,"")</f>
        <v>LITCHFIELD COUNTY BLUES</v>
      </c>
      <c r="M184" s="5" t="str">
        <f>IF('MASTER  10 Teams'!I184&lt;&gt;"",'MASTER  10 Teams'!I184,"")</f>
        <v>Ludlowe HS, Fairfield</v>
      </c>
      <c r="N184" s="5"/>
    </row>
    <row r="185" spans="1:28" ht="12.75" customHeight="1" thickTop="1" thickBot="1" x14ac:dyDescent="0.4">
      <c r="A185" s="118"/>
      <c r="B185" s="118">
        <f>IF('MASTER  10 Teams'!B185&lt;&gt;"",'MASTER  10 Teams'!B185,"")</f>
        <v>5</v>
      </c>
      <c r="C185" s="98">
        <f>IF('MASTER  10 Teams'!C185&lt;&gt;"",'MASTER  10 Teams'!C185,"")</f>
        <v>42876</v>
      </c>
      <c r="D185" s="35" t="str">
        <f>IF('MASTER  10 Teams'!D185&lt;&gt;"",'MASTER  10 Teams'!D185,"")</f>
        <v>O30-2</v>
      </c>
      <c r="E185" s="24" t="str">
        <f>VLOOKUP(K185,'Ref asgn teams'!$A$2:$B$99,2)</f>
        <v>Newtown Salty Dogs</v>
      </c>
      <c r="F185" s="24" t="str">
        <f>VLOOKUP(L185,'Ref asgn teams'!$A$2:$B$99,2)</f>
        <v>Club Napoli 30</v>
      </c>
      <c r="G185" s="73"/>
      <c r="H185" s="97">
        <f>IF('MASTER  10 Teams'!H185&lt;&gt;"",'MASTER  10 Teams'!H185,"")</f>
        <v>0.33333333333333331</v>
      </c>
      <c r="I185" s="25" t="str">
        <f>VLOOKUP(M185,Venues!$A$2:$E$139,5,FALSE)</f>
        <v>Treadwell Park, Sandy Hook</v>
      </c>
      <c r="J185" s="75" t="str">
        <f>IF('MASTER  10 Teams'!J185&lt;&gt;"",'MASTER  10 Teams'!J185,"")</f>
        <v/>
      </c>
      <c r="K185" s="24" t="str">
        <f>IF('MASTER  10 Teams'!E185&lt;&gt;"",'MASTER  10 Teams'!E185,"")</f>
        <v>NEWTOWN SALTY DOGS</v>
      </c>
      <c r="L185" s="24" t="str">
        <f>IF('MASTER  10 Teams'!F185&lt;&gt;"",'MASTER  10 Teams'!F185,"")</f>
        <v>CLUB NAPOLI 30</v>
      </c>
      <c r="M185" s="5" t="str">
        <f>IF('MASTER  10 Teams'!I185&lt;&gt;"",'MASTER  10 Teams'!I185,"")</f>
        <v>Treadwell Park, Newtown</v>
      </c>
      <c r="N185" s="5"/>
    </row>
    <row r="186" spans="1:28" ht="12.75" customHeight="1" thickTop="1" thickBot="1" x14ac:dyDescent="0.4">
      <c r="A186" s="118"/>
      <c r="B186" s="118">
        <f>IF('MASTER  10 Teams'!B186&lt;&gt;"",'MASTER  10 Teams'!B186,"")</f>
        <v>5</v>
      </c>
      <c r="C186" s="98">
        <f>IF('MASTER  10 Teams'!C186&lt;&gt;"",'MASTER  10 Teams'!C186,"")</f>
        <v>42876</v>
      </c>
      <c r="D186" s="35" t="str">
        <f>IF('MASTER  10 Teams'!D186&lt;&gt;"",'MASTER  10 Teams'!D186,"")</f>
        <v>O30-2</v>
      </c>
      <c r="E186" s="24" t="str">
        <f>VLOOKUP(K186,'Ref asgn teams'!$A$2:$B$99,2)</f>
        <v>Naugatuck Fusion</v>
      </c>
      <c r="F186" s="24" t="str">
        <f>VLOOKUP(L186,'Ref asgn teams'!$A$2:$B$99,2)</f>
        <v>Stamford FC</v>
      </c>
      <c r="G186" s="73"/>
      <c r="H186" s="97">
        <f>IF('MASTER  10 Teams'!H186&lt;&gt;"",'MASTER  10 Teams'!H186,"")</f>
        <v>0.41666666666666702</v>
      </c>
      <c r="I186" s="25" t="str">
        <f>VLOOKUP(M186,Venues!$A$2:$E$139,5,FALSE)</f>
        <v>City Hill Middle School, Naugatuck</v>
      </c>
      <c r="J186" s="75" t="str">
        <f>IF('MASTER  10 Teams'!J186&lt;&gt;"",'MASTER  10 Teams'!J186,"")</f>
        <v/>
      </c>
      <c r="K186" s="24" t="str">
        <f>IF('MASTER  10 Teams'!E186&lt;&gt;"",'MASTER  10 Teams'!E186,"")</f>
        <v>NAUGATUCK FUSION</v>
      </c>
      <c r="L186" s="24" t="str">
        <f>IF('MASTER  10 Teams'!F186&lt;&gt;"",'MASTER  10 Teams'!F186,"")</f>
        <v>STAMFORD FC</v>
      </c>
      <c r="M186" s="5" t="str">
        <f>IF('MASTER  10 Teams'!I186&lt;&gt;"",'MASTER  10 Teams'!I186,"")</f>
        <v>City Hill MS, Naugatuck</v>
      </c>
      <c r="N186" s="5"/>
    </row>
    <row r="187" spans="1:28" ht="12.75" customHeight="1" thickTop="1" thickBot="1" x14ac:dyDescent="0.4">
      <c r="A187" s="118"/>
      <c r="B187" s="118" t="str">
        <f>IF('MASTER  10 Teams'!B187&lt;&gt;"",'MASTER  10 Teams'!B187,"")</f>
        <v xml:space="preserve"> </v>
      </c>
      <c r="C187" s="98" t="str">
        <f>IF('MASTER  10 Teams'!C187&lt;&gt;"",'MASTER  10 Teams'!C187,"")</f>
        <v/>
      </c>
      <c r="D187" s="27" t="str">
        <f>IF('MASTER  10 Teams'!D187&lt;&gt;"",'MASTER  10 Teams'!D187,"")</f>
        <v xml:space="preserve"> </v>
      </c>
      <c r="E187" s="24" t="e">
        <f>VLOOKUP(K187,'Ref asgn teams'!$A$2:$B$99,2)</f>
        <v>#N/A</v>
      </c>
      <c r="F187" s="24" t="e">
        <f>VLOOKUP(L187,'Ref asgn teams'!$A$2:$B$99,2)</f>
        <v>#N/A</v>
      </c>
      <c r="G187" s="73"/>
      <c r="H187" s="97" t="str">
        <f>IF('MASTER  10 Teams'!H187&lt;&gt;"",'MASTER  10 Teams'!H187,"")</f>
        <v/>
      </c>
      <c r="I187" s="25" t="e">
        <f>VLOOKUP(M187,Venues!$A$2:$E$139,5,FALSE)</f>
        <v>#N/A</v>
      </c>
      <c r="J187" s="75" t="str">
        <f>IF('MASTER  10 Teams'!J187&lt;&gt;"",'MASTER  10 Teams'!J187,"")</f>
        <v/>
      </c>
      <c r="K187" s="24" t="str">
        <f>IF('MASTER  10 Teams'!E187&lt;&gt;"",'MASTER  10 Teams'!E187,"")</f>
        <v/>
      </c>
      <c r="L187" s="24" t="str">
        <f>IF('MASTER  10 Teams'!F187&lt;&gt;"",'MASTER  10 Teams'!F187,"")</f>
        <v/>
      </c>
      <c r="M187" s="5" t="str">
        <f>IF('MASTER  10 Teams'!I187&lt;&gt;"",'MASTER  10 Teams'!I187,"")</f>
        <v/>
      </c>
      <c r="N187" s="2"/>
      <c r="Q187" s="22"/>
      <c r="R187" s="22"/>
      <c r="AA187" s="22"/>
      <c r="AB187" s="22"/>
    </row>
    <row r="188" spans="1:28" ht="12.75" customHeight="1" thickTop="1" thickBot="1" x14ac:dyDescent="0.4">
      <c r="A188" s="118"/>
      <c r="B188" s="118">
        <f>IF('MASTER  10 Teams'!B188&lt;&gt;"",'MASTER  10 Teams'!B188,"")</f>
        <v>5</v>
      </c>
      <c r="C188" s="98">
        <f>IF('MASTER  10 Teams'!C188&lt;&gt;"",'MASTER  10 Teams'!C188,"")</f>
        <v>42876</v>
      </c>
      <c r="D188" s="36" t="str">
        <f>IF('MASTER  10 Teams'!D188&lt;&gt;"",'MASTER  10 Teams'!D188,"")</f>
        <v>O40-1</v>
      </c>
      <c r="E188" s="24" t="str">
        <f>VLOOKUP(K188,'Ref asgn teams'!$A$2:$B$99,2)</f>
        <v>Cheshire Azzurri 40</v>
      </c>
      <c r="F188" s="24" t="str">
        <f>VLOOKUP(L188,'Ref asgn teams'!$A$2:$B$99,2)</f>
        <v>Ridgefield Kicks</v>
      </c>
      <c r="G188" s="73"/>
      <c r="H188" s="97">
        <f>IF('MASTER  10 Teams'!H188&lt;&gt;"",'MASTER  10 Teams'!H188,"")</f>
        <v>0.41666666666666669</v>
      </c>
      <c r="I188" s="25" t="str">
        <f>VLOOKUP(M188,Venues!$A$2:$E$139,5,FALSE)</f>
        <v>Quinnipiac Park, Cheshire</v>
      </c>
      <c r="J188" s="75" t="str">
        <f>IF('MASTER  10 Teams'!J188&lt;&gt;"",'MASTER  10 Teams'!J188,"")</f>
        <v/>
      </c>
      <c r="K188" s="24" t="str">
        <f>IF('MASTER  10 Teams'!E188&lt;&gt;"",'MASTER  10 Teams'!E188,"")</f>
        <v>CHESHIRE AZZURRI 40</v>
      </c>
      <c r="L188" s="24" t="str">
        <f>IF('MASTER  10 Teams'!F188&lt;&gt;"",'MASTER  10 Teams'!F188,"")</f>
        <v>RIDGEFIELD KICKS</v>
      </c>
      <c r="M188" s="5" t="str">
        <f>IF('MASTER  10 Teams'!I188&lt;&gt;"",'MASTER  10 Teams'!I188,"")</f>
        <v>Quinnipiac Park, Cheshire</v>
      </c>
      <c r="N188" s="5"/>
    </row>
    <row r="189" spans="1:28" ht="12.75" customHeight="1" thickTop="1" thickBot="1" x14ac:dyDescent="0.4">
      <c r="A189" s="118"/>
      <c r="B189" s="118">
        <f>IF('MASTER  10 Teams'!B189&lt;&gt;"",'MASTER  10 Teams'!B189,"")</f>
        <v>5</v>
      </c>
      <c r="C189" s="98">
        <f>IF('MASTER  10 Teams'!C189&lt;&gt;"",'MASTER  10 Teams'!C189,"")</f>
        <v>42876</v>
      </c>
      <c r="D189" s="36" t="str">
        <f>IF('MASTER  10 Teams'!D189&lt;&gt;"",'MASTER  10 Teams'!D189,"")</f>
        <v>O40-1</v>
      </c>
      <c r="E189" s="24" t="str">
        <f>VLOOKUP(K189,'Ref asgn teams'!$A$2:$B$99,2)</f>
        <v>Wilton Ancient Warriors FC</v>
      </c>
      <c r="F189" s="24" t="str">
        <f>VLOOKUP(L189,'Ref asgn teams'!$A$2:$B$99,2)</f>
        <v>Danbury United 40</v>
      </c>
      <c r="G189" s="73"/>
      <c r="H189" s="97">
        <f>IF('MASTER  10 Teams'!H189&lt;&gt;"",'MASTER  10 Teams'!H189,"")</f>
        <v>0.41666666666666702</v>
      </c>
      <c r="I189" s="25" t="str">
        <f>VLOOKUP(M189,Venues!$A$2:$E$139,5,FALSE)</f>
        <v>Lilly Field, Wilton</v>
      </c>
      <c r="J189" s="75" t="str">
        <f>IF('MASTER  10 Teams'!J189&lt;&gt;"",'MASTER  10 Teams'!J189,"")</f>
        <v/>
      </c>
      <c r="K189" s="24" t="str">
        <f>IF('MASTER  10 Teams'!E189&lt;&gt;"",'MASTER  10 Teams'!E189,"")</f>
        <v xml:space="preserve">WILTON WARRIORS </v>
      </c>
      <c r="L189" s="24" t="str">
        <f>IF('MASTER  10 Teams'!F189&lt;&gt;"",'MASTER  10 Teams'!F189,"")</f>
        <v>DANBURY UNITED 40</v>
      </c>
      <c r="M189" s="5" t="str">
        <f>IF('MASTER  10 Teams'!I189&lt;&gt;"",'MASTER  10 Teams'!I189,"")</f>
        <v>Lilly Field, Wilton</v>
      </c>
      <c r="N189" s="5"/>
    </row>
    <row r="190" spans="1:28" ht="12.75" customHeight="1" thickTop="1" thickBot="1" x14ac:dyDescent="0.4">
      <c r="A190" s="118"/>
      <c r="B190" s="118">
        <f>IF('MASTER  10 Teams'!B190&lt;&gt;"",'MASTER  10 Teams'!B190,"")</f>
        <v>5</v>
      </c>
      <c r="C190" s="98">
        <f>IF('MASTER  10 Teams'!C190&lt;&gt;"",'MASTER  10 Teams'!C190,"")</f>
        <v>42876</v>
      </c>
      <c r="D190" s="36" t="str">
        <f>IF('MASTER  10 Teams'!D190&lt;&gt;"",'MASTER  10 Teams'!D190,"")</f>
        <v>O40-1</v>
      </c>
      <c r="E190" s="24" t="str">
        <f>VLOOKUP(K190,'Ref asgn teams'!$A$2:$B$99,2)</f>
        <v>Greenwich Pumas</v>
      </c>
      <c r="F190" s="24" t="str">
        <f>VLOOKUP(L190,'Ref asgn teams'!$A$2:$B$99,2)</f>
        <v>Norwalk Mariners</v>
      </c>
      <c r="G190" s="73"/>
      <c r="H190" s="97">
        <f>IF('MASTER  10 Teams'!H190&lt;&gt;"",'MASTER  10 Teams'!H190,"")</f>
        <v>0.41666666666666702</v>
      </c>
      <c r="I190" s="25" t="str">
        <f>VLOOKUP(M190,Venues!$A$2:$E$139,5,FALSE)</f>
        <v>Greenwich High School, Greenwich</v>
      </c>
      <c r="J190" s="75" t="str">
        <f>IF('MASTER  10 Teams'!J190&lt;&gt;"",'MASTER  10 Teams'!J190,"")</f>
        <v/>
      </c>
      <c r="K190" s="24" t="str">
        <f>IF('MASTER  10 Teams'!E190&lt;&gt;"",'MASTER  10 Teams'!E190,"")</f>
        <v>GREENWICH PUMAS</v>
      </c>
      <c r="L190" s="24" t="str">
        <f>IF('MASTER  10 Teams'!F190&lt;&gt;"",'MASTER  10 Teams'!F190,"")</f>
        <v>NORWALK MARINERS</v>
      </c>
      <c r="M190" s="5" t="str">
        <f>IF('MASTER  10 Teams'!I190&lt;&gt;"",'MASTER  10 Teams'!I190,"")</f>
        <v>tbd</v>
      </c>
      <c r="N190" s="5"/>
    </row>
    <row r="191" spans="1:28" ht="12.75" customHeight="1" thickTop="1" thickBot="1" x14ac:dyDescent="0.4">
      <c r="A191" s="118"/>
      <c r="B191" s="118">
        <f>IF('MASTER  10 Teams'!B191&lt;&gt;"",'MASTER  10 Teams'!B191,"")</f>
        <v>5</v>
      </c>
      <c r="C191" s="98">
        <f>IF('MASTER  10 Teams'!C191&lt;&gt;"",'MASTER  10 Teams'!C191,"")</f>
        <v>42876</v>
      </c>
      <c r="D191" s="36" t="str">
        <f>IF('MASTER  10 Teams'!D191&lt;&gt;"",'MASTER  10 Teams'!D191,"")</f>
        <v>O40-1</v>
      </c>
      <c r="E191" s="24" t="str">
        <f>VLOOKUP(K191,'Ref asgn teams'!$A$2:$B$99,2)</f>
        <v>Vasco Da Gama 40</v>
      </c>
      <c r="F191" s="24" t="str">
        <f>VLOOKUP(L191,'Ref asgn teams'!$A$2:$B$99,2)</f>
        <v>Fairfield GAC</v>
      </c>
      <c r="G191" s="73"/>
      <c r="H191" s="97">
        <f>IF('MASTER  10 Teams'!H191&lt;&gt;"",'MASTER  10 Teams'!H191,"")</f>
        <v>0.41666666666666702</v>
      </c>
      <c r="I191" s="25" t="str">
        <f>VLOOKUP(M191,Venues!$A$2:$E$139,5,FALSE)</f>
        <v>Veterans Memorial Park (BPT), Bridgeport</v>
      </c>
      <c r="J191" s="75" t="str">
        <f>IF('MASTER  10 Teams'!J191&lt;&gt;"",'MASTER  10 Teams'!J191,"")</f>
        <v/>
      </c>
      <c r="K191" s="24" t="str">
        <f>IF('MASTER  10 Teams'!E191&lt;&gt;"",'MASTER  10 Teams'!E191,"")</f>
        <v>VASCO DA GAMA 40</v>
      </c>
      <c r="L191" s="24" t="str">
        <f>IF('MASTER  10 Teams'!F191&lt;&gt;"",'MASTER  10 Teams'!F191,"")</f>
        <v>FAIRFIELD GAC</v>
      </c>
      <c r="M191" s="5" t="str">
        <f>IF('MASTER  10 Teams'!I191&lt;&gt;"",'MASTER  10 Teams'!I191,"")</f>
        <v>Veterans Memorial Park, Bridgeport</v>
      </c>
      <c r="N191" s="5"/>
    </row>
    <row r="192" spans="1:28" ht="12.75" customHeight="1" thickTop="1" thickBot="1" x14ac:dyDescent="0.4">
      <c r="A192" s="118"/>
      <c r="B192" s="118">
        <f>IF('MASTER  10 Teams'!B192&lt;&gt;"",'MASTER  10 Teams'!B192,"")</f>
        <v>5</v>
      </c>
      <c r="C192" s="98">
        <f>IF('MASTER  10 Teams'!C192&lt;&gt;"",'MASTER  10 Teams'!C192,"")</f>
        <v>42876</v>
      </c>
      <c r="D192" s="36" t="str">
        <f>IF('MASTER  10 Teams'!D192&lt;&gt;"",'MASTER  10 Teams'!D192,"")</f>
        <v>O40-1</v>
      </c>
      <c r="E192" s="24" t="str">
        <f>VLOOKUP(K192,'Ref asgn teams'!$A$2:$B$99,2)</f>
        <v>Connecticut Storm</v>
      </c>
      <c r="F192" s="24" t="str">
        <f>VLOOKUP(L192,'Ref asgn teams'!$A$2:$B$99,2)</f>
        <v>Waterbury Albanians</v>
      </c>
      <c r="G192" s="73"/>
      <c r="H192" s="97">
        <f>IF('MASTER  10 Teams'!H192&lt;&gt;"",'MASTER  10 Teams'!H192,"")</f>
        <v>0.375</v>
      </c>
      <c r="I192" s="25" t="str">
        <f>VLOOKUP(M192,Venues!$A$2:$E$139,5,FALSE)</f>
        <v>Wakeman Park, Westport</v>
      </c>
      <c r="J192" s="75" t="str">
        <f>IF('MASTER  10 Teams'!J192&lt;&gt;"",'MASTER  10 Teams'!J192,"")</f>
        <v/>
      </c>
      <c r="K192" s="24" t="str">
        <f>IF('MASTER  10 Teams'!E192&lt;&gt;"",'MASTER  10 Teams'!E192,"")</f>
        <v>STORM FC</v>
      </c>
      <c r="L192" s="24" t="str">
        <f>IF('MASTER  10 Teams'!F192&lt;&gt;"",'MASTER  10 Teams'!F192,"")</f>
        <v>WATERBURY ALBANIANS</v>
      </c>
      <c r="M192" s="5" t="str">
        <f>IF('MASTER  10 Teams'!I192&lt;&gt;"",'MASTER  10 Teams'!I192,"")</f>
        <v>Wakeman Park, Westport</v>
      </c>
      <c r="N192" s="5"/>
    </row>
    <row r="193" spans="1:28" ht="12.75" customHeight="1" thickTop="1" thickBot="1" x14ac:dyDescent="0.4">
      <c r="A193" s="118"/>
      <c r="B193" s="118" t="str">
        <f>IF('MASTER  10 Teams'!B193&lt;&gt;"",'MASTER  10 Teams'!B193,"")</f>
        <v xml:space="preserve"> </v>
      </c>
      <c r="C193" s="98" t="str">
        <f>IF('MASTER  10 Teams'!C193&lt;&gt;"",'MASTER  10 Teams'!C193,"")</f>
        <v/>
      </c>
      <c r="D193" s="27" t="str">
        <f>IF('MASTER  10 Teams'!D193&lt;&gt;"",'MASTER  10 Teams'!D193,"")</f>
        <v xml:space="preserve"> </v>
      </c>
      <c r="E193" s="24" t="e">
        <f>VLOOKUP(K193,'Ref asgn teams'!$A$2:$B$99,2)</f>
        <v>#N/A</v>
      </c>
      <c r="F193" s="24" t="e">
        <f>VLOOKUP(L193,'Ref asgn teams'!$A$2:$B$99,2)</f>
        <v>#N/A</v>
      </c>
      <c r="G193" s="73"/>
      <c r="H193" s="97" t="str">
        <f>IF('MASTER  10 Teams'!H193&lt;&gt;"",'MASTER  10 Teams'!H193,"")</f>
        <v/>
      </c>
      <c r="I193" s="25" t="e">
        <f>VLOOKUP(M193,Venues!$A$2:$E$139,5,FALSE)</f>
        <v>#N/A</v>
      </c>
      <c r="J193" s="75" t="str">
        <f>IF('MASTER  10 Teams'!J193&lt;&gt;"",'MASTER  10 Teams'!J193,"")</f>
        <v/>
      </c>
      <c r="K193" s="24" t="str">
        <f>IF('MASTER  10 Teams'!E193&lt;&gt;"",'MASTER  10 Teams'!E193,"")</f>
        <v/>
      </c>
      <c r="L193" s="24" t="str">
        <f>IF('MASTER  10 Teams'!F193&lt;&gt;"",'MASTER  10 Teams'!F193,"")</f>
        <v/>
      </c>
      <c r="M193" s="5" t="str">
        <f>IF('MASTER  10 Teams'!I193&lt;&gt;"",'MASTER  10 Teams'!I193,"")</f>
        <v/>
      </c>
      <c r="N193" s="2"/>
      <c r="Q193" s="22"/>
      <c r="R193" s="22"/>
      <c r="AA193" s="22"/>
      <c r="AB193" s="22"/>
    </row>
    <row r="194" spans="1:28" ht="12.75" customHeight="1" thickTop="1" thickBot="1" x14ac:dyDescent="0.4">
      <c r="A194" s="118"/>
      <c r="B194" s="118">
        <f>IF('MASTER  10 Teams'!B194&lt;&gt;"",'MASTER  10 Teams'!B194,"")</f>
        <v>5</v>
      </c>
      <c r="C194" s="98">
        <f>IF('MASTER  10 Teams'!C194&lt;&gt;"",'MASTER  10 Teams'!C194,"")</f>
        <v>42876</v>
      </c>
      <c r="D194" s="37" t="str">
        <f>IF('MASTER  10 Teams'!D194&lt;&gt;"",'MASTER  10 Teams'!D194,"")</f>
        <v>O40-2</v>
      </c>
      <c r="E194" s="24" t="str">
        <f>VLOOKUP(K194,'Ref asgn teams'!$A$2:$B$99,2)</f>
        <v>Derby Quitus</v>
      </c>
      <c r="F194" s="24" t="str">
        <f>VLOOKUP(L194,'Ref asgn teams'!$A$2:$B$99,2)</f>
        <v>New Haven Americans</v>
      </c>
      <c r="G194" s="73"/>
      <c r="H194" s="97">
        <f>IF('MASTER  10 Teams'!H194&lt;&gt;"",'MASTER  10 Teams'!H194,"")</f>
        <v>0.41666666666666702</v>
      </c>
      <c r="I194" s="25" t="str">
        <f>VLOOKUP(M194,Venues!$A$2:$E$139,5,FALSE)</f>
        <v>Witek Park, Derby</v>
      </c>
      <c r="J194" s="75" t="str">
        <f>IF('MASTER  10 Teams'!J194&lt;&gt;"",'MASTER  10 Teams'!J194,"")</f>
        <v/>
      </c>
      <c r="K194" s="24" t="str">
        <f>IF('MASTER  10 Teams'!E194&lt;&gt;"",'MASTER  10 Teams'!E194,"")</f>
        <v>DERBY QUITUS</v>
      </c>
      <c r="L194" s="24" t="str">
        <f>IF('MASTER  10 Teams'!F194&lt;&gt;"",'MASTER  10 Teams'!F194,"")</f>
        <v>NEW HAVEN AMERICANS</v>
      </c>
      <c r="M194" s="5" t="str">
        <f>IF('MASTER  10 Teams'!I194&lt;&gt;"",'MASTER  10 Teams'!I194,"")</f>
        <v>Witek Park, Derby</v>
      </c>
      <c r="N194" s="5"/>
    </row>
    <row r="195" spans="1:28" ht="12.75" customHeight="1" thickTop="1" thickBot="1" x14ac:dyDescent="0.4">
      <c r="A195" s="118"/>
      <c r="B195" s="118">
        <f>IF('MASTER  10 Teams'!B195&lt;&gt;"",'MASTER  10 Teams'!B195,"")</f>
        <v>5</v>
      </c>
      <c r="C195" s="98">
        <f>IF('MASTER  10 Teams'!C195&lt;&gt;"",'MASTER  10 Teams'!C195,"")</f>
        <v>42876</v>
      </c>
      <c r="D195" s="37" t="str">
        <f>IF('MASTER  10 Teams'!D195&lt;&gt;"",'MASTER  10 Teams'!D195,"")</f>
        <v>O40-2</v>
      </c>
      <c r="E195" s="24" t="str">
        <f>VLOOKUP(K195,'Ref asgn teams'!$A$2:$B$99,2)</f>
        <v>Stamford United</v>
      </c>
      <c r="F195" s="24" t="str">
        <f>VLOOKUP(L195,'Ref asgn teams'!$A$2:$B$99,2)</f>
        <v>Greenwich Arsenal 40</v>
      </c>
      <c r="G195" s="73"/>
      <c r="H195" s="97">
        <f>IF('MASTER  10 Teams'!H195&lt;&gt;"",'MASTER  10 Teams'!H195,"")</f>
        <v>0.33333333333333331</v>
      </c>
      <c r="I195" s="25" t="str">
        <f>VLOOKUP(M195,Venues!$A$2:$E$139,5,FALSE)</f>
        <v>West Beach, Stamford</v>
      </c>
      <c r="J195" s="75" t="str">
        <f>IF('MASTER  10 Teams'!J195&lt;&gt;"",'MASTER  10 Teams'!J195,"")</f>
        <v/>
      </c>
      <c r="K195" s="24" t="str">
        <f>IF('MASTER  10 Teams'!E195&lt;&gt;"",'MASTER  10 Teams'!E195,"")</f>
        <v>STAMFORD UNITED</v>
      </c>
      <c r="L195" s="24" t="str">
        <f>IF('MASTER  10 Teams'!F195&lt;&gt;"",'MASTER  10 Teams'!F195,"")</f>
        <v>GREENWICH ARSENAL 40</v>
      </c>
      <c r="M195" s="5" t="str">
        <f>IF('MASTER  10 Teams'!I195&lt;&gt;"",'MASTER  10 Teams'!I195,"")</f>
        <v>West Beach Fields, Stamford</v>
      </c>
      <c r="N195" s="5"/>
    </row>
    <row r="196" spans="1:28" ht="12.75" customHeight="1" thickTop="1" thickBot="1" x14ac:dyDescent="0.4">
      <c r="A196" s="118"/>
      <c r="B196" s="118">
        <f>IF('MASTER  10 Teams'!B196&lt;&gt;"",'MASTER  10 Teams'!B196,"")</f>
        <v>5</v>
      </c>
      <c r="C196" s="98">
        <f>IF('MASTER  10 Teams'!C196&lt;&gt;"",'MASTER  10 Teams'!C196,"")</f>
        <v>42876</v>
      </c>
      <c r="D196" s="37" t="str">
        <f>IF('MASTER  10 Teams'!D196&lt;&gt;"",'MASTER  10 Teams'!D196,"")</f>
        <v>O40-2</v>
      </c>
      <c r="E196" s="24" t="str">
        <f>VLOOKUP(K196,'Ref asgn teams'!$A$2:$B$99,2)</f>
        <v>Guilford Bell Curve</v>
      </c>
      <c r="F196" s="24" t="str">
        <f>VLOOKUP(L196,'Ref asgn teams'!$A$2:$B$99,2)</f>
        <v xml:space="preserve">GUILFORD CELTIC </v>
      </c>
      <c r="G196" s="73"/>
      <c r="H196" s="97">
        <f>IF('MASTER  10 Teams'!H196&lt;&gt;"",'MASTER  10 Teams'!H196,"")</f>
        <v>0.41666666666666702</v>
      </c>
      <c r="I196" s="25" t="str">
        <f>VLOOKUP(M196,Venues!$A$2:$E$139,5,FALSE)</f>
        <v>Guilford High School, Guilford</v>
      </c>
      <c r="J196" s="75" t="str">
        <f>IF('MASTER  10 Teams'!J196&lt;&gt;"",'MASTER  10 Teams'!J196,"")</f>
        <v/>
      </c>
      <c r="K196" s="24" t="str">
        <f>IF('MASTER  10 Teams'!E196&lt;&gt;"",'MASTER  10 Teams'!E196,"")</f>
        <v>GUILFORD BELL CURVE</v>
      </c>
      <c r="L196" s="24" t="str">
        <f>IF('MASTER  10 Teams'!F196&lt;&gt;"",'MASTER  10 Teams'!F196,"")</f>
        <v xml:space="preserve">GUILFORD CELTIC </v>
      </c>
      <c r="M196" s="5" t="str">
        <f>IF('MASTER  10 Teams'!I196&lt;&gt;"",'MASTER  10 Teams'!I196,"")</f>
        <v>Guilford HS, Guilford</v>
      </c>
      <c r="N196" s="5"/>
    </row>
    <row r="197" spans="1:28" ht="12.75" customHeight="1" thickTop="1" thickBot="1" x14ac:dyDescent="0.4">
      <c r="A197" s="118"/>
      <c r="B197" s="118">
        <f>IF('MASTER  10 Teams'!B197&lt;&gt;"",'MASTER  10 Teams'!B197,"")</f>
        <v>5</v>
      </c>
      <c r="C197" s="98">
        <f>IF('MASTER  10 Teams'!C197&lt;&gt;"",'MASTER  10 Teams'!C197,"")</f>
        <v>42876</v>
      </c>
      <c r="D197" s="37" t="str">
        <f>IF('MASTER  10 Teams'!D197&lt;&gt;"",'MASTER  10 Teams'!D197,"")</f>
        <v>O40-2</v>
      </c>
      <c r="E197" s="24" t="str">
        <f>VLOOKUP(K197,'Ref asgn teams'!$A$2:$B$99,2)</f>
        <v>Norwalk Spots Colombia FC</v>
      </c>
      <c r="F197" s="24" t="str">
        <f>VLOOKUP(L197,'Ref asgn teams'!$A$2:$B$99,2)</f>
        <v>Greenwich Gunners 40</v>
      </c>
      <c r="G197" s="73"/>
      <c r="H197" s="97">
        <f>IF('MASTER  10 Teams'!H197&lt;&gt;"",'MASTER  10 Teams'!H197,"")</f>
        <v>0.41666666666666702</v>
      </c>
      <c r="I197" s="25" t="str">
        <f>VLOOKUP(M197,Venues!$A$2:$E$139,5,FALSE)</f>
        <v>Nathan Hale Middle School, Norwalk</v>
      </c>
      <c r="J197" s="75" t="str">
        <f>IF('MASTER  10 Teams'!J197&lt;&gt;"",'MASTER  10 Teams'!J197,"")</f>
        <v/>
      </c>
      <c r="K197" s="24" t="str">
        <f>IF('MASTER  10 Teams'!E197&lt;&gt;"",'MASTER  10 Teams'!E197,"")</f>
        <v xml:space="preserve">NORWALK SPORT COLOMBIA </v>
      </c>
      <c r="L197" s="24" t="str">
        <f>IF('MASTER  10 Teams'!F197&lt;&gt;"",'MASTER  10 Teams'!F197,"")</f>
        <v>GREENWICH GUNNERS 40</v>
      </c>
      <c r="M197" s="5" t="str">
        <f>IF('MASTER  10 Teams'!I197&lt;&gt;"",'MASTER  10 Teams'!I197,"")</f>
        <v>Nathan Hale MS, Norwalk</v>
      </c>
      <c r="N197" s="5"/>
    </row>
    <row r="198" spans="1:28" ht="12.75" customHeight="1" thickTop="1" thickBot="1" x14ac:dyDescent="0.4">
      <c r="A198" s="118"/>
      <c r="B198" s="118">
        <f>IF('MASTER  10 Teams'!B198&lt;&gt;"",'MASTER  10 Teams'!B198,"")</f>
        <v>5</v>
      </c>
      <c r="C198" s="98">
        <f>IF('MASTER  10 Teams'!C198&lt;&gt;"",'MASTER  10 Teams'!C198,"")</f>
        <v>42876</v>
      </c>
      <c r="D198" s="37" t="str">
        <f>IF('MASTER  10 Teams'!D198&lt;&gt;"",'MASTER  10 Teams'!D198,"")</f>
        <v>O40-2</v>
      </c>
      <c r="E198" s="24" t="str">
        <f>VLOOKUP(K198,'Ref asgn teams'!$A$2:$B$99,2)</f>
        <v>Newington Portuguese 40</v>
      </c>
      <c r="F198" s="24" t="str">
        <f>VLOOKUP(L198,'Ref asgn teams'!$A$2:$B$99,2)</f>
        <v>Southeast Rovers</v>
      </c>
      <c r="G198" s="73"/>
      <c r="H198" s="97">
        <f>IF('MASTER  10 Teams'!H198&lt;&gt;"",'MASTER  10 Teams'!H198,"")</f>
        <v>0.41666666666666702</v>
      </c>
      <c r="I198" s="25" t="str">
        <f>VLOOKUP(M198,Venues!$A$2:$E$139,5,FALSE)</f>
        <v>Martin Kellogg, Newington</v>
      </c>
      <c r="J198" s="75" t="str">
        <f>IF('MASTER  10 Teams'!J198&lt;&gt;"",'MASTER  10 Teams'!J198,"")</f>
        <v/>
      </c>
      <c r="K198" s="24" t="str">
        <f>IF('MASTER  10 Teams'!E198&lt;&gt;"",'MASTER  10 Teams'!E198,"")</f>
        <v>NEWINGTON PORTUGUESE 40</v>
      </c>
      <c r="L198" s="24" t="str">
        <f>IF('MASTER  10 Teams'!F198&lt;&gt;"",'MASTER  10 Teams'!F198,"")</f>
        <v>SOUTHEAST ROVERS</v>
      </c>
      <c r="M198" s="5" t="str">
        <f>IF('MASTER  10 Teams'!I198&lt;&gt;"",'MASTER  10 Teams'!I198,"")</f>
        <v>Martin Kellogg, Newington</v>
      </c>
      <c r="N198" s="5"/>
    </row>
    <row r="199" spans="1:28" ht="12.75" customHeight="1" thickTop="1" thickBot="1" x14ac:dyDescent="0.4">
      <c r="A199" s="118"/>
      <c r="B199" s="118" t="str">
        <f>IF('MASTER  10 Teams'!B199&lt;&gt;"",'MASTER  10 Teams'!B199,"")</f>
        <v xml:space="preserve"> </v>
      </c>
      <c r="C199" s="98" t="str">
        <f>IF('MASTER  10 Teams'!C199&lt;&gt;"",'MASTER  10 Teams'!C199,"")</f>
        <v/>
      </c>
      <c r="D199" s="27" t="str">
        <f>IF('MASTER  10 Teams'!D199&lt;&gt;"",'MASTER  10 Teams'!D199,"")</f>
        <v xml:space="preserve"> </v>
      </c>
      <c r="E199" s="24" t="e">
        <f>VLOOKUP(K199,'Ref asgn teams'!$A$2:$B$99,2)</f>
        <v>#N/A</v>
      </c>
      <c r="F199" s="24" t="e">
        <f>VLOOKUP(L199,'Ref asgn teams'!$A$2:$B$99,2)</f>
        <v>#N/A</v>
      </c>
      <c r="G199" s="73"/>
      <c r="H199" s="97" t="str">
        <f>IF('MASTER  10 Teams'!H199&lt;&gt;"",'MASTER  10 Teams'!H199,"")</f>
        <v/>
      </c>
      <c r="I199" s="25" t="e">
        <f>VLOOKUP(M199,Venues!$A$2:$E$139,5,FALSE)</f>
        <v>#N/A</v>
      </c>
      <c r="J199" s="75" t="str">
        <f>IF('MASTER  10 Teams'!J199&lt;&gt;"",'MASTER  10 Teams'!J199,"")</f>
        <v/>
      </c>
      <c r="K199" s="24" t="str">
        <f>IF('MASTER  10 Teams'!E199&lt;&gt;"",'MASTER  10 Teams'!E199,"")</f>
        <v/>
      </c>
      <c r="L199" s="24" t="str">
        <f>IF('MASTER  10 Teams'!F199&lt;&gt;"",'MASTER  10 Teams'!F199,"")</f>
        <v/>
      </c>
      <c r="M199" s="5" t="str">
        <f>IF('MASTER  10 Teams'!I199&lt;&gt;"",'MASTER  10 Teams'!I199,"")</f>
        <v/>
      </c>
      <c r="N199" s="2"/>
      <c r="Q199" s="22"/>
      <c r="R199" s="22"/>
      <c r="AA199" s="22"/>
      <c r="AB199" s="22"/>
    </row>
    <row r="200" spans="1:28" ht="12.75" customHeight="1" thickTop="1" thickBot="1" x14ac:dyDescent="0.4">
      <c r="A200" s="118"/>
      <c r="B200" s="118">
        <f>IF('MASTER  10 Teams'!B200&lt;&gt;"",'MASTER  10 Teams'!B200,"")</f>
        <v>5</v>
      </c>
      <c r="C200" s="98">
        <f>IF('MASTER  10 Teams'!C200&lt;&gt;"",'MASTER  10 Teams'!C200,"")</f>
        <v>42876</v>
      </c>
      <c r="D200" s="38" t="str">
        <f>IF('MASTER  10 Teams'!D200&lt;&gt;"",'MASTER  10 Teams'!D200,"")</f>
        <v>O40-3</v>
      </c>
      <c r="E200" s="24" t="str">
        <f>VLOOKUP(K200,'Ref asgn teams'!$A$2:$B$99,2)</f>
        <v>Cheshire United</v>
      </c>
      <c r="F200" s="24" t="str">
        <f>VLOOKUP(L200,'Ref asgn teams'!$A$2:$B$99,2)</f>
        <v>North Haven FC 40</v>
      </c>
      <c r="G200" s="73"/>
      <c r="H200" s="97">
        <f>IF('MASTER  10 Teams'!H200&lt;&gt;"",'MASTER  10 Teams'!H200,"")</f>
        <v>0.33333333333333331</v>
      </c>
      <c r="I200" s="25" t="str">
        <f>VLOOKUP(M200,Venues!$A$2:$E$139,5,FALSE)</f>
        <v>Quinnipiac Park, Cheshire</v>
      </c>
      <c r="J200" s="75" t="str">
        <f>IF('MASTER  10 Teams'!J200&lt;&gt;"",'MASTER  10 Teams'!J200,"")</f>
        <v/>
      </c>
      <c r="K200" s="24" t="str">
        <f>IF('MASTER  10 Teams'!E200&lt;&gt;"",'MASTER  10 Teams'!E200,"")</f>
        <v xml:space="preserve">CHESHIRE UNITED </v>
      </c>
      <c r="L200" s="24" t="str">
        <f>IF('MASTER  10 Teams'!F200&lt;&gt;"",'MASTER  10 Teams'!F200,"")</f>
        <v>NORTH HAVEN SC</v>
      </c>
      <c r="M200" s="5" t="str">
        <f>IF('MASTER  10 Teams'!I200&lt;&gt;"",'MASTER  10 Teams'!I200,"")</f>
        <v>Quinnipiac Park, Cheshire</v>
      </c>
      <c r="N200" s="5"/>
    </row>
    <row r="201" spans="1:28" ht="12.75" customHeight="1" thickTop="1" thickBot="1" x14ac:dyDescent="0.4">
      <c r="A201" s="118"/>
      <c r="B201" s="118">
        <f>IF('MASTER  10 Teams'!B201&lt;&gt;"",'MASTER  10 Teams'!B201,"")</f>
        <v>5</v>
      </c>
      <c r="C201" s="98">
        <f>IF('MASTER  10 Teams'!C201&lt;&gt;"",'MASTER  10 Teams'!C201,"")</f>
        <v>42876</v>
      </c>
      <c r="D201" s="38" t="str">
        <f>IF('MASTER  10 Teams'!D201&lt;&gt;"",'MASTER  10 Teams'!D201,"")</f>
        <v>O40-3</v>
      </c>
      <c r="E201" s="24" t="str">
        <f>VLOOKUP(K201,'Ref asgn teams'!$A$2:$B$99,2)</f>
        <v>Wilton Wolves</v>
      </c>
      <c r="F201" s="24" t="str">
        <f>VLOOKUP(L201,'Ref asgn teams'!$A$2:$B$99,2)</f>
        <v>Eli's FC</v>
      </c>
      <c r="G201" s="73"/>
      <c r="H201" s="97">
        <f>IF('MASTER  10 Teams'!H201&lt;&gt;"",'MASTER  10 Teams'!H201,"")</f>
        <v>0.41666666666666702</v>
      </c>
      <c r="I201" s="25" t="str">
        <f>VLOOKUP(M201,Venues!$A$2:$E$139,5,FALSE)</f>
        <v>Middlebrook School, Wilton</v>
      </c>
      <c r="J201" s="75" t="str">
        <f>IF('MASTER  10 Teams'!J201&lt;&gt;"",'MASTER  10 Teams'!J201,"")</f>
        <v/>
      </c>
      <c r="K201" s="24" t="str">
        <f>IF('MASTER  10 Teams'!E201&lt;&gt;"",'MASTER  10 Teams'!E201,"")</f>
        <v>WILTON WOLVES</v>
      </c>
      <c r="L201" s="24" t="str">
        <f>IF('MASTER  10 Teams'!F201&lt;&gt;"",'MASTER  10 Teams'!F201,"")</f>
        <v>ELI'S FC</v>
      </c>
      <c r="M201" s="5" t="str">
        <f>IF('MASTER  10 Teams'!I201&lt;&gt;"",'MASTER  10 Teams'!I201,"")</f>
        <v>Middlebrook School, Wilton</v>
      </c>
      <c r="N201" s="87"/>
    </row>
    <row r="202" spans="1:28" ht="12.75" customHeight="1" thickTop="1" thickBot="1" x14ac:dyDescent="0.4">
      <c r="A202" s="118"/>
      <c r="B202" s="118">
        <f>IF('MASTER  10 Teams'!B202&lt;&gt;"",'MASTER  10 Teams'!B202,"")</f>
        <v>5</v>
      </c>
      <c r="C202" s="98">
        <f>IF('MASTER  10 Teams'!C202&lt;&gt;"",'MASTER  10 Teams'!C202,"")</f>
        <v>42876</v>
      </c>
      <c r="D202" s="38" t="str">
        <f>IF('MASTER  10 Teams'!D202&lt;&gt;"",'MASTER  10 Teams'!D202,"")</f>
        <v>O40-3</v>
      </c>
      <c r="E202" s="24" t="str">
        <f>VLOOKUP(K202,'Ref asgn teams'!$A$2:$B$99,2)</f>
        <v>HENRY  REID FC 40</v>
      </c>
      <c r="F202" s="24" t="str">
        <f>VLOOKUP(L202,'Ref asgn teams'!$A$2:$B$99,2)</f>
        <v>Newtown Salty Dogs</v>
      </c>
      <c r="G202" s="73"/>
      <c r="H202" s="97">
        <f>IF('MASTER  10 Teams'!H202&lt;&gt;"",'MASTER  10 Teams'!H202,"")</f>
        <v>0.33333333333333331</v>
      </c>
      <c r="I202" s="25" t="str">
        <f>VLOOKUP(M202,Venues!$A$2:$E$139,5,FALSE)</f>
        <v>Ludlowe HS, Fairfield</v>
      </c>
      <c r="J202" s="75" t="str">
        <f>IF('MASTER  10 Teams'!J202&lt;&gt;"",'MASTER  10 Teams'!J202,"")</f>
        <v/>
      </c>
      <c r="K202" s="24" t="str">
        <f>IF('MASTER  10 Teams'!E202&lt;&gt;"",'MASTER  10 Teams'!E202,"")</f>
        <v>HENRY  REID FC 40</v>
      </c>
      <c r="L202" s="24" t="str">
        <f>IF('MASTER  10 Teams'!F202&lt;&gt;"",'MASTER  10 Teams'!F202,"")</f>
        <v>NORTH BRANFORD 40</v>
      </c>
      <c r="M202" s="5" t="str">
        <f>IF('MASTER  10 Teams'!I202&lt;&gt;"",'MASTER  10 Teams'!I202,"")</f>
        <v>Ludlowe HS, Fairfield</v>
      </c>
      <c r="N202" s="87"/>
    </row>
    <row r="203" spans="1:28" ht="12.75" customHeight="1" thickTop="1" thickBot="1" x14ac:dyDescent="0.4">
      <c r="A203" s="118"/>
      <c r="B203" s="118">
        <f>IF('MASTER  10 Teams'!B203&lt;&gt;"",'MASTER  10 Teams'!B203,"")</f>
        <v>5</v>
      </c>
      <c r="C203" s="98">
        <f>IF('MASTER  10 Teams'!C203&lt;&gt;"",'MASTER  10 Teams'!C203,"")</f>
        <v>42876</v>
      </c>
      <c r="D203" s="38" t="str">
        <f>IF('MASTER  10 Teams'!D203&lt;&gt;"",'MASTER  10 Teams'!D203,"")</f>
        <v>O40-3</v>
      </c>
      <c r="E203" s="24" t="str">
        <f>VLOOKUP(K203,'Ref asgn teams'!$A$2:$B$99,2)</f>
        <v>Stamford City</v>
      </c>
      <c r="F203" s="24" t="str">
        <f>VLOOKUP(L203,'Ref asgn teams'!$A$2:$B$99,2)</f>
        <v>Hamden United</v>
      </c>
      <c r="G203" s="73"/>
      <c r="H203" s="97">
        <f>IF('MASTER  10 Teams'!H203&lt;&gt;"",'MASTER  10 Teams'!H203,"")</f>
        <v>0.41666666666666702</v>
      </c>
      <c r="I203" s="25" t="str">
        <f>VLOOKUP(M203,Venues!$A$2:$E$139,5,FALSE)</f>
        <v>West Beach, Stamford</v>
      </c>
      <c r="J203" s="75" t="str">
        <f>IF('MASTER  10 Teams'!J203&lt;&gt;"",'MASTER  10 Teams'!J203,"")</f>
        <v/>
      </c>
      <c r="K203" s="24" t="str">
        <f>IF('MASTER  10 Teams'!E203&lt;&gt;"",'MASTER  10 Teams'!E203,"")</f>
        <v>STAMFORD CITY</v>
      </c>
      <c r="L203" s="24" t="str">
        <f>IF('MASTER  10 Teams'!F203&lt;&gt;"",'MASTER  10 Teams'!F203,"")</f>
        <v>HAMDEN UNITED</v>
      </c>
      <c r="M203" s="5" t="str">
        <f>IF('MASTER  10 Teams'!I203&lt;&gt;"",'MASTER  10 Teams'!I203,"")</f>
        <v>West Beach Fields, Stamford</v>
      </c>
      <c r="N203" s="87"/>
    </row>
    <row r="204" spans="1:28" ht="12.75" customHeight="1" thickTop="1" thickBot="1" x14ac:dyDescent="0.4">
      <c r="A204" s="118"/>
      <c r="B204" s="118">
        <f>IF('MASTER  10 Teams'!B204&lt;&gt;"",'MASTER  10 Teams'!B204,"")</f>
        <v>5</v>
      </c>
      <c r="C204" s="98">
        <f>IF('MASTER  10 Teams'!C204&lt;&gt;"",'MASTER  10 Teams'!C204,"")</f>
        <v>42876</v>
      </c>
      <c r="D204" s="38" t="str">
        <f>IF('MASTER  10 Teams'!D204&lt;&gt;"",'MASTER  10 Teams'!D204,"")</f>
        <v>O40-3</v>
      </c>
      <c r="E204" s="24" t="str">
        <f>VLOOKUP(K204,'Ref asgn teams'!$A$2:$B$99,2)</f>
        <v>PAN ZONES</v>
      </c>
      <c r="F204" s="24" t="str">
        <f>VLOOKUP(L204,'Ref asgn teams'!$A$2:$B$99,2)</f>
        <v>Wallingford Morelia</v>
      </c>
      <c r="G204" s="73"/>
      <c r="H204" s="97">
        <f>IF('MASTER  10 Teams'!H204&lt;&gt;"",'MASTER  10 Teams'!H204,"")</f>
        <v>0.41666666666666702</v>
      </c>
      <c r="I204" s="25" t="str">
        <f>VLOOKUP(M204,Venues!$A$2:$E$139,5,FALSE)</f>
        <v>Stanley Quarter Park, New Britain</v>
      </c>
      <c r="J204" s="75" t="str">
        <f>IF('MASTER  10 Teams'!J204&lt;&gt;"",'MASTER  10 Teams'!J204,"")</f>
        <v/>
      </c>
      <c r="K204" s="24" t="str">
        <f>IF('MASTER  10 Teams'!E204&lt;&gt;"",'MASTER  10 Teams'!E204,"")</f>
        <v>PAN ZONES</v>
      </c>
      <c r="L204" s="24" t="str">
        <f>IF('MASTER  10 Teams'!F204&lt;&gt;"",'MASTER  10 Teams'!F204,"")</f>
        <v>WALLINGFORD MORELIA</v>
      </c>
      <c r="M204" s="5" t="str">
        <f>IF('MASTER  10 Teams'!I204&lt;&gt;"",'MASTER  10 Teams'!I204,"")</f>
        <v>Stanley Quarter Park, New Britain</v>
      </c>
      <c r="N204" s="87"/>
    </row>
    <row r="205" spans="1:28" ht="12.75" customHeight="1" thickTop="1" thickBot="1" x14ac:dyDescent="0.4">
      <c r="A205" s="118"/>
      <c r="B205" s="118" t="str">
        <f>IF('MASTER  10 Teams'!B205&lt;&gt;"",'MASTER  10 Teams'!B205,"")</f>
        <v xml:space="preserve"> </v>
      </c>
      <c r="C205" s="98" t="str">
        <f>IF('MASTER  10 Teams'!C205&lt;&gt;"",'MASTER  10 Teams'!C205,"")</f>
        <v/>
      </c>
      <c r="D205" s="27" t="str">
        <f>IF('MASTER  10 Teams'!D205&lt;&gt;"",'MASTER  10 Teams'!D205,"")</f>
        <v xml:space="preserve"> </v>
      </c>
      <c r="E205" s="24" t="e">
        <f>VLOOKUP(K205,'Ref asgn teams'!$A$2:$B$99,2)</f>
        <v>#N/A</v>
      </c>
      <c r="F205" s="24" t="e">
        <f>VLOOKUP(L205,'Ref asgn teams'!$A$2:$B$99,2)</f>
        <v>#N/A</v>
      </c>
      <c r="G205" s="73"/>
      <c r="H205" s="97" t="str">
        <f>IF('MASTER  10 Teams'!H205&lt;&gt;"",'MASTER  10 Teams'!H205,"")</f>
        <v/>
      </c>
      <c r="I205" s="25" t="e">
        <f>VLOOKUP(M205,Venues!$A$2:$E$139,5,FALSE)</f>
        <v>#N/A</v>
      </c>
      <c r="J205" s="75" t="str">
        <f>IF('MASTER  10 Teams'!J205&lt;&gt;"",'MASTER  10 Teams'!J205,"")</f>
        <v/>
      </c>
      <c r="K205" s="24" t="str">
        <f>IF('MASTER  10 Teams'!E205&lt;&gt;"",'MASTER  10 Teams'!E205,"")</f>
        <v/>
      </c>
      <c r="L205" s="24" t="str">
        <f>IF('MASTER  10 Teams'!F205&lt;&gt;"",'MASTER  10 Teams'!F205,"")</f>
        <v/>
      </c>
      <c r="M205" s="5" t="str">
        <f>IF('MASTER  10 Teams'!I205&lt;&gt;"",'MASTER  10 Teams'!I205,"")</f>
        <v/>
      </c>
      <c r="N205" s="88"/>
      <c r="Q205" s="22"/>
      <c r="R205" s="22"/>
      <c r="AA205" s="22"/>
      <c r="AB205" s="22"/>
    </row>
    <row r="206" spans="1:28" ht="12.75" customHeight="1" thickTop="1" thickBot="1" x14ac:dyDescent="0.4">
      <c r="A206" s="118"/>
      <c r="B206" s="118">
        <f>IF('MASTER  10 Teams'!B206&lt;&gt;"",'MASTER  10 Teams'!B206,"")</f>
        <v>5</v>
      </c>
      <c r="C206" s="98">
        <f>IF('MASTER  10 Teams'!C206&lt;&gt;"",'MASTER  10 Teams'!C206,"")</f>
        <v>42876</v>
      </c>
      <c r="D206" s="28" t="str">
        <f>IF('MASTER  10 Teams'!D206&lt;&gt;"",'MASTER  10 Teams'!D206,"")</f>
        <v>O50-1</v>
      </c>
      <c r="E206" s="24" t="str">
        <f>VLOOKUP(K206,'Ref asgn teams'!$A$2:$B$99,2)</f>
        <v>Cheshire Azzurri 50</v>
      </c>
      <c r="F206" s="24" t="str">
        <f>VLOOKUP(L206,'Ref asgn teams'!$A$2:$B$99,2)</f>
        <v>Guilford Black Eagles</v>
      </c>
      <c r="G206" s="73"/>
      <c r="H206" s="97">
        <f>IF('MASTER  10 Teams'!H206&lt;&gt;"",'MASTER  10 Teams'!H206,"")</f>
        <v>0.41666666666666669</v>
      </c>
      <c r="I206" s="25" t="str">
        <f>VLOOKUP(M206,Venues!$A$2:$E$139,5,FALSE)</f>
        <v>Quinnipiac Park, Cheshire</v>
      </c>
      <c r="J206" s="75" t="str">
        <f>IF('MASTER  10 Teams'!J206&lt;&gt;"",'MASTER  10 Teams'!J206,"")</f>
        <v/>
      </c>
      <c r="K206" s="24" t="str">
        <f>IF('MASTER  10 Teams'!E206&lt;&gt;"",'MASTER  10 Teams'!E206,"")</f>
        <v>CHESHIRE AZZURRI 50</v>
      </c>
      <c r="L206" s="24" t="str">
        <f>IF('MASTER  10 Teams'!F206&lt;&gt;"",'MASTER  10 Teams'!F206,"")</f>
        <v>GUILFORD BLACK EAGLES</v>
      </c>
      <c r="M206" s="5" t="str">
        <f>IF('MASTER  10 Teams'!I206&lt;&gt;"",'MASTER  10 Teams'!I206,"")</f>
        <v>Quinnipiac Park, Cheshire</v>
      </c>
      <c r="N206" s="87"/>
    </row>
    <row r="207" spans="1:28" ht="12.75" customHeight="1" thickTop="1" thickBot="1" x14ac:dyDescent="0.4">
      <c r="A207" s="118"/>
      <c r="B207" s="118">
        <f>IF('MASTER  10 Teams'!B207&lt;&gt;"",'MASTER  10 Teams'!B207,"")</f>
        <v>5</v>
      </c>
      <c r="C207" s="98">
        <f>IF('MASTER  10 Teams'!C207&lt;&gt;"",'MASTER  10 Teams'!C207,"")</f>
        <v>42876</v>
      </c>
      <c r="D207" s="28" t="str">
        <f>IF('MASTER  10 Teams'!D207&lt;&gt;"",'MASTER  10 Teams'!D207,"")</f>
        <v>O50-1</v>
      </c>
      <c r="E207" s="24" t="str">
        <f>VLOOKUP(K207,'Ref asgn teams'!$A$2:$B$99,2)</f>
        <v>Vasco Da Gama 50 CC</v>
      </c>
      <c r="F207" s="24" t="str">
        <f>VLOOKUP(L207,'Ref asgn teams'!$A$2:$B$99,2)</f>
        <v>Club Napoli 50</v>
      </c>
      <c r="G207" s="73"/>
      <c r="H207" s="97">
        <f>IF('MASTER  10 Teams'!H207&lt;&gt;"",'MASTER  10 Teams'!H207,"")</f>
        <v>0.41666666666666702</v>
      </c>
      <c r="I207" s="25" t="str">
        <f>VLOOKUP(M207,Venues!$A$2:$E$139,5,FALSE)</f>
        <v>Veterans Memorial Park (BPT), Bridgeport</v>
      </c>
      <c r="J207" s="75" t="str">
        <f>IF('MASTER  10 Teams'!J207&lt;&gt;"",'MASTER  10 Teams'!J207,"")</f>
        <v/>
      </c>
      <c r="K207" s="24" t="str">
        <f>IF('MASTER  10 Teams'!E207&lt;&gt;"",'MASTER  10 Teams'!E207,"")</f>
        <v>VASCO DA GAMA 50</v>
      </c>
      <c r="L207" s="24" t="str">
        <f>IF('MASTER  10 Teams'!F207&lt;&gt;"",'MASTER  10 Teams'!F207,"")</f>
        <v>CLUB NAPOLI 50</v>
      </c>
      <c r="M207" s="5" t="str">
        <f>IF('MASTER  10 Teams'!I207&lt;&gt;"",'MASTER  10 Teams'!I207,"")</f>
        <v>Veterans Memorial Park, Bridgeport</v>
      </c>
      <c r="N207" s="87"/>
    </row>
    <row r="208" spans="1:28" ht="12.75" customHeight="1" thickTop="1" thickBot="1" x14ac:dyDescent="0.4">
      <c r="A208" s="118"/>
      <c r="B208" s="118">
        <f>IF('MASTER  10 Teams'!B208&lt;&gt;"",'MASTER  10 Teams'!B208,"")</f>
        <v>5</v>
      </c>
      <c r="C208" s="98">
        <f>IF('MASTER  10 Teams'!C208&lt;&gt;"",'MASTER  10 Teams'!C208,"")</f>
        <v>42876</v>
      </c>
      <c r="D208" s="28" t="str">
        <f>IF('MASTER  10 Teams'!D208&lt;&gt;"",'MASTER  10 Teams'!D208,"")</f>
        <v>O50-1</v>
      </c>
      <c r="E208" s="24" t="str">
        <f>VLOOKUP(K208,'Ref asgn teams'!$A$2:$B$99,2)</f>
        <v>Glastonbury Celtic</v>
      </c>
      <c r="F208" s="24" t="str">
        <f>VLOOKUP(L208,'Ref asgn teams'!$A$2:$B$99,2)</f>
        <v>Greenwich Gunners 50</v>
      </c>
      <c r="G208" s="73"/>
      <c r="H208" s="97">
        <f>IF('MASTER  10 Teams'!H208&lt;&gt;"",'MASTER  10 Teams'!H208,"")</f>
        <v>0.41666666666666702</v>
      </c>
      <c r="I208" s="25" t="e">
        <f>VLOOKUP(M208,Venues!$A$2:$E$139,5,FALSE)</f>
        <v>#N/A</v>
      </c>
      <c r="J208" s="75" t="str">
        <f>IF('MASTER  10 Teams'!J208&lt;&gt;"",'MASTER  10 Teams'!J208,"")</f>
        <v/>
      </c>
      <c r="K208" s="24" t="str">
        <f>IF('MASTER  10 Teams'!E208&lt;&gt;"",'MASTER  10 Teams'!E208,"")</f>
        <v xml:space="preserve">GLASTONBURY CELTIC </v>
      </c>
      <c r="L208" s="24" t="str">
        <f>IF('MASTER  10 Teams'!F208&lt;&gt;"",'MASTER  10 Teams'!F208,"")</f>
        <v>GREENWICH GUNNERS 50</v>
      </c>
      <c r="M208" s="5" t="str">
        <f>IF('MASTER  10 Teams'!I208&lt;&gt;"",'MASTER  10 Teams'!I208,"")</f>
        <v>Irish American Club, Glastonbury</v>
      </c>
      <c r="N208" s="87"/>
    </row>
    <row r="209" spans="1:28" ht="12.75" customHeight="1" thickTop="1" thickBot="1" x14ac:dyDescent="0.4">
      <c r="A209" s="118"/>
      <c r="B209" s="118">
        <f>IF('MASTER  10 Teams'!B209&lt;&gt;"",'MASTER  10 Teams'!B209,"")</f>
        <v>5</v>
      </c>
      <c r="C209" s="98">
        <f>IF('MASTER  10 Teams'!C209&lt;&gt;"",'MASTER  10 Teams'!C209,"")</f>
        <v>42876</v>
      </c>
      <c r="D209" s="28" t="str">
        <f>IF('MASTER  10 Teams'!D209&lt;&gt;"",'MASTER  10 Teams'!D209,"")</f>
        <v>O50-1</v>
      </c>
      <c r="E209" s="24" t="str">
        <f>VLOOKUP(K209,'Ref asgn teams'!$A$2:$B$99,2)</f>
        <v>New Britain Falcons FC</v>
      </c>
      <c r="F209" s="24" t="str">
        <f>VLOOKUP(L209,'Ref asgn teams'!$A$2:$B$99,2)</f>
        <v>Darien Blue Waves</v>
      </c>
      <c r="G209" s="73"/>
      <c r="H209" s="97">
        <f>IF('MASTER  10 Teams'!H209&lt;&gt;"",'MASTER  10 Teams'!H209,"")</f>
        <v>0.41666666666666702</v>
      </c>
      <c r="I209" s="25" t="str">
        <f>VLOOKUP(M209,Venues!$A$2:$E$139,5,FALSE)</f>
        <v>Falcon Field (New Britain), New Britain</v>
      </c>
      <c r="J209" s="75" t="str">
        <f>IF('MASTER  10 Teams'!J209&lt;&gt;"",'MASTER  10 Teams'!J209,"")</f>
        <v/>
      </c>
      <c r="K209" s="24" t="str">
        <f>IF('MASTER  10 Teams'!E209&lt;&gt;"",'MASTER  10 Teams'!E209,"")</f>
        <v>NEW BRITAIN FALCONS FC</v>
      </c>
      <c r="L209" s="24" t="str">
        <f>IF('MASTER  10 Teams'!F209&lt;&gt;"",'MASTER  10 Teams'!F209,"")</f>
        <v>DARIEN BLUE WAVE</v>
      </c>
      <c r="M209" s="5" t="str">
        <f>IF('MASTER  10 Teams'!I209&lt;&gt;"",'MASTER  10 Teams'!I209,"")</f>
        <v>Falcon Field, New Britain</v>
      </c>
      <c r="N209" s="87"/>
    </row>
    <row r="210" spans="1:28" ht="12.75" customHeight="1" thickTop="1" thickBot="1" x14ac:dyDescent="0.4">
      <c r="A210" s="118"/>
      <c r="B210" s="118">
        <f>IF('MASTER  10 Teams'!B210&lt;&gt;"",'MASTER  10 Teams'!B210,"")</f>
        <v>5</v>
      </c>
      <c r="C210" s="98">
        <f>IF('MASTER  10 Teams'!C210&lt;&gt;"",'MASTER  10 Teams'!C210,"")</f>
        <v>42876</v>
      </c>
      <c r="D210" s="28" t="str">
        <f>IF('MASTER  10 Teams'!D210&lt;&gt;"",'MASTER  10 Teams'!D210,"")</f>
        <v>O50-1</v>
      </c>
      <c r="E210" s="24" t="str">
        <f>VLOOKUP(K210,'Ref asgn teams'!$A$2:$B$99,2)</f>
        <v>Hartford Cavaliers Masters</v>
      </c>
      <c r="F210" s="24" t="str">
        <f>VLOOKUP(L210,'Ref asgn teams'!$A$2:$B$99,2)</f>
        <v>Polonia Falcon Stars FC</v>
      </c>
      <c r="G210" s="73"/>
      <c r="H210" s="97">
        <f>IF('MASTER  10 Teams'!H210&lt;&gt;"",'MASTER  10 Teams'!H210,"")</f>
        <v>0.41666666666666702</v>
      </c>
      <c r="I210" s="25" t="str">
        <f>VLOOKUP(M210,Venues!$A$2:$E$139,5,FALSE)</f>
        <v>Cronin Field, Hartford</v>
      </c>
      <c r="J210" s="75" t="str">
        <f>IF('MASTER  10 Teams'!J210&lt;&gt;"",'MASTER  10 Teams'!J210,"")</f>
        <v/>
      </c>
      <c r="K210" s="24" t="str">
        <f>IF('MASTER  10 Teams'!E210&lt;&gt;"",'MASTER  10 Teams'!E210,"")</f>
        <v>HARTFORD CAVALIERS</v>
      </c>
      <c r="L210" s="24" t="str">
        <f>IF('MASTER  10 Teams'!F210&lt;&gt;"",'MASTER  10 Teams'!F210,"")</f>
        <v>POLONIA FALCON STARS FC</v>
      </c>
      <c r="M210" s="5" t="str">
        <f>IF('MASTER  10 Teams'!I210&lt;&gt;"",'MASTER  10 Teams'!I210,"")</f>
        <v>Cronin Field, Hartford</v>
      </c>
      <c r="N210" s="87"/>
    </row>
    <row r="211" spans="1:28" ht="12.75" customHeight="1" thickTop="1" thickBot="1" x14ac:dyDescent="0.4">
      <c r="A211" s="118"/>
      <c r="B211" s="118" t="str">
        <f>IF('MASTER  10 Teams'!B211&lt;&gt;"",'MASTER  10 Teams'!B211,"")</f>
        <v xml:space="preserve"> </v>
      </c>
      <c r="C211" s="98" t="str">
        <f>IF('MASTER  10 Teams'!C211&lt;&gt;"",'MASTER  10 Teams'!C211,"")</f>
        <v/>
      </c>
      <c r="D211" s="27" t="str">
        <f>IF('MASTER  10 Teams'!D211&lt;&gt;"",'MASTER  10 Teams'!D211,"")</f>
        <v xml:space="preserve"> </v>
      </c>
      <c r="E211" s="24" t="e">
        <f>VLOOKUP(K211,'Ref asgn teams'!$A$2:$B$99,2)</f>
        <v>#N/A</v>
      </c>
      <c r="F211" s="24" t="e">
        <f>VLOOKUP(L211,'Ref asgn teams'!$A$2:$B$99,2)</f>
        <v>#N/A</v>
      </c>
      <c r="G211" s="73"/>
      <c r="H211" s="97" t="str">
        <f>IF('MASTER  10 Teams'!H211&lt;&gt;"",'MASTER  10 Teams'!H211,"")</f>
        <v/>
      </c>
      <c r="I211" s="25" t="e">
        <f>VLOOKUP(M211,Venues!$A$2:$E$139,5,FALSE)</f>
        <v>#N/A</v>
      </c>
      <c r="J211" s="75" t="str">
        <f>IF('MASTER  10 Teams'!J211&lt;&gt;"",'MASTER  10 Teams'!J211,"")</f>
        <v/>
      </c>
      <c r="K211" s="24" t="str">
        <f>IF('MASTER  10 Teams'!E211&lt;&gt;"",'MASTER  10 Teams'!E211,"")</f>
        <v/>
      </c>
      <c r="L211" s="24" t="str">
        <f>IF('MASTER  10 Teams'!F211&lt;&gt;"",'MASTER  10 Teams'!F211,"")</f>
        <v/>
      </c>
      <c r="M211" s="5" t="str">
        <f>IF('MASTER  10 Teams'!I211&lt;&gt;"",'MASTER  10 Teams'!I211,"")</f>
        <v/>
      </c>
      <c r="N211" s="88"/>
      <c r="Q211" s="22"/>
      <c r="R211" s="22"/>
      <c r="AA211" s="22"/>
      <c r="AB211" s="22"/>
    </row>
    <row r="212" spans="1:28" ht="12.75" customHeight="1" thickTop="1" thickBot="1" x14ac:dyDescent="0.4">
      <c r="A212" s="118"/>
      <c r="B212" s="118">
        <f>IF('MASTER  10 Teams'!B212&lt;&gt;"",'MASTER  10 Teams'!B212,"")</f>
        <v>5</v>
      </c>
      <c r="C212" s="98">
        <f>IF('MASTER  10 Teams'!C212&lt;&gt;"",'MASTER  10 Teams'!C212,"")</f>
        <v>42876</v>
      </c>
      <c r="D212" s="39" t="str">
        <f>IF('MASTER  10 Teams'!D212&lt;&gt;"",'MASTER  10 Teams'!D212,"")</f>
        <v>O50-2</v>
      </c>
      <c r="E212" s="24" t="str">
        <f>VLOOKUP(K212,'Ref asgn teams'!$A$2:$B$99,2)</f>
        <v>East Haven SC</v>
      </c>
      <c r="F212" s="24" t="str">
        <f>VLOOKUP(L212,'Ref asgn teams'!$A$2:$B$99,2)</f>
        <v>Naugatuck River Rats</v>
      </c>
      <c r="G212" s="73"/>
      <c r="H212" s="97">
        <f>IF('MASTER  10 Teams'!H212&lt;&gt;"",'MASTER  10 Teams'!H212,"")</f>
        <v>0.41666666666666702</v>
      </c>
      <c r="I212" s="25" t="str">
        <f>VLOOKUP(M212,Venues!$A$2:$E$139,5,FALSE)</f>
        <v>Moulthrop Field, East Haven</v>
      </c>
      <c r="J212" s="75" t="str">
        <f>IF('MASTER  10 Teams'!J212&lt;&gt;"",'MASTER  10 Teams'!J212,"")</f>
        <v/>
      </c>
      <c r="K212" s="24" t="str">
        <f>IF('MASTER  10 Teams'!E212&lt;&gt;"",'MASTER  10 Teams'!E212,"")</f>
        <v>EAST HAVEN SC</v>
      </c>
      <c r="L212" s="24" t="str">
        <f>IF('MASTER  10 Teams'!F212&lt;&gt;"",'MASTER  10 Teams'!F212,"")</f>
        <v>NAUGATUCK RIVER RATS</v>
      </c>
      <c r="M212" s="5" t="str">
        <f>IF('MASTER  10 Teams'!I212&lt;&gt;"",'MASTER  10 Teams'!I212,"")</f>
        <v>Moulthrop Field, East Haven</v>
      </c>
      <c r="N212" s="87"/>
    </row>
    <row r="213" spans="1:28" ht="12.75" customHeight="1" thickTop="1" thickBot="1" x14ac:dyDescent="0.4">
      <c r="A213" s="118"/>
      <c r="B213" s="118">
        <f>IF('MASTER  10 Teams'!B213&lt;&gt;"",'MASTER  10 Teams'!B213,"")</f>
        <v>5</v>
      </c>
      <c r="C213" s="98">
        <f>IF('MASTER  10 Teams'!C213&lt;&gt;"",'MASTER  10 Teams'!C213,"")</f>
        <v>42876</v>
      </c>
      <c r="D213" s="39" t="str">
        <f>IF('MASTER  10 Teams'!D213&lt;&gt;"",'MASTER  10 Teams'!D213,"")</f>
        <v>O50-2</v>
      </c>
      <c r="E213" s="24" t="str">
        <f>VLOOKUP(K213,'Ref asgn teams'!$A$2:$B$99,2)</f>
        <v>West Haven Grays</v>
      </c>
      <c r="F213" s="24" t="str">
        <f>VLOOKUP(L213,'Ref asgn teams'!$A$2:$B$99,2)</f>
        <v>Farmington White Owls</v>
      </c>
      <c r="G213" s="73"/>
      <c r="H213" s="97">
        <f>IF('MASTER  10 Teams'!H213&lt;&gt;"",'MASTER  10 Teams'!H213,"")</f>
        <v>0.41666666666666702</v>
      </c>
      <c r="I213" s="25" t="str">
        <f>VLOOKUP(M213,Venues!$A$2:$E$139,5,FALSE)</f>
        <v>Pagels Field, West Haven</v>
      </c>
      <c r="J213" s="75" t="str">
        <f>IF('MASTER  10 Teams'!J213&lt;&gt;"",'MASTER  10 Teams'!J213,"")</f>
        <v/>
      </c>
      <c r="K213" s="24" t="str">
        <f>IF('MASTER  10 Teams'!E213&lt;&gt;"",'MASTER  10 Teams'!E213,"")</f>
        <v>WEST HAVEN GRAYS</v>
      </c>
      <c r="L213" s="24" t="str">
        <f>IF('MASTER  10 Teams'!F213&lt;&gt;"",'MASTER  10 Teams'!F213,"")</f>
        <v>FARMINGTON WHITE OWLS</v>
      </c>
      <c r="M213" s="5" t="str">
        <f>IF('MASTER  10 Teams'!I213&lt;&gt;"",'MASTER  10 Teams'!I213,"")</f>
        <v>Pagels Field, West Haven</v>
      </c>
      <c r="N213" s="87"/>
    </row>
    <row r="214" spans="1:28" ht="12.75" customHeight="1" thickTop="1" thickBot="1" x14ac:dyDescent="0.4">
      <c r="A214" s="118"/>
      <c r="B214" s="118">
        <f>IF('MASTER  10 Teams'!B214&lt;&gt;"",'MASTER  10 Teams'!B214,"")</f>
        <v>5</v>
      </c>
      <c r="C214" s="98">
        <f>IF('MASTER  10 Teams'!C214&lt;&gt;"",'MASTER  10 Teams'!C214,"")</f>
        <v>42876</v>
      </c>
      <c r="D214" s="39" t="str">
        <f>IF('MASTER  10 Teams'!D214&lt;&gt;"",'MASTER  10 Teams'!D214,"")</f>
        <v>O50-2</v>
      </c>
      <c r="E214" s="24" t="str">
        <f>VLOOKUP(K214,'Ref asgn teams'!$A$2:$B$99,2)</f>
        <v>GREENWICH PUMAS LEGENDS</v>
      </c>
      <c r="F214" s="24" t="str">
        <f>VLOOKUP(L214,'Ref asgn teams'!$A$2:$B$99,2)</f>
        <v>Moodus SC</v>
      </c>
      <c r="G214" s="73"/>
      <c r="H214" s="97">
        <f>IF('MASTER  10 Teams'!H214&lt;&gt;"",'MASTER  10 Teams'!H214,"")</f>
        <v>0.41666666666666702</v>
      </c>
      <c r="I214" s="25" t="str">
        <f>VLOOKUP(M214,Venues!$A$2:$E$139,5,FALSE)</f>
        <v>Greenwich High School, Greenwich</v>
      </c>
      <c r="J214" s="75" t="str">
        <f>IF('MASTER  10 Teams'!J214&lt;&gt;"",'MASTER  10 Teams'!J214,"")</f>
        <v/>
      </c>
      <c r="K214" s="24" t="str">
        <f>IF('MASTER  10 Teams'!E214&lt;&gt;"",'MASTER  10 Teams'!E214,"")</f>
        <v>GREENWICH PUMAS LEGENDS</v>
      </c>
      <c r="L214" s="24" t="str">
        <f>IF('MASTER  10 Teams'!F214&lt;&gt;"",'MASTER  10 Teams'!F214,"")</f>
        <v>MOODUS SC</v>
      </c>
      <c r="M214" s="5" t="str">
        <f>IF('MASTER  10 Teams'!I214&lt;&gt;"",'MASTER  10 Teams'!I214,"")</f>
        <v>tbd</v>
      </c>
      <c r="N214" s="87"/>
    </row>
    <row r="215" spans="1:28" ht="12.75" customHeight="1" thickTop="1" thickBot="1" x14ac:dyDescent="0.4">
      <c r="A215" s="118"/>
      <c r="B215" s="118">
        <f>IF('MASTER  10 Teams'!B215&lt;&gt;"",'MASTER  10 Teams'!B215,"")</f>
        <v>5</v>
      </c>
      <c r="C215" s="98">
        <f>IF('MASTER  10 Teams'!C215&lt;&gt;"",'MASTER  10 Teams'!C215,"")</f>
        <v>42876</v>
      </c>
      <c r="D215" s="39" t="str">
        <f>IF('MASTER  10 Teams'!D215&lt;&gt;"",'MASTER  10 Teams'!D215,"")</f>
        <v>O50-2</v>
      </c>
      <c r="E215" s="24" t="str">
        <f>VLOOKUP(K215,'Ref asgn teams'!$A$2:$B$99,2)</f>
        <v>Southbury Boomers</v>
      </c>
      <c r="F215" s="24" t="str">
        <f>VLOOKUP(L215,'Ref asgn teams'!$A$2:$B$99,2)</f>
        <v>Greenwich Arsenal 50</v>
      </c>
      <c r="G215" s="73"/>
      <c r="H215" s="97">
        <f>IF('MASTER  10 Teams'!H215&lt;&gt;"",'MASTER  10 Teams'!H215,"")</f>
        <v>0.41666666666666702</v>
      </c>
      <c r="I215" s="25" t="str">
        <f>VLOOKUP(M215,Venues!$A$2:$E$139,5,FALSE)</f>
        <v>Settlers Park, Southbury</v>
      </c>
      <c r="J215" s="75" t="str">
        <f>IF('MASTER  10 Teams'!J215&lt;&gt;"",'MASTER  10 Teams'!J215,"")</f>
        <v/>
      </c>
      <c r="K215" s="24" t="str">
        <f>IF('MASTER  10 Teams'!E215&lt;&gt;"",'MASTER  10 Teams'!E215,"")</f>
        <v>SOUTHBURY BOOMERS</v>
      </c>
      <c r="L215" s="24" t="str">
        <f>IF('MASTER  10 Teams'!F215&lt;&gt;"",'MASTER  10 Teams'!F215,"")</f>
        <v>GREENWICH ARSENAL 50</v>
      </c>
      <c r="M215" s="5" t="str">
        <f>IF('MASTER  10 Teams'!I215&lt;&gt;"",'MASTER  10 Teams'!I215,"")</f>
        <v>Settlers Park, Southbury</v>
      </c>
      <c r="N215" s="87"/>
    </row>
    <row r="216" spans="1:28" ht="12.75" customHeight="1" thickTop="1" thickBot="1" x14ac:dyDescent="0.4">
      <c r="A216" s="118"/>
      <c r="B216" s="118">
        <f>IF('MASTER  10 Teams'!B216&lt;&gt;"",'MASTER  10 Teams'!B216,"")</f>
        <v>5</v>
      </c>
      <c r="C216" s="98">
        <f>IF('MASTER  10 Teams'!C216&lt;&gt;"",'MASTER  10 Teams'!C216,"")</f>
        <v>42876</v>
      </c>
      <c r="D216" s="39" t="str">
        <f>IF('MASTER  10 Teams'!D216&lt;&gt;"",'MASTER  10 Teams'!D216,"")</f>
        <v>O50-2</v>
      </c>
      <c r="E216" s="24" t="str">
        <f>VLOOKUP(K216,'Ref asgn teams'!$A$2:$B$99,2)</f>
        <v>North Branford Legends</v>
      </c>
      <c r="F216" s="24" t="str">
        <f>VLOOKUP(L216,'Ref asgn teams'!$A$2:$B$99,2)</f>
        <v>Waterbury Pontes</v>
      </c>
      <c r="G216" s="73"/>
      <c r="H216" s="97">
        <f>IF('MASTER  10 Teams'!H216&lt;&gt;"",'MASTER  10 Teams'!H216,"")</f>
        <v>0.41666666666666702</v>
      </c>
      <c r="I216" s="25" t="str">
        <f>VLOOKUP(M216,Venues!$A$2:$E$139,5,FALSE)</f>
        <v>Northford Park, Northford</v>
      </c>
      <c r="J216" s="75" t="str">
        <f>IF('MASTER  10 Teams'!J216&lt;&gt;"",'MASTER  10 Teams'!J216,"")</f>
        <v/>
      </c>
      <c r="K216" s="24" t="str">
        <f>IF('MASTER  10 Teams'!E216&lt;&gt;"",'MASTER  10 Teams'!E216,"")</f>
        <v>NORTH BRANFORD LEGENDS</v>
      </c>
      <c r="L216" s="24" t="str">
        <f>IF('MASTER  10 Teams'!F216&lt;&gt;"",'MASTER  10 Teams'!F216,"")</f>
        <v>WATERBURY PONTES</v>
      </c>
      <c r="M216" s="5" t="str">
        <f>IF('MASTER  10 Teams'!I216&lt;&gt;"",'MASTER  10 Teams'!I216,"")</f>
        <v>Northford Park, North Branford</v>
      </c>
      <c r="N216" s="87"/>
    </row>
    <row r="217" spans="1:28" ht="12.75" customHeight="1" thickTop="1" x14ac:dyDescent="0.35">
      <c r="A217" s="118"/>
      <c r="B217" s="118" t="str">
        <f>IF('MASTER  10 Teams'!B217&lt;&gt;"",'MASTER  10 Teams'!B217,"")</f>
        <v xml:space="preserve"> </v>
      </c>
      <c r="C217" s="98" t="str">
        <f>IF('MASTER  10 Teams'!C217&lt;&gt;"",'MASTER  10 Teams'!C217,"")</f>
        <v/>
      </c>
      <c r="D217" s="72" t="str">
        <f>IF('MASTER  10 Teams'!D217&lt;&gt;"",'MASTER  10 Teams'!D217,"")</f>
        <v xml:space="preserve"> </v>
      </c>
      <c r="E217" s="24" t="e">
        <f>VLOOKUP(K217,'Ref asgn teams'!$A$2:$B$99,2)</f>
        <v>#N/A</v>
      </c>
      <c r="F217" s="24" t="e">
        <f>VLOOKUP(L217,'Ref asgn teams'!$A$2:$B$99,2)</f>
        <v>#N/A</v>
      </c>
      <c r="G217" s="73"/>
      <c r="H217" s="97" t="str">
        <f>IF('MASTER  10 Teams'!H217&lt;&gt;"",'MASTER  10 Teams'!H217,"")</f>
        <v/>
      </c>
      <c r="I217" s="25" t="e">
        <f>VLOOKUP(M217,Venues!$A$2:$E$139,5,FALSE)</f>
        <v>#N/A</v>
      </c>
      <c r="J217" s="75" t="str">
        <f>IF('MASTER  10 Teams'!J217&lt;&gt;"",'MASTER  10 Teams'!J217,"")</f>
        <v/>
      </c>
      <c r="K217" s="24" t="str">
        <f>IF('MASTER  10 Teams'!E217&lt;&gt;"",'MASTER  10 Teams'!E217,"")</f>
        <v xml:space="preserve"> </v>
      </c>
      <c r="L217" s="24" t="str">
        <f>IF('MASTER  10 Teams'!F217&lt;&gt;"",'MASTER  10 Teams'!F217,"")</f>
        <v xml:space="preserve"> </v>
      </c>
      <c r="M217" s="5" t="str">
        <f>IF('MASTER  10 Teams'!I217&lt;&gt;"",'MASTER  10 Teams'!I217,"")</f>
        <v xml:space="preserve"> </v>
      </c>
      <c r="N217" s="87"/>
      <c r="Q217" s="22"/>
      <c r="R217" s="22"/>
      <c r="AA217" s="22"/>
      <c r="AB217" s="22"/>
    </row>
    <row r="218" spans="1:28" ht="15.5" x14ac:dyDescent="0.35">
      <c r="A218" s="118"/>
      <c r="B218" s="118" t="str">
        <f>IF('MASTER  10 Teams'!B218&lt;&gt;"",'MASTER  10 Teams'!B218,"")</f>
        <v xml:space="preserve"> </v>
      </c>
      <c r="C218" s="98" t="str">
        <f>IF('MASTER  10 Teams'!C218&lt;&gt;"",'MASTER  10 Teams'!C218,"")</f>
        <v>NO SCHEDULED GAMES MEMORIAL DAY ------------ MANDATORY Scheduled Makeup Date 5/28</v>
      </c>
      <c r="D218" s="106" t="str">
        <f>IF('MASTER  10 Teams'!D218&lt;&gt;"",'MASTER  10 Teams'!D218,"")</f>
        <v/>
      </c>
      <c r="E218" s="24" t="e">
        <f>VLOOKUP(K218,'Ref asgn teams'!$A$2:$B$99,2)</f>
        <v>#N/A</v>
      </c>
      <c r="F218" s="24" t="e">
        <f>VLOOKUP(L218,'Ref asgn teams'!$A$2:$B$99,2)</f>
        <v>#N/A</v>
      </c>
      <c r="G218" s="106"/>
      <c r="H218" s="97" t="str">
        <f>IF('MASTER  10 Teams'!H218&lt;&gt;"",'MASTER  10 Teams'!H218,"")</f>
        <v/>
      </c>
      <c r="I218" s="25" t="e">
        <f>VLOOKUP(M218,Venues!$A$2:$E$139,5,FALSE)</f>
        <v>#N/A</v>
      </c>
      <c r="J218" s="75" t="str">
        <f>IF('MASTER  10 Teams'!J218&lt;&gt;"",'MASTER  10 Teams'!J218,"")</f>
        <v/>
      </c>
      <c r="K218" s="24" t="str">
        <f>IF('MASTER  10 Teams'!E218&lt;&gt;"",'MASTER  10 Teams'!E218,"")</f>
        <v/>
      </c>
      <c r="L218" s="24" t="str">
        <f>IF('MASTER  10 Teams'!F218&lt;&gt;"",'MASTER  10 Teams'!F218,"")</f>
        <v/>
      </c>
      <c r="M218" s="5" t="str">
        <f>IF('MASTER  10 Teams'!I218&lt;&gt;"",'MASTER  10 Teams'!I218,"")</f>
        <v/>
      </c>
      <c r="N218" s="88"/>
    </row>
    <row r="219" spans="1:28" ht="12.75" customHeight="1" thickBot="1" x14ac:dyDescent="0.4">
      <c r="A219" s="118"/>
      <c r="B219" s="118" t="str">
        <f>IF('MASTER  10 Teams'!B219&lt;&gt;"",'MASTER  10 Teams'!B219,"")</f>
        <v xml:space="preserve"> </v>
      </c>
      <c r="C219" s="98" t="str">
        <f>IF('MASTER  10 Teams'!C219&lt;&gt;"",'MASTER  10 Teams'!C219,"")</f>
        <v/>
      </c>
      <c r="D219" s="72" t="str">
        <f>IF('MASTER  10 Teams'!D219&lt;&gt;"",'MASTER  10 Teams'!D219,"")</f>
        <v xml:space="preserve"> </v>
      </c>
      <c r="E219" s="24" t="e">
        <f>VLOOKUP(K219,'Ref asgn teams'!$A$2:$B$99,2)</f>
        <v>#N/A</v>
      </c>
      <c r="F219" s="24" t="e">
        <f>VLOOKUP(L219,'Ref asgn teams'!$A$2:$B$99,2)</f>
        <v>#N/A</v>
      </c>
      <c r="G219" s="73"/>
      <c r="H219" s="97" t="str">
        <f>IF('MASTER  10 Teams'!H219&lt;&gt;"",'MASTER  10 Teams'!H219,"")</f>
        <v/>
      </c>
      <c r="I219" s="25" t="e">
        <f>VLOOKUP(M219,Venues!$A$2:$E$139,5,FALSE)</f>
        <v>#N/A</v>
      </c>
      <c r="J219" s="75" t="str">
        <f>IF('MASTER  10 Teams'!J219&lt;&gt;"",'MASTER  10 Teams'!J219,"")</f>
        <v/>
      </c>
      <c r="K219" s="24" t="str">
        <f>IF('MASTER  10 Teams'!E219&lt;&gt;"",'MASTER  10 Teams'!E219,"")</f>
        <v xml:space="preserve"> </v>
      </c>
      <c r="L219" s="24" t="str">
        <f>IF('MASTER  10 Teams'!F219&lt;&gt;"",'MASTER  10 Teams'!F219,"")</f>
        <v xml:space="preserve"> </v>
      </c>
      <c r="M219" s="5" t="str">
        <f>IF('MASTER  10 Teams'!I219&lt;&gt;"",'MASTER  10 Teams'!I219,"")</f>
        <v xml:space="preserve"> </v>
      </c>
      <c r="N219" s="88"/>
      <c r="Q219" s="22"/>
      <c r="R219" s="22"/>
      <c r="AA219" s="22"/>
      <c r="AB219" s="22"/>
    </row>
    <row r="220" spans="1:28" ht="12.75" customHeight="1" thickTop="1" thickBot="1" x14ac:dyDescent="0.4">
      <c r="A220" s="118"/>
      <c r="B220" s="118">
        <f>IF('MASTER  10 Teams'!B220&lt;&gt;"",'MASTER  10 Teams'!B220,"")</f>
        <v>6</v>
      </c>
      <c r="C220" s="98">
        <f>IF('MASTER  10 Teams'!C220&lt;&gt;"",'MASTER  10 Teams'!C220,"")</f>
        <v>42890</v>
      </c>
      <c r="D220" s="34" t="str">
        <f>IF('MASTER  10 Teams'!D220&lt;&gt;"",'MASTER  10 Teams'!D220,"")</f>
        <v>O30-1</v>
      </c>
      <c r="E220" s="24" t="str">
        <f>VLOOKUP(K220,'Ref asgn teams'!$A$2:$B$99,2)</f>
        <v>FC Shelton</v>
      </c>
      <c r="F220" s="24" t="str">
        <f>VLOOKUP(L220,'Ref asgn teams'!$A$2:$B$99,2)</f>
        <v>VASCO DA GAMA 30</v>
      </c>
      <c r="G220" s="73"/>
      <c r="H220" s="97">
        <f>IF('MASTER  10 Teams'!H220&lt;&gt;"",'MASTER  10 Teams'!H220,"")</f>
        <v>0.33333333333333331</v>
      </c>
      <c r="I220" s="25" t="str">
        <f>VLOOKUP(M220,Venues!$A$2:$E$139,5,FALSE)</f>
        <v>Nike Site, Shelton</v>
      </c>
      <c r="J220" s="75" t="str">
        <f>IF('MASTER  10 Teams'!J220&lt;&gt;"",'MASTER  10 Teams'!J220,"")</f>
        <v/>
      </c>
      <c r="K220" s="24" t="str">
        <f>IF('MASTER  10 Teams'!E220&lt;&gt;"",'MASTER  10 Teams'!E220,"")</f>
        <v>SHELTON FC</v>
      </c>
      <c r="L220" s="24" t="str">
        <f>IF('MASTER  10 Teams'!F220&lt;&gt;"",'MASTER  10 Teams'!F220,"")</f>
        <v>VASCO DA GAMA 30</v>
      </c>
      <c r="M220" s="5" t="str">
        <f>IF('MASTER  10 Teams'!I220&lt;&gt;"",'MASTER  10 Teams'!I220,"")</f>
        <v>Nike Site, Shelton</v>
      </c>
      <c r="N220" s="87"/>
    </row>
    <row r="221" spans="1:28" ht="12.75" customHeight="1" thickTop="1" thickBot="1" x14ac:dyDescent="0.4">
      <c r="A221" s="118"/>
      <c r="B221" s="118">
        <f>IF('MASTER  10 Teams'!B221&lt;&gt;"",'MASTER  10 Teams'!B221,"")</f>
        <v>6</v>
      </c>
      <c r="C221" s="98">
        <f>IF('MASTER  10 Teams'!C221&lt;&gt;"",'MASTER  10 Teams'!C221,"")</f>
        <v>42890</v>
      </c>
      <c r="D221" s="34" t="str">
        <f>IF('MASTER  10 Teams'!D221&lt;&gt;"",'MASTER  10 Teams'!D221,"")</f>
        <v>O30-1</v>
      </c>
      <c r="E221" s="24" t="str">
        <f>VLOOKUP(K221,'Ref asgn teams'!$A$2:$B$99,2)</f>
        <v>Milford Tuesday</v>
      </c>
      <c r="F221" s="24" t="str">
        <f>VLOOKUP(L221,'Ref asgn teams'!$A$2:$B$99,2)</f>
        <v>Danbury United 30</v>
      </c>
      <c r="G221" s="73"/>
      <c r="H221" s="97">
        <f>IF('MASTER  10 Teams'!H221&lt;&gt;"",'MASTER  10 Teams'!H221,"")</f>
        <v>0.33333333333333331</v>
      </c>
      <c r="I221" s="25" t="str">
        <f>VLOOKUP(M221,Venues!$A$2:$E$139,5,FALSE)</f>
        <v>Fred Wolfe Park, Orange</v>
      </c>
      <c r="J221" s="75" t="str">
        <f>IF('MASTER  10 Teams'!J221&lt;&gt;"",'MASTER  10 Teams'!J221,"")</f>
        <v/>
      </c>
      <c r="K221" s="24" t="str">
        <f>IF('MASTER  10 Teams'!E221&lt;&gt;"",'MASTER  10 Teams'!E221,"")</f>
        <v>MILFORD TUESDAY</v>
      </c>
      <c r="L221" s="24" t="str">
        <f>IF('MASTER  10 Teams'!F221&lt;&gt;"",'MASTER  10 Teams'!F221,"")</f>
        <v>DANBURY UNITED 30</v>
      </c>
      <c r="M221" s="5" t="str">
        <f>IF('MASTER  10 Teams'!I221&lt;&gt;"",'MASTER  10 Teams'!I221,"")</f>
        <v>Fred Wolfe Park, Orange</v>
      </c>
      <c r="N221" s="87"/>
    </row>
    <row r="222" spans="1:28" ht="12.75" customHeight="1" thickTop="1" thickBot="1" x14ac:dyDescent="0.4">
      <c r="A222" s="118"/>
      <c r="B222" s="118">
        <f>IF('MASTER  10 Teams'!B222&lt;&gt;"",'MASTER  10 Teams'!B222,"")</f>
        <v>6</v>
      </c>
      <c r="C222" s="98">
        <f>IF('MASTER  10 Teams'!C222&lt;&gt;"",'MASTER  10 Teams'!C222,"")</f>
        <v>42890</v>
      </c>
      <c r="D222" s="34" t="str">
        <f>IF('MASTER  10 Teams'!D222&lt;&gt;"",'MASTER  10 Teams'!D222,"")</f>
        <v>O30-1</v>
      </c>
      <c r="E222" s="24" t="str">
        <f>VLOOKUP(K222,'Ref asgn teams'!$A$2:$B$99,2)</f>
        <v>Cinton FC</v>
      </c>
      <c r="F222" s="24" t="str">
        <f>VLOOKUP(L222,'Ref asgn teams'!$A$2:$B$99,2)</f>
        <v>Newtown Salty Dogs</v>
      </c>
      <c r="G222" s="73"/>
      <c r="H222" s="97">
        <f>IF('MASTER  10 Teams'!H222&lt;&gt;"",'MASTER  10 Teams'!H222,"")</f>
        <v>0.41666666666666702</v>
      </c>
      <c r="I222" s="25" t="str">
        <f>VLOOKUP(M222,Venues!$A$2:$E$139,5,FALSE)</f>
        <v>Indian River Recreation Area, Clinton</v>
      </c>
      <c r="J222" s="75" t="str">
        <f>IF('MASTER  10 Teams'!J222&lt;&gt;"",'MASTER  10 Teams'!J222,"")</f>
        <v/>
      </c>
      <c r="K222" s="24" t="str">
        <f>IF('MASTER  10 Teams'!E222&lt;&gt;"",'MASTER  10 Teams'!E222,"")</f>
        <v>CLINTON FC</v>
      </c>
      <c r="L222" s="24" t="str">
        <f>IF('MASTER  10 Teams'!F222&lt;&gt;"",'MASTER  10 Teams'!F222,"")</f>
        <v>NORTH BRANFORD 30</v>
      </c>
      <c r="M222" s="5" t="str">
        <f>IF('MASTER  10 Teams'!I222&lt;&gt;"",'MASTER  10 Teams'!I222,"")</f>
        <v>Indian River Sports Complex, Clinton</v>
      </c>
      <c r="N222" s="87"/>
    </row>
    <row r="223" spans="1:28" ht="12.75" customHeight="1" thickTop="1" thickBot="1" x14ac:dyDescent="0.4">
      <c r="A223" s="118"/>
      <c r="B223" s="118">
        <f>IF('MASTER  10 Teams'!B223&lt;&gt;"",'MASTER  10 Teams'!B223,"")</f>
        <v>6</v>
      </c>
      <c r="C223" s="98">
        <f>IF('MASTER  10 Teams'!C223&lt;&gt;"",'MASTER  10 Teams'!C223,"")</f>
        <v>42890</v>
      </c>
      <c r="D223" s="34" t="str">
        <f>IF('MASTER  10 Teams'!D223&lt;&gt;"",'MASTER  10 Teams'!D223,"")</f>
        <v>O30-1</v>
      </c>
      <c r="E223" s="24" t="str">
        <f>VLOOKUP(K223,'Ref asgn teams'!$A$2:$B$99,2)</f>
        <v>ECUACHAMOS FC</v>
      </c>
      <c r="F223" s="24" t="str">
        <f>VLOOKUP(L223,'Ref asgn teams'!$A$2:$B$99,2)</f>
        <v>Greenwich Arsenal 30</v>
      </c>
      <c r="G223" s="73"/>
      <c r="H223" s="97">
        <f>IF('MASTER  10 Teams'!H223&lt;&gt;"",'MASTER  10 Teams'!H223,"")</f>
        <v>0.33333333333333331</v>
      </c>
      <c r="I223" s="25" t="str">
        <f>VLOOKUP(M223,Venues!$A$2:$E$139,5,FALSE)</f>
        <v>Witek Park, Derby</v>
      </c>
      <c r="J223" s="75" t="str">
        <f>IF('MASTER  10 Teams'!J223&lt;&gt;"",'MASTER  10 Teams'!J223,"")</f>
        <v/>
      </c>
      <c r="K223" s="24" t="str">
        <f>IF('MASTER  10 Teams'!E223&lt;&gt;"",'MASTER  10 Teams'!E223,"")</f>
        <v>ECUACHAMOS FC</v>
      </c>
      <c r="L223" s="24" t="str">
        <f>IF('MASTER  10 Teams'!F223&lt;&gt;"",'MASTER  10 Teams'!F223,"")</f>
        <v>GREENWICH ARSENAL 30</v>
      </c>
      <c r="M223" s="5" t="str">
        <f>IF('MASTER  10 Teams'!I223&lt;&gt;"",'MASTER  10 Teams'!I223,"")</f>
        <v>Witek Park, Derby</v>
      </c>
      <c r="N223" s="87"/>
    </row>
    <row r="224" spans="1:28" ht="12" customHeight="1" thickTop="1" thickBot="1" x14ac:dyDescent="0.4">
      <c r="A224" s="118"/>
      <c r="B224" s="118">
        <f>IF('MASTER  10 Teams'!B224&lt;&gt;"",'MASTER  10 Teams'!B224,"")</f>
        <v>6</v>
      </c>
      <c r="C224" s="98">
        <f>IF('MASTER  10 Teams'!C224&lt;&gt;"",'MASTER  10 Teams'!C224,"")</f>
        <v>42890</v>
      </c>
      <c r="D224" s="34" t="str">
        <f>IF('MASTER  10 Teams'!D224&lt;&gt;"",'MASTER  10 Teams'!D224,"")</f>
        <v>O30-1</v>
      </c>
      <c r="E224" s="24" t="str">
        <f>VLOOKUP(K224,'Ref asgn teams'!$A$2:$B$99,2)</f>
        <v>Polonez United</v>
      </c>
      <c r="F224" s="24" t="str">
        <f>VLOOKUP(L224,'Ref asgn teams'!$A$2:$B$99,2)</f>
        <v>Newington Portuguese 30</v>
      </c>
      <c r="G224" s="73"/>
      <c r="H224" s="97">
        <f>IF('MASTER  10 Teams'!H224&lt;&gt;"",'MASTER  10 Teams'!H224,"")</f>
        <v>0.375</v>
      </c>
      <c r="I224" s="25" t="str">
        <f>VLOOKUP(M224,Venues!$A$2:$E$139,5,FALSE)</f>
        <v>Cromwell Middle School, Cromwell</v>
      </c>
      <c r="J224" s="75" t="str">
        <f>IF('MASTER  10 Teams'!J224&lt;&gt;"",'MASTER  10 Teams'!J224,"")</f>
        <v/>
      </c>
      <c r="K224" s="24" t="str">
        <f>IF('MASTER  10 Teams'!E224&lt;&gt;"",'MASTER  10 Teams'!E224,"")</f>
        <v>POLONEZ UNITED</v>
      </c>
      <c r="L224" s="24" t="str">
        <f>IF('MASTER  10 Teams'!F224&lt;&gt;"",'MASTER  10 Teams'!F224,"")</f>
        <v>NEWINGTON PORTUGUESE 30</v>
      </c>
      <c r="M224" s="5" t="str">
        <f>IF('MASTER  10 Teams'!I224&lt;&gt;"",'MASTER  10 Teams'!I224,"")</f>
        <v>Cromwell MS, Cromwell</v>
      </c>
      <c r="N224" s="87"/>
    </row>
    <row r="225" spans="1:28" ht="12.75" customHeight="1" thickTop="1" thickBot="1" x14ac:dyDescent="0.4">
      <c r="A225" s="118"/>
      <c r="B225" s="118" t="str">
        <f>IF('MASTER  10 Teams'!B225&lt;&gt;"",'MASTER  10 Teams'!B225,"")</f>
        <v xml:space="preserve"> </v>
      </c>
      <c r="C225" s="98" t="str">
        <f>IF('MASTER  10 Teams'!C225&lt;&gt;"",'MASTER  10 Teams'!C225,"")</f>
        <v/>
      </c>
      <c r="D225" s="72" t="str">
        <f>IF('MASTER  10 Teams'!D225&lt;&gt;"",'MASTER  10 Teams'!D225,"")</f>
        <v xml:space="preserve"> </v>
      </c>
      <c r="E225" s="24" t="e">
        <f>VLOOKUP(K225,'Ref asgn teams'!$A$2:$B$99,2)</f>
        <v>#N/A</v>
      </c>
      <c r="F225" s="24" t="e">
        <f>VLOOKUP(L225,'Ref asgn teams'!$A$2:$B$99,2)</f>
        <v>#N/A</v>
      </c>
      <c r="G225" s="73"/>
      <c r="H225" s="97" t="str">
        <f>IF('MASTER  10 Teams'!H225&lt;&gt;"",'MASTER  10 Teams'!H225,"")</f>
        <v/>
      </c>
      <c r="I225" s="25" t="e">
        <f>VLOOKUP(M225,Venues!$A$2:$E$139,5,FALSE)</f>
        <v>#N/A</v>
      </c>
      <c r="J225" s="75" t="str">
        <f>IF('MASTER  10 Teams'!J225&lt;&gt;"",'MASTER  10 Teams'!J225,"")</f>
        <v/>
      </c>
      <c r="K225" s="24" t="str">
        <f>IF('MASTER  10 Teams'!E225&lt;&gt;"",'MASTER  10 Teams'!E225,"")</f>
        <v xml:space="preserve"> </v>
      </c>
      <c r="L225" s="24" t="str">
        <f>IF('MASTER  10 Teams'!F225&lt;&gt;"",'MASTER  10 Teams'!F225,"")</f>
        <v xml:space="preserve"> </v>
      </c>
      <c r="M225" s="5" t="str">
        <f>IF('MASTER  10 Teams'!I225&lt;&gt;"",'MASTER  10 Teams'!I225,"")</f>
        <v xml:space="preserve"> </v>
      </c>
      <c r="N225" s="87"/>
      <c r="Q225" s="22"/>
      <c r="R225" s="22"/>
      <c r="AA225" s="22"/>
      <c r="AB225" s="22"/>
    </row>
    <row r="226" spans="1:28" ht="12.75" customHeight="1" thickTop="1" thickBot="1" x14ac:dyDescent="0.4">
      <c r="A226" s="118"/>
      <c r="B226" s="118">
        <f>IF('MASTER  10 Teams'!B226&lt;&gt;"",'MASTER  10 Teams'!B226,"")</f>
        <v>6</v>
      </c>
      <c r="C226" s="98">
        <f>IF('MASTER  10 Teams'!C226&lt;&gt;"",'MASTER  10 Teams'!C226,"")</f>
        <v>42890</v>
      </c>
      <c r="D226" s="35" t="str">
        <f>IF('MASTER  10 Teams'!D226&lt;&gt;"",'MASTER  10 Teams'!D226,"")</f>
        <v>O30-2</v>
      </c>
      <c r="E226" s="24" t="str">
        <f>VLOOKUP(K226,'Ref asgn teams'!$A$2:$B$99,2)</f>
        <v>Stamford FC</v>
      </c>
      <c r="F226" s="24" t="str">
        <f>VLOOKUP(L226,'Ref asgn teams'!$A$2:$B$99,2)</f>
        <v>WATERTOWN GEEZERS</v>
      </c>
      <c r="G226" s="73"/>
      <c r="H226" s="97">
        <f>IF('MASTER  10 Teams'!H226&lt;&gt;"",'MASTER  10 Teams'!H226,"")</f>
        <v>0.41666666666666702</v>
      </c>
      <c r="I226" s="25" t="str">
        <f>VLOOKUP(M226,Venues!$A$2:$E$139,5,FALSE)</f>
        <v>West Beach, Stamford</v>
      </c>
      <c r="J226" s="75" t="str">
        <f>IF('MASTER  10 Teams'!J226&lt;&gt;"",'MASTER  10 Teams'!J226,"")</f>
        <v/>
      </c>
      <c r="K226" s="24" t="str">
        <f>IF('MASTER  10 Teams'!E226&lt;&gt;"",'MASTER  10 Teams'!E226,"")</f>
        <v>STAMFORD FC</v>
      </c>
      <c r="L226" s="24" t="str">
        <f>IF('MASTER  10 Teams'!F226&lt;&gt;"",'MASTER  10 Teams'!F226,"")</f>
        <v>WATERTOWN GEEZERS</v>
      </c>
      <c r="M226" s="5" t="str">
        <f>IF('MASTER  10 Teams'!I226&lt;&gt;"",'MASTER  10 Teams'!I226,"")</f>
        <v>West Beach Fields, Stamford</v>
      </c>
      <c r="N226" s="87"/>
    </row>
    <row r="227" spans="1:28" ht="12.75" customHeight="1" thickTop="1" thickBot="1" x14ac:dyDescent="0.4">
      <c r="A227" s="118"/>
      <c r="B227" s="118">
        <f>IF('MASTER  10 Teams'!B227&lt;&gt;"",'MASTER  10 Teams'!B227,"")</f>
        <v>6</v>
      </c>
      <c r="C227" s="98">
        <f>IF('MASTER  10 Teams'!C227&lt;&gt;"",'MASTER  10 Teams'!C227,"")</f>
        <v>42890</v>
      </c>
      <c r="D227" s="35" t="str">
        <f>IF('MASTER  10 Teams'!D227&lt;&gt;"",'MASTER  10 Teams'!D227,"")</f>
        <v>O30-2</v>
      </c>
      <c r="E227" s="24" t="str">
        <f>VLOOKUP(K227,'Ref asgn teams'!$A$2:$B$99,2)</f>
        <v>Litchfield County Blues</v>
      </c>
      <c r="F227" s="24" t="str">
        <f>VLOOKUP(L227,'Ref asgn teams'!$A$2:$B$99,2)</f>
        <v>Caseus New Haven FC</v>
      </c>
      <c r="G227" s="73"/>
      <c r="H227" s="97">
        <f>IF('MASTER  10 Teams'!H227&lt;&gt;"",'MASTER  10 Teams'!H227,"")</f>
        <v>0.41666666666666702</v>
      </c>
      <c r="I227" s="25" t="str">
        <f>VLOOKUP(M227,Venues!$A$2:$E$139,5,FALSE)</f>
        <v>Whittlesey Harrison, Morris</v>
      </c>
      <c r="J227" s="75" t="str">
        <f>IF('MASTER  10 Teams'!J227&lt;&gt;"",'MASTER  10 Teams'!J227,"")</f>
        <v/>
      </c>
      <c r="K227" s="24" t="str">
        <f>IF('MASTER  10 Teams'!E227&lt;&gt;"",'MASTER  10 Teams'!E227,"")</f>
        <v>LITCHFIELD COUNTY BLUES</v>
      </c>
      <c r="L227" s="24" t="str">
        <f>IF('MASTER  10 Teams'!F227&lt;&gt;"",'MASTER  10 Teams'!F227,"")</f>
        <v>CASEUS NEW HAVEN FC</v>
      </c>
      <c r="M227" s="5" t="str">
        <f>IF('MASTER  10 Teams'!I227&lt;&gt;"",'MASTER  10 Teams'!I227,"")</f>
        <v>Whittlesey Harrison, Morris</v>
      </c>
      <c r="N227" s="87"/>
    </row>
    <row r="228" spans="1:28" ht="12.75" customHeight="1" thickTop="1" thickBot="1" x14ac:dyDescent="0.4">
      <c r="A228" s="118"/>
      <c r="B228" s="118">
        <f>IF('MASTER  10 Teams'!B228&lt;&gt;"",'MASTER  10 Teams'!B228,"")</f>
        <v>6</v>
      </c>
      <c r="C228" s="98">
        <f>IF('MASTER  10 Teams'!C228&lt;&gt;"",'MASTER  10 Teams'!C228,"")</f>
        <v>42890</v>
      </c>
      <c r="D228" s="35" t="str">
        <f>IF('MASTER  10 Teams'!D228&lt;&gt;"",'MASTER  10 Teams'!D228,"")</f>
        <v>O30-2</v>
      </c>
      <c r="E228" s="24" t="str">
        <f>VLOOKUP(K228,'Ref asgn teams'!$A$2:$B$99,2)</f>
        <v>Bridgeport United</v>
      </c>
      <c r="F228" s="24" t="str">
        <f>VLOOKUP(L228,'Ref asgn teams'!$A$2:$B$99,2)</f>
        <v>Naugatuck Fusion</v>
      </c>
      <c r="G228" s="73"/>
      <c r="H228" s="97">
        <f>IF('MASTER  10 Teams'!H228&lt;&gt;"",'MASTER  10 Teams'!H228,"")</f>
        <v>0.41666666666666669</v>
      </c>
      <c r="I228" s="25" t="e">
        <f>VLOOKUP(M228,Venues!$A$2:$E$139,5,FALSE)</f>
        <v>#N/A</v>
      </c>
      <c r="J228" s="75" t="str">
        <f>IF('MASTER  10 Teams'!J228&lt;&gt;"",'MASTER  10 Teams'!J228,"")</f>
        <v/>
      </c>
      <c r="K228" s="24" t="str">
        <f>IF('MASTER  10 Teams'!E228&lt;&gt;"",'MASTER  10 Teams'!E228,"")</f>
        <v>BYE</v>
      </c>
      <c r="L228" s="24" t="str">
        <f>IF('MASTER  10 Teams'!F228&lt;&gt;"",'MASTER  10 Teams'!F228,"")</f>
        <v>NAUGATUCK FUSION</v>
      </c>
      <c r="M228" s="5" t="str">
        <f>IF('MASTER  10 Teams'!I228&lt;&gt;"",'MASTER  10 Teams'!I228,"")</f>
        <v>--</v>
      </c>
      <c r="N228" s="87"/>
    </row>
    <row r="229" spans="1:28" ht="12.75" customHeight="1" thickTop="1" thickBot="1" x14ac:dyDescent="0.4">
      <c r="A229" s="118"/>
      <c r="B229" s="118">
        <f>IF('MASTER  10 Teams'!B229&lt;&gt;"",'MASTER  10 Teams'!B229,"")</f>
        <v>6</v>
      </c>
      <c r="C229" s="98">
        <f>IF('MASTER  10 Teams'!C229&lt;&gt;"",'MASTER  10 Teams'!C229,"")</f>
        <v>42890</v>
      </c>
      <c r="D229" s="35" t="str">
        <f>IF('MASTER  10 Teams'!D229&lt;&gt;"",'MASTER  10 Teams'!D229,"")</f>
        <v>O30-2</v>
      </c>
      <c r="E229" s="24" t="str">
        <f>VLOOKUP(K229,'Ref asgn teams'!$A$2:$B$99,2)</f>
        <v>HENRY REID FC</v>
      </c>
      <c r="F229" s="24" t="str">
        <f>VLOOKUP(L229,'Ref asgn teams'!$A$2:$B$99,2)</f>
        <v>Club Napoli 30</v>
      </c>
      <c r="G229" s="73"/>
      <c r="H229" s="97">
        <f>IF('MASTER  10 Teams'!H229&lt;&gt;"",'MASTER  10 Teams'!H229,"")</f>
        <v>0.41666666666666702</v>
      </c>
      <c r="I229" s="25" t="str">
        <f>VLOOKUP(M229,Venues!$A$2:$E$139,5,FALSE)</f>
        <v>Ludlowe HS, Fairfield</v>
      </c>
      <c r="J229" s="75" t="str">
        <f>IF('MASTER  10 Teams'!J229&lt;&gt;"",'MASTER  10 Teams'!J229,"")</f>
        <v/>
      </c>
      <c r="K229" s="24" t="str">
        <f>IF('MASTER  10 Teams'!E229&lt;&gt;"",'MASTER  10 Teams'!E229,"")</f>
        <v>HENRY  REID FC 30</v>
      </c>
      <c r="L229" s="24" t="str">
        <f>IF('MASTER  10 Teams'!F229&lt;&gt;"",'MASTER  10 Teams'!F229,"")</f>
        <v>CLUB NAPOLI 30</v>
      </c>
      <c r="M229" s="5" t="str">
        <f>IF('MASTER  10 Teams'!I229&lt;&gt;"",'MASTER  10 Teams'!I229,"")</f>
        <v>Ludlowe HS, Fairfield</v>
      </c>
      <c r="N229" s="100"/>
    </row>
    <row r="230" spans="1:28" ht="12.75" customHeight="1" thickTop="1" thickBot="1" x14ac:dyDescent="0.4">
      <c r="A230" s="118"/>
      <c r="B230" s="118">
        <f>IF('MASTER  10 Teams'!B230&lt;&gt;"",'MASTER  10 Teams'!B230,"")</f>
        <v>6</v>
      </c>
      <c r="C230" s="98">
        <f>IF('MASTER  10 Teams'!C230&lt;&gt;"",'MASTER  10 Teams'!C230,"")</f>
        <v>42890</v>
      </c>
      <c r="D230" s="35" t="str">
        <f>IF('MASTER  10 Teams'!D230&lt;&gt;"",'MASTER  10 Teams'!D230,"")</f>
        <v>O30-2</v>
      </c>
      <c r="E230" s="24" t="str">
        <f>VLOOKUP(K230,'Ref asgn teams'!$A$2:$B$99,2)</f>
        <v>Newtown Salty Dogs</v>
      </c>
      <c r="F230" s="24" t="str">
        <f>VLOOKUP(L230,'Ref asgn teams'!$A$2:$B$99,2)</f>
        <v>Milford Amigos</v>
      </c>
      <c r="G230" s="73"/>
      <c r="H230" s="97">
        <f>IF('MASTER  10 Teams'!H230&lt;&gt;"",'MASTER  10 Teams'!H230,"")</f>
        <v>0.33333333333333331</v>
      </c>
      <c r="I230" s="25" t="str">
        <f>VLOOKUP(M230,Venues!$A$2:$E$139,5,FALSE)</f>
        <v>Treadwell Park, Sandy Hook</v>
      </c>
      <c r="J230" s="75" t="str">
        <f>IF('MASTER  10 Teams'!J230&lt;&gt;"",'MASTER  10 Teams'!J230,"")</f>
        <v/>
      </c>
      <c r="K230" s="24" t="str">
        <f>IF('MASTER  10 Teams'!E230&lt;&gt;"",'MASTER  10 Teams'!E230,"")</f>
        <v>NEWTOWN SALTY DOGS</v>
      </c>
      <c r="L230" s="24" t="str">
        <f>IF('MASTER  10 Teams'!F230&lt;&gt;"",'MASTER  10 Teams'!F230,"")</f>
        <v>MILFORD AMIGOS</v>
      </c>
      <c r="M230" s="5" t="str">
        <f>IF('MASTER  10 Teams'!I230&lt;&gt;"",'MASTER  10 Teams'!I230,"")</f>
        <v>Treadwell Park, Newtown</v>
      </c>
      <c r="N230" s="87"/>
    </row>
    <row r="231" spans="1:28" ht="12.75" customHeight="1" thickTop="1" thickBot="1" x14ac:dyDescent="0.4">
      <c r="A231" s="118"/>
      <c r="B231" s="118" t="str">
        <f>IF('MASTER  10 Teams'!B231&lt;&gt;"",'MASTER  10 Teams'!B231,"")</f>
        <v xml:space="preserve"> </v>
      </c>
      <c r="C231" s="98" t="str">
        <f>IF('MASTER  10 Teams'!C231&lt;&gt;"",'MASTER  10 Teams'!C231,"")</f>
        <v/>
      </c>
      <c r="D231" s="27" t="str">
        <f>IF('MASTER  10 Teams'!D231&lt;&gt;"",'MASTER  10 Teams'!D231,"")</f>
        <v xml:space="preserve"> </v>
      </c>
      <c r="E231" s="24" t="e">
        <f>VLOOKUP(K231,'Ref asgn teams'!$A$2:$B$99,2)</f>
        <v>#N/A</v>
      </c>
      <c r="F231" s="24" t="e">
        <f>VLOOKUP(L231,'Ref asgn teams'!$A$2:$B$99,2)</f>
        <v>#N/A</v>
      </c>
      <c r="G231" s="73"/>
      <c r="H231" s="97" t="str">
        <f>IF('MASTER  10 Teams'!H231&lt;&gt;"",'MASTER  10 Teams'!H231,"")</f>
        <v/>
      </c>
      <c r="I231" s="25" t="e">
        <f>VLOOKUP(M231,Venues!$A$2:$E$139,5,FALSE)</f>
        <v>#N/A</v>
      </c>
      <c r="J231" s="75" t="str">
        <f>IF('MASTER  10 Teams'!J231&lt;&gt;"",'MASTER  10 Teams'!J231,"")</f>
        <v/>
      </c>
      <c r="K231" s="24" t="str">
        <f>IF('MASTER  10 Teams'!E231&lt;&gt;"",'MASTER  10 Teams'!E231,"")</f>
        <v/>
      </c>
      <c r="L231" s="24" t="str">
        <f>IF('MASTER  10 Teams'!F231&lt;&gt;"",'MASTER  10 Teams'!F231,"")</f>
        <v/>
      </c>
      <c r="M231" s="5" t="str">
        <f>IF('MASTER  10 Teams'!I231&lt;&gt;"",'MASTER  10 Teams'!I231,"")</f>
        <v/>
      </c>
      <c r="N231" s="88"/>
      <c r="Q231" s="22"/>
      <c r="R231" s="22"/>
      <c r="AA231" s="22"/>
      <c r="AB231" s="22"/>
    </row>
    <row r="232" spans="1:28" ht="12.75" customHeight="1" thickTop="1" thickBot="1" x14ac:dyDescent="0.4">
      <c r="A232" s="118"/>
      <c r="B232" s="118">
        <f>IF('MASTER  10 Teams'!B232&lt;&gt;"",'MASTER  10 Teams'!B232,"")</f>
        <v>6</v>
      </c>
      <c r="C232" s="98">
        <f>IF('MASTER  10 Teams'!C232&lt;&gt;"",'MASTER  10 Teams'!C232,"")</f>
        <v>42890</v>
      </c>
      <c r="D232" s="36" t="str">
        <f>IF('MASTER  10 Teams'!D232&lt;&gt;"",'MASTER  10 Teams'!D232,"")</f>
        <v>O40-1</v>
      </c>
      <c r="E232" s="24" t="str">
        <f>VLOOKUP(K232,'Ref asgn teams'!$A$2:$B$99,2)</f>
        <v>Waterbury Albanians</v>
      </c>
      <c r="F232" s="24" t="str">
        <f>VLOOKUP(L232,'Ref asgn teams'!$A$2:$B$99,2)</f>
        <v>Wilton Ancient Warriors FC</v>
      </c>
      <c r="G232" s="73"/>
      <c r="H232" s="97">
        <f>IF('MASTER  10 Teams'!H232&lt;&gt;"",'MASTER  10 Teams'!H232,"")</f>
        <v>0.375</v>
      </c>
      <c r="I232" s="25" t="str">
        <f>VLOOKUP(M232,Venues!$A$2:$E$139,5,FALSE)</f>
        <v>Wilby HS, Waterbury</v>
      </c>
      <c r="J232" s="75" t="str">
        <f>IF('MASTER  10 Teams'!J232&lt;&gt;"",'MASTER  10 Teams'!J232,"")</f>
        <v/>
      </c>
      <c r="K232" s="24" t="str">
        <f>IF('MASTER  10 Teams'!E232&lt;&gt;"",'MASTER  10 Teams'!E232,"")</f>
        <v>WATERBURY ALBANIANS</v>
      </c>
      <c r="L232" s="24" t="str">
        <f>IF('MASTER  10 Teams'!F232&lt;&gt;"",'MASTER  10 Teams'!F232,"")</f>
        <v xml:space="preserve">WILTON WARRIORS </v>
      </c>
      <c r="M232" s="5" t="str">
        <f>IF('MASTER  10 Teams'!I232&lt;&gt;"",'MASTER  10 Teams'!I232,"")</f>
        <v>Wilby HS, Waterbury</v>
      </c>
      <c r="N232" s="87"/>
    </row>
    <row r="233" spans="1:28" ht="12.75" customHeight="1" thickTop="1" thickBot="1" x14ac:dyDescent="0.4">
      <c r="A233" s="118"/>
      <c r="B233" s="118">
        <f>IF('MASTER  10 Teams'!B233&lt;&gt;"",'MASTER  10 Teams'!B233,"")</f>
        <v>6</v>
      </c>
      <c r="C233" s="98">
        <f>IF('MASTER  10 Teams'!C233&lt;&gt;"",'MASTER  10 Teams'!C233,"")</f>
        <v>42890</v>
      </c>
      <c r="D233" s="36" t="str">
        <f>IF('MASTER  10 Teams'!D233&lt;&gt;"",'MASTER  10 Teams'!D233,"")</f>
        <v>O40-1</v>
      </c>
      <c r="E233" s="24" t="str">
        <f>VLOOKUP(K233,'Ref asgn teams'!$A$2:$B$99,2)</f>
        <v>Norwalk Mariners</v>
      </c>
      <c r="F233" s="24" t="str">
        <f>VLOOKUP(L233,'Ref asgn teams'!$A$2:$B$99,2)</f>
        <v>Danbury United 40</v>
      </c>
      <c r="G233" s="73"/>
      <c r="H233" s="97">
        <f>IF('MASTER  10 Teams'!H233&lt;&gt;"",'MASTER  10 Teams'!H233,"")</f>
        <v>0.41666666666666702</v>
      </c>
      <c r="I233" s="25" t="str">
        <f>VLOOKUP(M233,Venues!$A$2:$E$139,5,FALSE)</f>
        <v>Nathan Hale Middle School, Norwalk</v>
      </c>
      <c r="J233" s="75" t="str">
        <f>IF('MASTER  10 Teams'!J233&lt;&gt;"",'MASTER  10 Teams'!J233,"")</f>
        <v/>
      </c>
      <c r="K233" s="24" t="str">
        <f>IF('MASTER  10 Teams'!E233&lt;&gt;"",'MASTER  10 Teams'!E233,"")</f>
        <v>NORWALK MARINERS</v>
      </c>
      <c r="L233" s="24" t="str">
        <f>IF('MASTER  10 Teams'!F233&lt;&gt;"",'MASTER  10 Teams'!F233,"")</f>
        <v>DANBURY UNITED 40</v>
      </c>
      <c r="M233" s="5" t="str">
        <f>IF('MASTER  10 Teams'!I233&lt;&gt;"",'MASTER  10 Teams'!I233,"")</f>
        <v>Nathan Hale MS, Norwalk</v>
      </c>
      <c r="N233" s="87"/>
    </row>
    <row r="234" spans="1:28" ht="12.75" customHeight="1" thickTop="1" thickBot="1" x14ac:dyDescent="0.4">
      <c r="A234" s="118"/>
      <c r="B234" s="118">
        <f>IF('MASTER  10 Teams'!B234&lt;&gt;"",'MASTER  10 Teams'!B234,"")</f>
        <v>6</v>
      </c>
      <c r="C234" s="98">
        <f>IF('MASTER  10 Teams'!C234&lt;&gt;"",'MASTER  10 Teams'!C234,"")</f>
        <v>42890</v>
      </c>
      <c r="D234" s="36" t="str">
        <f>IF('MASTER  10 Teams'!D234&lt;&gt;"",'MASTER  10 Teams'!D234,"")</f>
        <v>O40-1</v>
      </c>
      <c r="E234" s="24" t="str">
        <f>VLOOKUP(K234,'Ref asgn teams'!$A$2:$B$99,2)</f>
        <v>Connecticut Storm</v>
      </c>
      <c r="F234" s="24" t="str">
        <f>VLOOKUP(L234,'Ref asgn teams'!$A$2:$B$99,2)</f>
        <v>Cheshire Azzurri 40</v>
      </c>
      <c r="G234" s="73"/>
      <c r="H234" s="97">
        <f>IF('MASTER  10 Teams'!H234&lt;&gt;"",'MASTER  10 Teams'!H234,"")</f>
        <v>0.375</v>
      </c>
      <c r="I234" s="25" t="str">
        <f>VLOOKUP(M234,Venues!$A$2:$E$139,5,FALSE)</f>
        <v>Wakeman Park, Westport</v>
      </c>
      <c r="J234" s="75" t="str">
        <f>IF('MASTER  10 Teams'!J234&lt;&gt;"",'MASTER  10 Teams'!J234,"")</f>
        <v/>
      </c>
      <c r="K234" s="24" t="str">
        <f>IF('MASTER  10 Teams'!E234&lt;&gt;"",'MASTER  10 Teams'!E234,"")</f>
        <v>STORM FC</v>
      </c>
      <c r="L234" s="24" t="str">
        <f>IF('MASTER  10 Teams'!F234&lt;&gt;"",'MASTER  10 Teams'!F234,"")</f>
        <v>CHESHIRE AZZURRI 40</v>
      </c>
      <c r="M234" s="5" t="str">
        <f>IF('MASTER  10 Teams'!I234&lt;&gt;"",'MASTER  10 Teams'!I234,"")</f>
        <v>Wakeman Park, Westport</v>
      </c>
      <c r="N234" s="100"/>
    </row>
    <row r="235" spans="1:28" ht="12.75" customHeight="1" thickTop="1" thickBot="1" x14ac:dyDescent="0.4">
      <c r="A235" s="118"/>
      <c r="B235" s="118">
        <f>IF('MASTER  10 Teams'!B235&lt;&gt;"",'MASTER  10 Teams'!B235,"")</f>
        <v>6</v>
      </c>
      <c r="C235" s="98">
        <f>IF('MASTER  10 Teams'!C235&lt;&gt;"",'MASTER  10 Teams'!C235,"")</f>
        <v>42890</v>
      </c>
      <c r="D235" s="36" t="str">
        <f>IF('MASTER  10 Teams'!D235&lt;&gt;"",'MASTER  10 Teams'!D235,"")</f>
        <v>O40-1</v>
      </c>
      <c r="E235" s="24" t="str">
        <f>VLOOKUP(K235,'Ref asgn teams'!$A$2:$B$99,2)</f>
        <v>Fairfield GAC</v>
      </c>
      <c r="F235" s="24" t="str">
        <f>VLOOKUP(L235,'Ref asgn teams'!$A$2:$B$99,2)</f>
        <v>Greenwich Pumas</v>
      </c>
      <c r="G235" s="73"/>
      <c r="H235" s="97">
        <f>IF('MASTER  10 Teams'!H235&lt;&gt;"",'MASTER  10 Teams'!H235,"")</f>
        <v>0.33333333333333331</v>
      </c>
      <c r="I235" s="25" t="str">
        <f>VLOOKUP(M235,Venues!$A$2:$E$139,5,FALSE)</f>
        <v>Ludlowe HS, Fairfield</v>
      </c>
      <c r="J235" s="75" t="str">
        <f>IF('MASTER  10 Teams'!J235&lt;&gt;"",'MASTER  10 Teams'!J235,"")</f>
        <v/>
      </c>
      <c r="K235" s="24" t="str">
        <f>IF('MASTER  10 Teams'!E235&lt;&gt;"",'MASTER  10 Teams'!E235,"")</f>
        <v>FAIRFIELD GAC</v>
      </c>
      <c r="L235" s="24" t="str">
        <f>IF('MASTER  10 Teams'!F235&lt;&gt;"",'MASTER  10 Teams'!F235,"")</f>
        <v>GREENWICH PUMAS</v>
      </c>
      <c r="M235" s="5" t="str">
        <f>IF('MASTER  10 Teams'!I235&lt;&gt;"",'MASTER  10 Teams'!I235,"")</f>
        <v>Ludlowe HS, Fairfield</v>
      </c>
      <c r="N235" s="87"/>
    </row>
    <row r="236" spans="1:28" ht="12.75" customHeight="1" thickTop="1" thickBot="1" x14ac:dyDescent="0.4">
      <c r="A236" s="118"/>
      <c r="B236" s="118">
        <f>IF('MASTER  10 Teams'!B236&lt;&gt;"",'MASTER  10 Teams'!B236,"")</f>
        <v>6</v>
      </c>
      <c r="C236" s="98">
        <f>IF('MASTER  10 Teams'!C236&lt;&gt;"",'MASTER  10 Teams'!C236,"")</f>
        <v>42890</v>
      </c>
      <c r="D236" s="36" t="str">
        <f>IF('MASTER  10 Teams'!D236&lt;&gt;"",'MASTER  10 Teams'!D236,"")</f>
        <v>O40-1</v>
      </c>
      <c r="E236" s="24" t="str">
        <f>VLOOKUP(K236,'Ref asgn teams'!$A$2:$B$99,2)</f>
        <v>Vasco Da Gama 40</v>
      </c>
      <c r="F236" s="24" t="str">
        <f>VLOOKUP(L236,'Ref asgn teams'!$A$2:$B$99,2)</f>
        <v>Ridgefield Kicks</v>
      </c>
      <c r="G236" s="73"/>
      <c r="H236" s="97">
        <f>IF('MASTER  10 Teams'!H236&lt;&gt;"",'MASTER  10 Teams'!H236,"")</f>
        <v>0.41666666666666702</v>
      </c>
      <c r="I236" s="25" t="str">
        <f>VLOOKUP(M236,Venues!$A$2:$E$139,5,FALSE)</f>
        <v>Veterans Memorial Park (BPT), Bridgeport</v>
      </c>
      <c r="J236" s="75" t="str">
        <f>IF('MASTER  10 Teams'!J236&lt;&gt;"",'MASTER  10 Teams'!J236,"")</f>
        <v/>
      </c>
      <c r="K236" s="24" t="str">
        <f>IF('MASTER  10 Teams'!E236&lt;&gt;"",'MASTER  10 Teams'!E236,"")</f>
        <v>VASCO DA GAMA 40</v>
      </c>
      <c r="L236" s="24" t="str">
        <f>IF('MASTER  10 Teams'!F236&lt;&gt;"",'MASTER  10 Teams'!F236,"")</f>
        <v>RIDGEFIELD KICKS</v>
      </c>
      <c r="M236" s="5" t="str">
        <f>IF('MASTER  10 Teams'!I236&lt;&gt;"",'MASTER  10 Teams'!I236,"")</f>
        <v>Veterans Memorial Park, Bridgeport</v>
      </c>
      <c r="N236" s="87"/>
    </row>
    <row r="237" spans="1:28" ht="12.75" customHeight="1" thickTop="1" thickBot="1" x14ac:dyDescent="0.4">
      <c r="A237" s="118"/>
      <c r="B237" s="118" t="str">
        <f>IF('MASTER  10 Teams'!B237&lt;&gt;"",'MASTER  10 Teams'!B237,"")</f>
        <v xml:space="preserve"> </v>
      </c>
      <c r="C237" s="98" t="str">
        <f>IF('MASTER  10 Teams'!C237&lt;&gt;"",'MASTER  10 Teams'!C237,"")</f>
        <v/>
      </c>
      <c r="D237" s="27" t="str">
        <f>IF('MASTER  10 Teams'!D237&lt;&gt;"",'MASTER  10 Teams'!D237,"")</f>
        <v xml:space="preserve"> </v>
      </c>
      <c r="E237" s="24" t="e">
        <f>VLOOKUP(K237,'Ref asgn teams'!$A$2:$B$99,2)</f>
        <v>#N/A</v>
      </c>
      <c r="F237" s="24" t="e">
        <f>VLOOKUP(L237,'Ref asgn teams'!$A$2:$B$99,2)</f>
        <v>#N/A</v>
      </c>
      <c r="G237" s="73"/>
      <c r="H237" s="97" t="str">
        <f>IF('MASTER  10 Teams'!H237&lt;&gt;"",'MASTER  10 Teams'!H237,"")</f>
        <v/>
      </c>
      <c r="I237" s="25" t="e">
        <f>VLOOKUP(M237,Venues!$A$2:$E$139,5,FALSE)</f>
        <v>#N/A</v>
      </c>
      <c r="J237" s="75" t="str">
        <f>IF('MASTER  10 Teams'!J237&lt;&gt;"",'MASTER  10 Teams'!J237,"")</f>
        <v/>
      </c>
      <c r="K237" s="24" t="str">
        <f>IF('MASTER  10 Teams'!E237&lt;&gt;"",'MASTER  10 Teams'!E237,"")</f>
        <v/>
      </c>
      <c r="L237" s="24" t="str">
        <f>IF('MASTER  10 Teams'!F237&lt;&gt;"",'MASTER  10 Teams'!F237,"")</f>
        <v/>
      </c>
      <c r="M237" s="5" t="str">
        <f>IF('MASTER  10 Teams'!I237&lt;&gt;"",'MASTER  10 Teams'!I237,"")</f>
        <v/>
      </c>
      <c r="N237" s="88"/>
      <c r="Q237" s="22"/>
      <c r="R237" s="22"/>
      <c r="AA237" s="22"/>
      <c r="AB237" s="22"/>
    </row>
    <row r="238" spans="1:28" ht="12.75" customHeight="1" thickTop="1" thickBot="1" x14ac:dyDescent="0.4">
      <c r="A238" s="118"/>
      <c r="B238" s="118">
        <f>IF('MASTER  10 Teams'!B238&lt;&gt;"",'MASTER  10 Teams'!B238,"")</f>
        <v>6</v>
      </c>
      <c r="C238" s="98">
        <f>IF('MASTER  10 Teams'!C238&lt;&gt;"",'MASTER  10 Teams'!C238,"")</f>
        <v>42890</v>
      </c>
      <c r="D238" s="37" t="str">
        <f>IF('MASTER  10 Teams'!D238&lt;&gt;"",'MASTER  10 Teams'!D238,"")</f>
        <v>O40-2</v>
      </c>
      <c r="E238" s="24" t="str">
        <f>VLOOKUP(K238,'Ref asgn teams'!$A$2:$B$99,2)</f>
        <v>Southeast Rovers</v>
      </c>
      <c r="F238" s="24" t="str">
        <f>VLOOKUP(L238,'Ref asgn teams'!$A$2:$B$99,2)</f>
        <v>Stamford United</v>
      </c>
      <c r="G238" s="73"/>
      <c r="H238" s="97">
        <f>IF('MASTER  10 Teams'!H238&lt;&gt;"",'MASTER  10 Teams'!H238,"")</f>
        <v>0.41666666666666702</v>
      </c>
      <c r="I238" s="25" t="str">
        <f>VLOOKUP(M238,Venues!$A$2:$E$139,5,FALSE)</f>
        <v>Spera Field, Waterford</v>
      </c>
      <c r="J238" s="75" t="str">
        <f>IF('MASTER  10 Teams'!J238&lt;&gt;"",'MASTER  10 Teams'!J238,"")</f>
        <v/>
      </c>
      <c r="K238" s="24" t="str">
        <f>IF('MASTER  10 Teams'!E238&lt;&gt;"",'MASTER  10 Teams'!E238,"")</f>
        <v>SOUTHEAST ROVERS</v>
      </c>
      <c r="L238" s="24" t="str">
        <f>IF('MASTER  10 Teams'!F238&lt;&gt;"",'MASTER  10 Teams'!F238,"")</f>
        <v>STAMFORD UNITED</v>
      </c>
      <c r="M238" s="5" t="str">
        <f>IF('MASTER  10 Teams'!I238&lt;&gt;"",'MASTER  10 Teams'!I238,"")</f>
        <v>Spera Park, Waterford</v>
      </c>
      <c r="N238" s="87"/>
    </row>
    <row r="239" spans="1:28" ht="12.75" customHeight="1" thickTop="1" thickBot="1" x14ac:dyDescent="0.4">
      <c r="A239" s="118"/>
      <c r="B239" s="118">
        <f>IF('MASTER  10 Teams'!B239&lt;&gt;"",'MASTER  10 Teams'!B239,"")</f>
        <v>6</v>
      </c>
      <c r="C239" s="98">
        <f>IF('MASTER  10 Teams'!C239&lt;&gt;"",'MASTER  10 Teams'!C239,"")</f>
        <v>42890</v>
      </c>
      <c r="D239" s="37" t="str">
        <f>IF('MASTER  10 Teams'!D239&lt;&gt;"",'MASTER  10 Teams'!D239,"")</f>
        <v>O40-2</v>
      </c>
      <c r="E239" s="24" t="str">
        <f>VLOOKUP(K239,'Ref asgn teams'!$A$2:$B$99,2)</f>
        <v xml:space="preserve">GUILFORD CELTIC </v>
      </c>
      <c r="F239" s="24" t="str">
        <f>VLOOKUP(L239,'Ref asgn teams'!$A$2:$B$99,2)</f>
        <v>Greenwich Arsenal 40</v>
      </c>
      <c r="G239" s="73"/>
      <c r="H239" s="97">
        <f>IF('MASTER  10 Teams'!H239&lt;&gt;"",'MASTER  10 Teams'!H239,"")</f>
        <v>0.41666666666666702</v>
      </c>
      <c r="I239" s="25" t="str">
        <f>VLOOKUP(M239,Venues!$A$2:$E$139,5,FALSE)</f>
        <v>Bittner, Guilford</v>
      </c>
      <c r="J239" s="75" t="str">
        <f>IF('MASTER  10 Teams'!J239&lt;&gt;"",'MASTER  10 Teams'!J239,"")</f>
        <v/>
      </c>
      <c r="K239" s="24" t="str">
        <f>IF('MASTER  10 Teams'!E239&lt;&gt;"",'MASTER  10 Teams'!E239,"")</f>
        <v xml:space="preserve">GUILFORD CELTIC </v>
      </c>
      <c r="L239" s="24" t="str">
        <f>IF('MASTER  10 Teams'!F239&lt;&gt;"",'MASTER  10 Teams'!F239,"")</f>
        <v>GREENWICH ARSENAL 40</v>
      </c>
      <c r="M239" s="5" t="str">
        <f>IF('MASTER  10 Teams'!I239&lt;&gt;"",'MASTER  10 Teams'!I239,"")</f>
        <v>Bittner Park, Guilford</v>
      </c>
      <c r="N239" s="87"/>
    </row>
    <row r="240" spans="1:28" ht="12.75" customHeight="1" thickTop="1" thickBot="1" x14ac:dyDescent="0.4">
      <c r="A240" s="118"/>
      <c r="B240" s="118">
        <f>IF('MASTER  10 Teams'!B240&lt;&gt;"",'MASTER  10 Teams'!B240,"")</f>
        <v>6</v>
      </c>
      <c r="C240" s="98">
        <f>IF('MASTER  10 Teams'!C240&lt;&gt;"",'MASTER  10 Teams'!C240,"")</f>
        <v>42890</v>
      </c>
      <c r="D240" s="37" t="str">
        <f>IF('MASTER  10 Teams'!D240&lt;&gt;"",'MASTER  10 Teams'!D240,"")</f>
        <v>O40-2</v>
      </c>
      <c r="E240" s="24" t="str">
        <f>VLOOKUP(K240,'Ref asgn teams'!$A$2:$B$99,2)</f>
        <v>Derby Quitus</v>
      </c>
      <c r="F240" s="24" t="str">
        <f>VLOOKUP(L240,'Ref asgn teams'!$A$2:$B$99,2)</f>
        <v>Newington Portuguese 40</v>
      </c>
      <c r="G240" s="73"/>
      <c r="H240" s="97">
        <f>IF('MASTER  10 Teams'!H240&lt;&gt;"",'MASTER  10 Teams'!H240,"")</f>
        <v>0.41666666666666702</v>
      </c>
      <c r="I240" s="25" t="str">
        <f>VLOOKUP(M240,Venues!$A$2:$E$139,5,FALSE)</f>
        <v>Witek Park, Derby</v>
      </c>
      <c r="J240" s="75" t="str">
        <f>IF('MASTER  10 Teams'!J240&lt;&gt;"",'MASTER  10 Teams'!J240,"")</f>
        <v/>
      </c>
      <c r="K240" s="24" t="str">
        <f>IF('MASTER  10 Teams'!E240&lt;&gt;"",'MASTER  10 Teams'!E240,"")</f>
        <v>DERBY QUITUS</v>
      </c>
      <c r="L240" s="24" t="str">
        <f>IF('MASTER  10 Teams'!F240&lt;&gt;"",'MASTER  10 Teams'!F240,"")</f>
        <v>NEWINGTON PORTUGUESE 40</v>
      </c>
      <c r="M240" s="5" t="str">
        <f>IF('MASTER  10 Teams'!I240&lt;&gt;"",'MASTER  10 Teams'!I240,"")</f>
        <v>Witek Park, Derby</v>
      </c>
      <c r="N240" s="87"/>
    </row>
    <row r="241" spans="1:28" ht="12.75" customHeight="1" thickTop="1" thickBot="1" x14ac:dyDescent="0.4">
      <c r="A241" s="118"/>
      <c r="B241" s="118">
        <f>IF('MASTER  10 Teams'!B241&lt;&gt;"",'MASTER  10 Teams'!B241,"")</f>
        <v>6</v>
      </c>
      <c r="C241" s="98">
        <f>IF('MASTER  10 Teams'!C241&lt;&gt;"",'MASTER  10 Teams'!C241,"")</f>
        <v>42890</v>
      </c>
      <c r="D241" s="37" t="str">
        <f>IF('MASTER  10 Teams'!D241&lt;&gt;"",'MASTER  10 Teams'!D241,"")</f>
        <v>O40-2</v>
      </c>
      <c r="E241" s="24" t="str">
        <f>VLOOKUP(K241,'Ref asgn teams'!$A$2:$B$99,2)</f>
        <v>Greenwich Gunners 40</v>
      </c>
      <c r="F241" s="24" t="str">
        <f>VLOOKUP(L241,'Ref asgn teams'!$A$2:$B$99,2)</f>
        <v>Guilford Bell Curve</v>
      </c>
      <c r="G241" s="73"/>
      <c r="H241" s="97">
        <f>IF('MASTER  10 Teams'!H241&lt;&gt;"",'MASTER  10 Teams'!H241,"")</f>
        <v>0.41666666666666702</v>
      </c>
      <c r="I241" s="25" t="e">
        <f>VLOOKUP(M241,Venues!$A$2:$E$139,5,FALSE)</f>
        <v>#N/A</v>
      </c>
      <c r="J241" s="75" t="str">
        <f>IF('MASTER  10 Teams'!J241&lt;&gt;"",'MASTER  10 Teams'!J241,"")</f>
        <v/>
      </c>
      <c r="K241" s="24" t="str">
        <f>IF('MASTER  10 Teams'!E241&lt;&gt;"",'MASTER  10 Teams'!E241,"")</f>
        <v>GREENWICH GUNNERS 40</v>
      </c>
      <c r="L241" s="24" t="str">
        <f>IF('MASTER  10 Teams'!F241&lt;&gt;"",'MASTER  10 Teams'!F241,"")</f>
        <v>GUILFORD BELL CURVE</v>
      </c>
      <c r="M241" s="5" t="str">
        <f>IF('MASTER  10 Teams'!I241&lt;&gt;"",'MASTER  10 Teams'!I241,"")</f>
        <v>Cos Cob Park, Greenwich</v>
      </c>
      <c r="N241" s="87"/>
    </row>
    <row r="242" spans="1:28" ht="12.75" customHeight="1" thickTop="1" thickBot="1" x14ac:dyDescent="0.4">
      <c r="A242" s="118"/>
      <c r="B242" s="118">
        <f>IF('MASTER  10 Teams'!B242&lt;&gt;"",'MASTER  10 Teams'!B242,"")</f>
        <v>6</v>
      </c>
      <c r="C242" s="98">
        <f>IF('MASTER  10 Teams'!C242&lt;&gt;"",'MASTER  10 Teams'!C242,"")</f>
        <v>42890</v>
      </c>
      <c r="D242" s="37" t="str">
        <f>IF('MASTER  10 Teams'!D242&lt;&gt;"",'MASTER  10 Teams'!D242,"")</f>
        <v>O40-2</v>
      </c>
      <c r="E242" s="24" t="str">
        <f>VLOOKUP(K242,'Ref asgn teams'!$A$2:$B$99,2)</f>
        <v>Norwalk Spots Colombia FC</v>
      </c>
      <c r="F242" s="24" t="str">
        <f>VLOOKUP(L242,'Ref asgn teams'!$A$2:$B$99,2)</f>
        <v>New Haven Americans</v>
      </c>
      <c r="G242" s="73"/>
      <c r="H242" s="97">
        <f>IF('MASTER  10 Teams'!H242&lt;&gt;"",'MASTER  10 Teams'!H242,"")</f>
        <v>0.33333333333333331</v>
      </c>
      <c r="I242" s="25" t="str">
        <f>VLOOKUP(M242,Venues!$A$2:$E$139,5,FALSE)</f>
        <v>Nathan Hale Middle School, Norwalk</v>
      </c>
      <c r="J242" s="75" t="str">
        <f>IF('MASTER  10 Teams'!J242&lt;&gt;"",'MASTER  10 Teams'!J242,"")</f>
        <v/>
      </c>
      <c r="K242" s="24" t="str">
        <f>IF('MASTER  10 Teams'!E242&lt;&gt;"",'MASTER  10 Teams'!E242,"")</f>
        <v xml:space="preserve">NORWALK SPORT COLOMBIA </v>
      </c>
      <c r="L242" s="24" t="str">
        <f>IF('MASTER  10 Teams'!F242&lt;&gt;"",'MASTER  10 Teams'!F242,"")</f>
        <v>NEW HAVEN AMERICANS</v>
      </c>
      <c r="M242" s="5" t="str">
        <f>IF('MASTER  10 Teams'!I242&lt;&gt;"",'MASTER  10 Teams'!I242,"")</f>
        <v>Nathan Hale MS, Norwalk</v>
      </c>
      <c r="N242" s="87"/>
    </row>
    <row r="243" spans="1:28" ht="12.75" customHeight="1" thickTop="1" thickBot="1" x14ac:dyDescent="0.4">
      <c r="A243" s="118"/>
      <c r="B243" s="118" t="str">
        <f>IF('MASTER  10 Teams'!B243&lt;&gt;"",'MASTER  10 Teams'!B243,"")</f>
        <v xml:space="preserve"> </v>
      </c>
      <c r="C243" s="98" t="str">
        <f>IF('MASTER  10 Teams'!C243&lt;&gt;"",'MASTER  10 Teams'!C243,"")</f>
        <v/>
      </c>
      <c r="D243" s="26" t="str">
        <f>IF('MASTER  10 Teams'!D243&lt;&gt;"",'MASTER  10 Teams'!D243,"")</f>
        <v xml:space="preserve"> </v>
      </c>
      <c r="E243" s="24" t="e">
        <f>VLOOKUP(K243,'Ref asgn teams'!$A$2:$B$99,2)</f>
        <v>#N/A</v>
      </c>
      <c r="F243" s="24" t="e">
        <f>VLOOKUP(L243,'Ref asgn teams'!$A$2:$B$99,2)</f>
        <v>#N/A</v>
      </c>
      <c r="G243" s="73"/>
      <c r="H243" s="97" t="str">
        <f>IF('MASTER  10 Teams'!H243&lt;&gt;"",'MASTER  10 Teams'!H243,"")</f>
        <v/>
      </c>
      <c r="I243" s="25" t="e">
        <f>VLOOKUP(M243,Venues!$A$2:$E$139,5,FALSE)</f>
        <v>#N/A</v>
      </c>
      <c r="J243" s="75" t="str">
        <f>IF('MASTER  10 Teams'!J243&lt;&gt;"",'MASTER  10 Teams'!J243,"")</f>
        <v/>
      </c>
      <c r="K243" s="24" t="str">
        <f>IF('MASTER  10 Teams'!E243&lt;&gt;"",'MASTER  10 Teams'!E243,"")</f>
        <v/>
      </c>
      <c r="L243" s="24" t="str">
        <f>IF('MASTER  10 Teams'!F243&lt;&gt;"",'MASTER  10 Teams'!F243,"")</f>
        <v/>
      </c>
      <c r="M243" s="5" t="str">
        <f>IF('MASTER  10 Teams'!I243&lt;&gt;"",'MASTER  10 Teams'!I243,"")</f>
        <v/>
      </c>
      <c r="N243" s="87"/>
      <c r="Q243" s="22"/>
      <c r="R243" s="22"/>
      <c r="AA243" s="22"/>
      <c r="AB243" s="22"/>
    </row>
    <row r="244" spans="1:28" ht="12.75" customHeight="1" thickTop="1" thickBot="1" x14ac:dyDescent="0.4">
      <c r="A244" s="118"/>
      <c r="B244" s="118">
        <f>IF('MASTER  10 Teams'!B244&lt;&gt;"",'MASTER  10 Teams'!B244,"")</f>
        <v>6</v>
      </c>
      <c r="C244" s="98">
        <f>IF('MASTER  10 Teams'!C244&lt;&gt;"",'MASTER  10 Teams'!C244,"")</f>
        <v>42890</v>
      </c>
      <c r="D244" s="38" t="str">
        <f>IF('MASTER  10 Teams'!D244&lt;&gt;"",'MASTER  10 Teams'!D244,"")</f>
        <v>O40-3</v>
      </c>
      <c r="E244" s="24" t="str">
        <f>VLOOKUP(K244,'Ref asgn teams'!$A$2:$B$99,2)</f>
        <v>Wallingford Morelia</v>
      </c>
      <c r="F244" s="24" t="str">
        <f>VLOOKUP(L244,'Ref asgn teams'!$A$2:$B$99,2)</f>
        <v>Wilton Wolves</v>
      </c>
      <c r="G244" s="73"/>
      <c r="H244" s="97">
        <f>IF('MASTER  10 Teams'!H244&lt;&gt;"",'MASTER  10 Teams'!H244,"")</f>
        <v>0.41666666666666702</v>
      </c>
      <c r="I244" s="25" t="str">
        <f>VLOOKUP(M244,Venues!$A$2:$E$139,5,FALSE)</f>
        <v>Woodhouse, Wallingford</v>
      </c>
      <c r="J244" s="75" t="str">
        <f>IF('MASTER  10 Teams'!J244&lt;&gt;"",'MASTER  10 Teams'!J244,"")</f>
        <v/>
      </c>
      <c r="K244" s="24" t="str">
        <f>IF('MASTER  10 Teams'!E244&lt;&gt;"",'MASTER  10 Teams'!E244,"")</f>
        <v>WALLINGFORD MORELIA</v>
      </c>
      <c r="L244" s="24" t="str">
        <f>IF('MASTER  10 Teams'!F244&lt;&gt;"",'MASTER  10 Teams'!F244,"")</f>
        <v>WILTON WOLVES</v>
      </c>
      <c r="M244" s="5" t="str">
        <f>IF('MASTER  10 Teams'!I244&lt;&gt;"",'MASTER  10 Teams'!I244,"")</f>
        <v>Woodhouse Field, Wallingford</v>
      </c>
      <c r="N244" s="87"/>
    </row>
    <row r="245" spans="1:28" ht="12.75" customHeight="1" thickTop="1" thickBot="1" x14ac:dyDescent="0.4">
      <c r="A245" s="118"/>
      <c r="B245" s="118">
        <f>IF('MASTER  10 Teams'!B245&lt;&gt;"",'MASTER  10 Teams'!B245,"")</f>
        <v>6</v>
      </c>
      <c r="C245" s="98">
        <f>IF('MASTER  10 Teams'!C245&lt;&gt;"",'MASTER  10 Teams'!C245,"")</f>
        <v>42890</v>
      </c>
      <c r="D245" s="38" t="str">
        <f>IF('MASTER  10 Teams'!D245&lt;&gt;"",'MASTER  10 Teams'!D245,"")</f>
        <v>O40-3</v>
      </c>
      <c r="E245" s="24" t="str">
        <f>VLOOKUP(K245,'Ref asgn teams'!$A$2:$B$99,2)</f>
        <v>Newtown Salty Dogs</v>
      </c>
      <c r="F245" s="24" t="str">
        <f>VLOOKUP(L245,'Ref asgn teams'!$A$2:$B$99,2)</f>
        <v>Eli's FC</v>
      </c>
      <c r="G245" s="73"/>
      <c r="H245" s="97">
        <f>IF('MASTER  10 Teams'!H245&lt;&gt;"",'MASTER  10 Teams'!H245,"")</f>
        <v>0.41666666666666702</v>
      </c>
      <c r="I245" s="25" t="str">
        <f>VLOOKUP(M245,Venues!$A$2:$E$139,5,FALSE)</f>
        <v>Coginchaug Regional HS - Turf Field, Durham</v>
      </c>
      <c r="J245" s="75" t="str">
        <f>IF('MASTER  10 Teams'!J245&lt;&gt;"",'MASTER  10 Teams'!J245,"")</f>
        <v/>
      </c>
      <c r="K245" s="24" t="str">
        <f>IF('MASTER  10 Teams'!E245&lt;&gt;"",'MASTER  10 Teams'!E245,"")</f>
        <v>NORTH BRANFORD 40</v>
      </c>
      <c r="L245" s="24" t="str">
        <f>IF('MASTER  10 Teams'!F245&lt;&gt;"",'MASTER  10 Teams'!F245,"")</f>
        <v>ELI'S FC</v>
      </c>
      <c r="M245" s="5" t="str">
        <f>IF('MASTER  10 Teams'!I245&lt;&gt;"",'MASTER  10 Teams'!I245,"")</f>
        <v>Coginchaug HS, Durham</v>
      </c>
      <c r="N245" s="87"/>
    </row>
    <row r="246" spans="1:28" ht="12.75" customHeight="1" thickTop="1" thickBot="1" x14ac:dyDescent="0.4">
      <c r="A246" s="118"/>
      <c r="B246" s="118">
        <f>IF('MASTER  10 Teams'!B246&lt;&gt;"",'MASTER  10 Teams'!B246,"")</f>
        <v>6</v>
      </c>
      <c r="C246" s="98">
        <f>IF('MASTER  10 Teams'!C246&lt;&gt;"",'MASTER  10 Teams'!C246,"")</f>
        <v>42890</v>
      </c>
      <c r="D246" s="38" t="str">
        <f>IF('MASTER  10 Teams'!D246&lt;&gt;"",'MASTER  10 Teams'!D246,"")</f>
        <v>O40-3</v>
      </c>
      <c r="E246" s="24" t="str">
        <f>VLOOKUP(K246,'Ref asgn teams'!$A$2:$B$99,2)</f>
        <v>PAN ZONES</v>
      </c>
      <c r="F246" s="24" t="str">
        <f>VLOOKUP(L246,'Ref asgn teams'!$A$2:$B$99,2)</f>
        <v>Cheshire United</v>
      </c>
      <c r="G246" s="73"/>
      <c r="H246" s="97">
        <f>IF('MASTER  10 Teams'!H246&lt;&gt;"",'MASTER  10 Teams'!H246,"")</f>
        <v>0.41666666666666702</v>
      </c>
      <c r="I246" s="25" t="str">
        <f>VLOOKUP(M246,Venues!$A$2:$E$139,5,FALSE)</f>
        <v>Stanley Quarter Park, New Britain</v>
      </c>
      <c r="J246" s="75" t="str">
        <f>IF('MASTER  10 Teams'!J246&lt;&gt;"",'MASTER  10 Teams'!J246,"")</f>
        <v/>
      </c>
      <c r="K246" s="24" t="str">
        <f>IF('MASTER  10 Teams'!E246&lt;&gt;"",'MASTER  10 Teams'!E246,"")</f>
        <v>PAN ZONES</v>
      </c>
      <c r="L246" s="24" t="str">
        <f>IF('MASTER  10 Teams'!F246&lt;&gt;"",'MASTER  10 Teams'!F246,"")</f>
        <v xml:space="preserve">CHESHIRE UNITED </v>
      </c>
      <c r="M246" s="5" t="str">
        <f>IF('MASTER  10 Teams'!I246&lt;&gt;"",'MASTER  10 Teams'!I246,"")</f>
        <v>Stanley Quarter Park, New Britain</v>
      </c>
      <c r="N246" s="100"/>
    </row>
    <row r="247" spans="1:28" ht="12.75" customHeight="1" thickTop="1" thickBot="1" x14ac:dyDescent="0.4">
      <c r="A247" s="118"/>
      <c r="B247" s="118">
        <f>IF('MASTER  10 Teams'!B247&lt;&gt;"",'MASTER  10 Teams'!B247,"")</f>
        <v>6</v>
      </c>
      <c r="C247" s="98">
        <f>IF('MASTER  10 Teams'!C247&lt;&gt;"",'MASTER  10 Teams'!C247,"")</f>
        <v>42890</v>
      </c>
      <c r="D247" s="38" t="str">
        <f>IF('MASTER  10 Teams'!D247&lt;&gt;"",'MASTER  10 Teams'!D247,"")</f>
        <v>O40-3</v>
      </c>
      <c r="E247" s="24" t="str">
        <f>VLOOKUP(K247,'Ref asgn teams'!$A$2:$B$99,2)</f>
        <v>Hamden United</v>
      </c>
      <c r="F247" s="24" t="str">
        <f>VLOOKUP(L247,'Ref asgn teams'!$A$2:$B$99,2)</f>
        <v>HENRY  REID FC 40</v>
      </c>
      <c r="G247" s="73"/>
      <c r="H247" s="97">
        <f>IF('MASTER  10 Teams'!H247&lt;&gt;"",'MASTER  10 Teams'!H247,"")</f>
        <v>0.41666666666666702</v>
      </c>
      <c r="I247" s="25" t="str">
        <f>VLOOKUP(M247,Venues!$A$2:$E$139,5,FALSE)</f>
        <v>Hamden Middle School, Hamden</v>
      </c>
      <c r="J247" s="75" t="str">
        <f>IF('MASTER  10 Teams'!J247&lt;&gt;"",'MASTER  10 Teams'!J247,"")</f>
        <v/>
      </c>
      <c r="K247" s="24" t="str">
        <f>IF('MASTER  10 Teams'!E247&lt;&gt;"",'MASTER  10 Teams'!E247,"")</f>
        <v>HAMDEN UNITED</v>
      </c>
      <c r="L247" s="24" t="str">
        <f>IF('MASTER  10 Teams'!F247&lt;&gt;"",'MASTER  10 Teams'!F247,"")</f>
        <v>HENRY  REID FC 40</v>
      </c>
      <c r="M247" s="5" t="str">
        <f>IF('MASTER  10 Teams'!I247&lt;&gt;"",'MASTER  10 Teams'!I247,"")</f>
        <v>Hamden MS, Hamden</v>
      </c>
      <c r="N247" s="87"/>
    </row>
    <row r="248" spans="1:28" ht="12.75" customHeight="1" thickTop="1" thickBot="1" x14ac:dyDescent="0.4">
      <c r="A248" s="118"/>
      <c r="B248" s="118">
        <f>IF('MASTER  10 Teams'!B248&lt;&gt;"",'MASTER  10 Teams'!B248,"")</f>
        <v>6</v>
      </c>
      <c r="C248" s="98">
        <f>IF('MASTER  10 Teams'!C248&lt;&gt;"",'MASTER  10 Teams'!C248,"")</f>
        <v>42890</v>
      </c>
      <c r="D248" s="38" t="str">
        <f>IF('MASTER  10 Teams'!D248&lt;&gt;"",'MASTER  10 Teams'!D248,"")</f>
        <v>O40-3</v>
      </c>
      <c r="E248" s="24" t="str">
        <f>VLOOKUP(K248,'Ref asgn teams'!$A$2:$B$99,2)</f>
        <v>Stamford City</v>
      </c>
      <c r="F248" s="24" t="str">
        <f>VLOOKUP(L248,'Ref asgn teams'!$A$2:$B$99,2)</f>
        <v>North Haven FC 40</v>
      </c>
      <c r="G248" s="73"/>
      <c r="H248" s="97">
        <f>IF('MASTER  10 Teams'!H248&lt;&gt;"",'MASTER  10 Teams'!H248,"")</f>
        <v>0.33333333333333331</v>
      </c>
      <c r="I248" s="25" t="str">
        <f>VLOOKUP(M248,Venues!$A$2:$E$139,5,FALSE)</f>
        <v>West Beach, Stamford</v>
      </c>
      <c r="J248" s="75" t="str">
        <f>IF('MASTER  10 Teams'!J248&lt;&gt;"",'MASTER  10 Teams'!J248,"")</f>
        <v/>
      </c>
      <c r="K248" s="24" t="str">
        <f>IF('MASTER  10 Teams'!E248&lt;&gt;"",'MASTER  10 Teams'!E248,"")</f>
        <v>STAMFORD CITY</v>
      </c>
      <c r="L248" s="24" t="str">
        <f>IF('MASTER  10 Teams'!F248&lt;&gt;"",'MASTER  10 Teams'!F248,"")</f>
        <v>NORTH HAVEN SC</v>
      </c>
      <c r="M248" s="5" t="str">
        <f>IF('MASTER  10 Teams'!I248&lt;&gt;"",'MASTER  10 Teams'!I248,"")</f>
        <v>West Beach Fields, Stamford</v>
      </c>
      <c r="N248" s="87"/>
    </row>
    <row r="249" spans="1:28" ht="12.75" customHeight="1" thickTop="1" thickBot="1" x14ac:dyDescent="0.4">
      <c r="A249" s="118"/>
      <c r="B249" s="118" t="str">
        <f>IF('MASTER  10 Teams'!B249&lt;&gt;"",'MASTER  10 Teams'!B249,"")</f>
        <v xml:space="preserve"> </v>
      </c>
      <c r="C249" s="98" t="str">
        <f>IF('MASTER  10 Teams'!C249&lt;&gt;"",'MASTER  10 Teams'!C249,"")</f>
        <v/>
      </c>
      <c r="D249" s="26" t="str">
        <f>IF('MASTER  10 Teams'!D249&lt;&gt;"",'MASTER  10 Teams'!D249,"")</f>
        <v xml:space="preserve"> </v>
      </c>
      <c r="E249" s="24" t="e">
        <f>VLOOKUP(K249,'Ref asgn teams'!$A$2:$B$99,2)</f>
        <v>#N/A</v>
      </c>
      <c r="F249" s="24" t="e">
        <f>VLOOKUP(L249,'Ref asgn teams'!$A$2:$B$99,2)</f>
        <v>#N/A</v>
      </c>
      <c r="G249" s="73"/>
      <c r="H249" s="97" t="str">
        <f>IF('MASTER  10 Teams'!H249&lt;&gt;"",'MASTER  10 Teams'!H249,"")</f>
        <v/>
      </c>
      <c r="I249" s="25" t="e">
        <f>VLOOKUP(M249,Venues!$A$2:$E$139,5,FALSE)</f>
        <v>#N/A</v>
      </c>
      <c r="J249" s="75" t="str">
        <f>IF('MASTER  10 Teams'!J249&lt;&gt;"",'MASTER  10 Teams'!J249,"")</f>
        <v/>
      </c>
      <c r="K249" s="24" t="str">
        <f>IF('MASTER  10 Teams'!E249&lt;&gt;"",'MASTER  10 Teams'!E249,"")</f>
        <v/>
      </c>
      <c r="L249" s="24" t="str">
        <f>IF('MASTER  10 Teams'!F249&lt;&gt;"",'MASTER  10 Teams'!F249,"")</f>
        <v/>
      </c>
      <c r="M249" s="5" t="str">
        <f>IF('MASTER  10 Teams'!I249&lt;&gt;"",'MASTER  10 Teams'!I249,"")</f>
        <v/>
      </c>
      <c r="N249" s="88"/>
      <c r="Q249" s="22"/>
      <c r="R249" s="22"/>
      <c r="AA249" s="22"/>
      <c r="AB249" s="22"/>
    </row>
    <row r="250" spans="1:28" ht="12.75" customHeight="1" thickTop="1" thickBot="1" x14ac:dyDescent="0.4">
      <c r="A250" s="118"/>
      <c r="B250" s="118">
        <f>IF('MASTER  10 Teams'!B250&lt;&gt;"",'MASTER  10 Teams'!B250,"")</f>
        <v>6</v>
      </c>
      <c r="C250" s="98">
        <f>IF('MASTER  10 Teams'!C250&lt;&gt;"",'MASTER  10 Teams'!C250,"")</f>
        <v>42890</v>
      </c>
      <c r="D250" s="28" t="str">
        <f>IF('MASTER  10 Teams'!D250&lt;&gt;"",'MASTER  10 Teams'!D250,"")</f>
        <v>O50-1</v>
      </c>
      <c r="E250" s="24" t="str">
        <f>VLOOKUP(K250,'Ref asgn teams'!$A$2:$B$99,2)</f>
        <v>Polonia Falcon Stars FC</v>
      </c>
      <c r="F250" s="24" t="str">
        <f>VLOOKUP(L250,'Ref asgn teams'!$A$2:$B$99,2)</f>
        <v>Vasco Da Gama 50 CC</v>
      </c>
      <c r="G250" s="73"/>
      <c r="H250" s="97">
        <f>IF('MASTER  10 Teams'!H250&lt;&gt;"",'MASTER  10 Teams'!H250,"")</f>
        <v>0.33333333333333331</v>
      </c>
      <c r="I250" s="25" t="str">
        <f>VLOOKUP(M250,Venues!$A$2:$E$139,5,FALSE)</f>
        <v>Falcon Field (New Britain), New Britain</v>
      </c>
      <c r="J250" s="75" t="str">
        <f>IF('MASTER  10 Teams'!J250&lt;&gt;"",'MASTER  10 Teams'!J250,"")</f>
        <v/>
      </c>
      <c r="K250" s="24" t="str">
        <f>IF('MASTER  10 Teams'!E250&lt;&gt;"",'MASTER  10 Teams'!E250,"")</f>
        <v>POLONIA FALCON STARS FC</v>
      </c>
      <c r="L250" s="24" t="str">
        <f>IF('MASTER  10 Teams'!F250&lt;&gt;"",'MASTER  10 Teams'!F250,"")</f>
        <v>VASCO DA GAMA 50</v>
      </c>
      <c r="M250" s="5" t="str">
        <f>IF('MASTER  10 Teams'!I250&lt;&gt;"",'MASTER  10 Teams'!I250,"")</f>
        <v>Falcon Field, New Britain</v>
      </c>
      <c r="N250" s="87"/>
    </row>
    <row r="251" spans="1:28" ht="12.75" customHeight="1" thickTop="1" thickBot="1" x14ac:dyDescent="0.4">
      <c r="A251" s="118"/>
      <c r="B251" s="118">
        <f>IF('MASTER  10 Teams'!B251&lt;&gt;"",'MASTER  10 Teams'!B251,"")</f>
        <v>6</v>
      </c>
      <c r="C251" s="98">
        <f>IF('MASTER  10 Teams'!C251&lt;&gt;"",'MASTER  10 Teams'!C251,"")</f>
        <v>42890</v>
      </c>
      <c r="D251" s="28" t="str">
        <f>IF('MASTER  10 Teams'!D251&lt;&gt;"",'MASTER  10 Teams'!D251,"")</f>
        <v>O50-1</v>
      </c>
      <c r="E251" s="24" t="str">
        <f>VLOOKUP(K251,'Ref asgn teams'!$A$2:$B$99,2)</f>
        <v>Greenwich Gunners 50</v>
      </c>
      <c r="F251" s="24" t="str">
        <f>VLOOKUP(L251,'Ref asgn teams'!$A$2:$B$99,2)</f>
        <v>Club Napoli 50</v>
      </c>
      <c r="G251" s="73"/>
      <c r="H251" s="97">
        <f>IF('MASTER  10 Teams'!H251&lt;&gt;"",'MASTER  10 Teams'!H251,"")</f>
        <v>0.41666666666666702</v>
      </c>
      <c r="I251" s="25" t="str">
        <f>VLOOKUP(M251,Venues!$A$2:$E$139,5,FALSE)</f>
        <v>Greenwich - Central Middle School, Greenwich</v>
      </c>
      <c r="J251" s="75" t="str">
        <f>IF('MASTER  10 Teams'!J251&lt;&gt;"",'MASTER  10 Teams'!J251,"")</f>
        <v/>
      </c>
      <c r="K251" s="24" t="str">
        <f>IF('MASTER  10 Teams'!E251&lt;&gt;"",'MASTER  10 Teams'!E251,"")</f>
        <v>GREENWICH GUNNERS 50</v>
      </c>
      <c r="L251" s="24" t="str">
        <f>IF('MASTER  10 Teams'!F251&lt;&gt;"",'MASTER  10 Teams'!F251,"")</f>
        <v>CLUB NAPOLI 50</v>
      </c>
      <c r="M251" s="5" t="str">
        <f>IF('MASTER  10 Teams'!I251&lt;&gt;"",'MASTER  10 Teams'!I251,"")</f>
        <v>Central MS, Greenwich</v>
      </c>
      <c r="N251" s="87"/>
    </row>
    <row r="252" spans="1:28" ht="12.75" customHeight="1" thickTop="1" thickBot="1" x14ac:dyDescent="0.4">
      <c r="A252" s="118"/>
      <c r="B252" s="118">
        <f>IF('MASTER  10 Teams'!B252&lt;&gt;"",'MASTER  10 Teams'!B252,"")</f>
        <v>6</v>
      </c>
      <c r="C252" s="98">
        <f>IF('MASTER  10 Teams'!C252&lt;&gt;"",'MASTER  10 Teams'!C252,"")</f>
        <v>42890</v>
      </c>
      <c r="D252" s="28" t="str">
        <f>IF('MASTER  10 Teams'!D252&lt;&gt;"",'MASTER  10 Teams'!D252,"")</f>
        <v>O50-1</v>
      </c>
      <c r="E252" s="24" t="str">
        <f>VLOOKUP(K252,'Ref asgn teams'!$A$2:$B$99,2)</f>
        <v>Hartford Cavaliers Masters</v>
      </c>
      <c r="F252" s="24" t="str">
        <f>VLOOKUP(L252,'Ref asgn teams'!$A$2:$B$99,2)</f>
        <v>Cheshire Azzurri 50</v>
      </c>
      <c r="G252" s="73"/>
      <c r="H252" s="97">
        <f>IF('MASTER  10 Teams'!H252&lt;&gt;"",'MASTER  10 Teams'!H252,"")</f>
        <v>0.41666666666666702</v>
      </c>
      <c r="I252" s="25" t="str">
        <f>VLOOKUP(M252,Venues!$A$2:$E$139,5,FALSE)</f>
        <v>Cronin Field, Hartford</v>
      </c>
      <c r="J252" s="75" t="str">
        <f>IF('MASTER  10 Teams'!J252&lt;&gt;"",'MASTER  10 Teams'!J252,"")</f>
        <v/>
      </c>
      <c r="K252" s="24" t="str">
        <f>IF('MASTER  10 Teams'!E252&lt;&gt;"",'MASTER  10 Teams'!E252,"")</f>
        <v>HARTFORD CAVALIERS</v>
      </c>
      <c r="L252" s="24" t="str">
        <f>IF('MASTER  10 Teams'!F252&lt;&gt;"",'MASTER  10 Teams'!F252,"")</f>
        <v>CHESHIRE AZZURRI 50</v>
      </c>
      <c r="M252" s="5" t="str">
        <f>IF('MASTER  10 Teams'!I252&lt;&gt;"",'MASTER  10 Teams'!I252,"")</f>
        <v>Cronin Field, Hartford</v>
      </c>
      <c r="N252" s="100"/>
    </row>
    <row r="253" spans="1:28" ht="12.75" customHeight="1" thickTop="1" thickBot="1" x14ac:dyDescent="0.4">
      <c r="A253" s="118"/>
      <c r="B253" s="118">
        <f>IF('MASTER  10 Teams'!B253&lt;&gt;"",'MASTER  10 Teams'!B253,"")</f>
        <v>6</v>
      </c>
      <c r="C253" s="98">
        <f>IF('MASTER  10 Teams'!C253&lt;&gt;"",'MASTER  10 Teams'!C253,"")</f>
        <v>42890</v>
      </c>
      <c r="D253" s="28" t="str">
        <f>IF('MASTER  10 Teams'!D253&lt;&gt;"",'MASTER  10 Teams'!D253,"")</f>
        <v>O50-1</v>
      </c>
      <c r="E253" s="24" t="str">
        <f>VLOOKUP(K253,'Ref asgn teams'!$A$2:$B$99,2)</f>
        <v>Darien Blue Waves</v>
      </c>
      <c r="F253" s="24" t="str">
        <f>VLOOKUP(L253,'Ref asgn teams'!$A$2:$B$99,2)</f>
        <v>Glastonbury Celtic</v>
      </c>
      <c r="G253" s="73"/>
      <c r="H253" s="97">
        <f>IF('MASTER  10 Teams'!H253&lt;&gt;"",'MASTER  10 Teams'!H253,"")</f>
        <v>0.375</v>
      </c>
      <c r="I253" s="25" t="str">
        <f>VLOOKUP(M253,Venues!$A$2:$E$139,5,FALSE)</f>
        <v>Middlesex Middle School, Darien</v>
      </c>
      <c r="J253" s="75" t="str">
        <f>IF('MASTER  10 Teams'!J253&lt;&gt;"",'MASTER  10 Teams'!J253,"")</f>
        <v/>
      </c>
      <c r="K253" s="24" t="str">
        <f>IF('MASTER  10 Teams'!E253&lt;&gt;"",'MASTER  10 Teams'!E253,"")</f>
        <v>DARIEN BLUE WAVE</v>
      </c>
      <c r="L253" s="24" t="str">
        <f>IF('MASTER  10 Teams'!F253&lt;&gt;"",'MASTER  10 Teams'!F253,"")</f>
        <v xml:space="preserve">GLASTONBURY CELTIC </v>
      </c>
      <c r="M253" s="5" t="str">
        <f>IF('MASTER  10 Teams'!I253&lt;&gt;"",'MASTER  10 Teams'!I253,"")</f>
        <v>Middlesex MS (Lower), Darien</v>
      </c>
      <c r="N253" s="87"/>
    </row>
    <row r="254" spans="1:28" ht="12.75" customHeight="1" thickTop="1" thickBot="1" x14ac:dyDescent="0.4">
      <c r="A254" s="118"/>
      <c r="B254" s="118">
        <f>IF('MASTER  10 Teams'!B254&lt;&gt;"",'MASTER  10 Teams'!B254,"")</f>
        <v>6</v>
      </c>
      <c r="C254" s="98">
        <f>IF('MASTER  10 Teams'!C254&lt;&gt;"",'MASTER  10 Teams'!C254,"")</f>
        <v>42890</v>
      </c>
      <c r="D254" s="28" t="str">
        <f>IF('MASTER  10 Teams'!D254&lt;&gt;"",'MASTER  10 Teams'!D254,"")</f>
        <v>O50-1</v>
      </c>
      <c r="E254" s="24" t="str">
        <f>VLOOKUP(K254,'Ref asgn teams'!$A$2:$B$99,2)</f>
        <v>New Britain Falcons FC</v>
      </c>
      <c r="F254" s="24" t="str">
        <f>VLOOKUP(L254,'Ref asgn teams'!$A$2:$B$99,2)</f>
        <v>Guilford Black Eagles</v>
      </c>
      <c r="G254" s="73"/>
      <c r="H254" s="97">
        <f>IF('MASTER  10 Teams'!H254&lt;&gt;"",'MASTER  10 Teams'!H254,"")</f>
        <v>0.41666666666666702</v>
      </c>
      <c r="I254" s="25" t="str">
        <f>VLOOKUP(M254,Venues!$A$2:$E$139,5,FALSE)</f>
        <v>Falcon Field (New Britain), New Britain</v>
      </c>
      <c r="J254" s="75" t="str">
        <f>IF('MASTER  10 Teams'!J254&lt;&gt;"",'MASTER  10 Teams'!J254,"")</f>
        <v/>
      </c>
      <c r="K254" s="24" t="str">
        <f>IF('MASTER  10 Teams'!E254&lt;&gt;"",'MASTER  10 Teams'!E254,"")</f>
        <v>NEW BRITAIN FALCONS FC</v>
      </c>
      <c r="L254" s="24" t="str">
        <f>IF('MASTER  10 Teams'!F254&lt;&gt;"",'MASTER  10 Teams'!F254,"")</f>
        <v>GUILFORD BLACK EAGLES</v>
      </c>
      <c r="M254" s="5" t="str">
        <f>IF('MASTER  10 Teams'!I254&lt;&gt;"",'MASTER  10 Teams'!I254,"")</f>
        <v>Falcon Field, New Britain</v>
      </c>
      <c r="N254" s="87"/>
    </row>
    <row r="255" spans="1:28" ht="12.75" customHeight="1" thickTop="1" thickBot="1" x14ac:dyDescent="0.4">
      <c r="A255" s="118"/>
      <c r="B255" s="118" t="str">
        <f>IF('MASTER  10 Teams'!B255&lt;&gt;"",'MASTER  10 Teams'!B255,"")</f>
        <v xml:space="preserve"> </v>
      </c>
      <c r="C255" s="98" t="str">
        <f>IF('MASTER  10 Teams'!C255&lt;&gt;"",'MASTER  10 Teams'!C255,"")</f>
        <v/>
      </c>
      <c r="D255" s="26" t="str">
        <f>IF('MASTER  10 Teams'!D255&lt;&gt;"",'MASTER  10 Teams'!D255,"")</f>
        <v xml:space="preserve"> </v>
      </c>
      <c r="E255" s="24" t="e">
        <f>VLOOKUP(K255,'Ref asgn teams'!$A$2:$B$99,2)</f>
        <v>#N/A</v>
      </c>
      <c r="F255" s="24" t="e">
        <f>VLOOKUP(L255,'Ref asgn teams'!$A$2:$B$99,2)</f>
        <v>#N/A</v>
      </c>
      <c r="G255" s="73"/>
      <c r="H255" s="97" t="str">
        <f>IF('MASTER  10 Teams'!H255&lt;&gt;"",'MASTER  10 Teams'!H255,"")</f>
        <v/>
      </c>
      <c r="I255" s="25" t="e">
        <f>VLOOKUP(M255,Venues!$A$2:$E$139,5,FALSE)</f>
        <v>#N/A</v>
      </c>
      <c r="J255" s="75" t="str">
        <f>IF('MASTER  10 Teams'!J255&lt;&gt;"",'MASTER  10 Teams'!J255,"")</f>
        <v/>
      </c>
      <c r="K255" s="24" t="str">
        <f>IF('MASTER  10 Teams'!E255&lt;&gt;"",'MASTER  10 Teams'!E255,"")</f>
        <v/>
      </c>
      <c r="L255" s="24" t="str">
        <f>IF('MASTER  10 Teams'!F255&lt;&gt;"",'MASTER  10 Teams'!F255,"")</f>
        <v/>
      </c>
      <c r="M255" s="5" t="str">
        <f>IF('MASTER  10 Teams'!I255&lt;&gt;"",'MASTER  10 Teams'!I255,"")</f>
        <v/>
      </c>
      <c r="N255" s="87"/>
      <c r="Q255" s="22"/>
      <c r="R255" s="22"/>
      <c r="AA255" s="22"/>
      <c r="AB255" s="22"/>
    </row>
    <row r="256" spans="1:28" ht="12.75" customHeight="1" thickTop="1" thickBot="1" x14ac:dyDescent="0.4">
      <c r="A256" s="118"/>
      <c r="B256" s="118">
        <f>IF('MASTER  10 Teams'!B256&lt;&gt;"",'MASTER  10 Teams'!B256,"")</f>
        <v>6</v>
      </c>
      <c r="C256" s="98">
        <f>IF('MASTER  10 Teams'!C256&lt;&gt;"",'MASTER  10 Teams'!C256,"")</f>
        <v>42890</v>
      </c>
      <c r="D256" s="39" t="str">
        <f>IF('MASTER  10 Teams'!D256&lt;&gt;"",'MASTER  10 Teams'!D256,"")</f>
        <v>O50-2</v>
      </c>
      <c r="E256" s="24" t="str">
        <f>VLOOKUP(K256,'Ref asgn teams'!$A$2:$B$99,2)</f>
        <v>Waterbury Pontes</v>
      </c>
      <c r="F256" s="24" t="str">
        <f>VLOOKUP(L256,'Ref asgn teams'!$A$2:$B$99,2)</f>
        <v>West Haven Grays</v>
      </c>
      <c r="G256" s="73"/>
      <c r="H256" s="97">
        <f>IF('MASTER  10 Teams'!H256&lt;&gt;"",'MASTER  10 Teams'!H256,"")</f>
        <v>0.41666666666666702</v>
      </c>
      <c r="I256" s="25" t="str">
        <f>VLOOKUP(M256,Venues!$A$2:$E$139,5,FALSE)</f>
        <v>Pontelandolfo Club, Waterbury</v>
      </c>
      <c r="J256" s="75" t="str">
        <f>IF('MASTER  10 Teams'!J256&lt;&gt;"",'MASTER  10 Teams'!J256,"")</f>
        <v/>
      </c>
      <c r="K256" s="24" t="str">
        <f>IF('MASTER  10 Teams'!E256&lt;&gt;"",'MASTER  10 Teams'!E256,"")</f>
        <v>WATERBURY PONTES</v>
      </c>
      <c r="L256" s="24" t="str">
        <f>IF('MASTER  10 Teams'!F256&lt;&gt;"",'MASTER  10 Teams'!F256,"")</f>
        <v>WEST HAVEN GRAYS</v>
      </c>
      <c r="M256" s="5" t="str">
        <f>IF('MASTER  10 Teams'!I256&lt;&gt;"",'MASTER  10 Teams'!I256,"")</f>
        <v>Pontelandolfo Club, Waterbury</v>
      </c>
      <c r="N256" s="87"/>
    </row>
    <row r="257" spans="1:28" ht="12.75" customHeight="1" thickTop="1" thickBot="1" x14ac:dyDescent="0.4">
      <c r="A257" s="118"/>
      <c r="B257" s="118">
        <f>IF('MASTER  10 Teams'!B257&lt;&gt;"",'MASTER  10 Teams'!B257,"")</f>
        <v>6</v>
      </c>
      <c r="C257" s="98">
        <f>IF('MASTER  10 Teams'!C257&lt;&gt;"",'MASTER  10 Teams'!C257,"")</f>
        <v>42890</v>
      </c>
      <c r="D257" s="39" t="str">
        <f>IF('MASTER  10 Teams'!D257&lt;&gt;"",'MASTER  10 Teams'!D257,"")</f>
        <v>O50-2</v>
      </c>
      <c r="E257" s="24" t="str">
        <f>VLOOKUP(K257,'Ref asgn teams'!$A$2:$B$99,2)</f>
        <v>Moodus SC</v>
      </c>
      <c r="F257" s="24" t="str">
        <f>VLOOKUP(L257,'Ref asgn teams'!$A$2:$B$99,2)</f>
        <v>Farmington White Owls</v>
      </c>
      <c r="G257" s="73"/>
      <c r="H257" s="97">
        <f>IF('MASTER  10 Teams'!H257&lt;&gt;"",'MASTER  10 Teams'!H257,"")</f>
        <v>0.41666666666666702</v>
      </c>
      <c r="I257" s="25" t="str">
        <f>VLOOKUP(M257,Venues!$A$2:$E$139,5,FALSE)</f>
        <v>Nathan Hale-Ray High School, Moodus</v>
      </c>
      <c r="J257" s="75" t="str">
        <f>IF('MASTER  10 Teams'!J257&lt;&gt;"",'MASTER  10 Teams'!J257,"")</f>
        <v/>
      </c>
      <c r="K257" s="24" t="str">
        <f>IF('MASTER  10 Teams'!E257&lt;&gt;"",'MASTER  10 Teams'!E257,"")</f>
        <v>MOODUS SC</v>
      </c>
      <c r="L257" s="24" t="str">
        <f>IF('MASTER  10 Teams'!F257&lt;&gt;"",'MASTER  10 Teams'!F257,"")</f>
        <v>FARMINGTON WHITE OWLS</v>
      </c>
      <c r="M257" s="5" t="str">
        <f>IF('MASTER  10 Teams'!I257&lt;&gt;"",'MASTER  10 Teams'!I257,"")</f>
        <v>Nathan Hale-Ray HS, Moodus</v>
      </c>
      <c r="N257" s="87"/>
    </row>
    <row r="258" spans="1:28" ht="12.75" customHeight="1" thickTop="1" thickBot="1" x14ac:dyDescent="0.4">
      <c r="A258" s="118"/>
      <c r="B258" s="118">
        <f>IF('MASTER  10 Teams'!B258&lt;&gt;"",'MASTER  10 Teams'!B258,"")</f>
        <v>6</v>
      </c>
      <c r="C258" s="98">
        <f>IF('MASTER  10 Teams'!C258&lt;&gt;"",'MASTER  10 Teams'!C258,"")</f>
        <v>42890</v>
      </c>
      <c r="D258" s="39" t="str">
        <f>IF('MASTER  10 Teams'!D258&lt;&gt;"",'MASTER  10 Teams'!D258,"")</f>
        <v>O50-2</v>
      </c>
      <c r="E258" s="24" t="str">
        <f>VLOOKUP(K258,'Ref asgn teams'!$A$2:$B$99,2)</f>
        <v>East Haven SC</v>
      </c>
      <c r="F258" s="24" t="str">
        <f>VLOOKUP(L258,'Ref asgn teams'!$A$2:$B$99,2)</f>
        <v>North Branford Legends</v>
      </c>
      <c r="G258" s="73"/>
      <c r="H258" s="97">
        <f>IF('MASTER  10 Teams'!H258&lt;&gt;"",'MASTER  10 Teams'!H258,"")</f>
        <v>0.41666666666666702</v>
      </c>
      <c r="I258" s="25" t="str">
        <f>VLOOKUP(M258,Venues!$A$2:$E$139,5,FALSE)</f>
        <v>Moulthrop Field, East Haven</v>
      </c>
      <c r="J258" s="75" t="str">
        <f>IF('MASTER  10 Teams'!J258&lt;&gt;"",'MASTER  10 Teams'!J258,"")</f>
        <v/>
      </c>
      <c r="K258" s="24" t="str">
        <f>IF('MASTER  10 Teams'!E258&lt;&gt;"",'MASTER  10 Teams'!E258,"")</f>
        <v>EAST HAVEN SC</v>
      </c>
      <c r="L258" s="24" t="str">
        <f>IF('MASTER  10 Teams'!F258&lt;&gt;"",'MASTER  10 Teams'!F258,"")</f>
        <v>NORTH BRANFORD LEGENDS</v>
      </c>
      <c r="M258" s="5" t="str">
        <f>IF('MASTER  10 Teams'!I258&lt;&gt;"",'MASTER  10 Teams'!I258,"")</f>
        <v>Moulthrop Field, East Haven</v>
      </c>
      <c r="N258" s="87"/>
    </row>
    <row r="259" spans="1:28" ht="12.75" customHeight="1" thickTop="1" thickBot="1" x14ac:dyDescent="0.4">
      <c r="A259" s="118"/>
      <c r="B259" s="118">
        <f>IF('MASTER  10 Teams'!B259&lt;&gt;"",'MASTER  10 Teams'!B259,"")</f>
        <v>6</v>
      </c>
      <c r="C259" s="98">
        <f>IF('MASTER  10 Teams'!C259&lt;&gt;"",'MASTER  10 Teams'!C259,"")</f>
        <v>42890</v>
      </c>
      <c r="D259" s="39" t="str">
        <f>IF('MASTER  10 Teams'!D259&lt;&gt;"",'MASTER  10 Teams'!D259,"")</f>
        <v>O50-2</v>
      </c>
      <c r="E259" s="24" t="str">
        <f>VLOOKUP(K259,'Ref asgn teams'!$A$2:$B$99,2)</f>
        <v>Greenwich Arsenal 50</v>
      </c>
      <c r="F259" s="24" t="str">
        <f>VLOOKUP(L259,'Ref asgn teams'!$A$2:$B$99,2)</f>
        <v>GREENWICH PUMAS LEGENDS</v>
      </c>
      <c r="G259" s="73"/>
      <c r="H259" s="97">
        <f>IF('MASTER  10 Teams'!H259&lt;&gt;"",'MASTER  10 Teams'!H259,"")</f>
        <v>0.33333333333333331</v>
      </c>
      <c r="I259" s="25" t="e">
        <f>VLOOKUP(M259,Venues!$A$2:$E$139,5,FALSE)</f>
        <v>#N/A</v>
      </c>
      <c r="J259" s="75" t="str">
        <f>IF('MASTER  10 Teams'!J259&lt;&gt;"",'MASTER  10 Teams'!J259,"")</f>
        <v/>
      </c>
      <c r="K259" s="24" t="str">
        <f>IF('MASTER  10 Teams'!E259&lt;&gt;"",'MASTER  10 Teams'!E259,"")</f>
        <v>GREENWICH ARSENAL 50</v>
      </c>
      <c r="L259" s="24" t="str">
        <f>IF('MASTER  10 Teams'!F259&lt;&gt;"",'MASTER  10 Teams'!F259,"")</f>
        <v>GREENWICH PUMAS LEGENDS</v>
      </c>
      <c r="M259" s="5" t="str">
        <f>IF('MASTER  10 Teams'!I259&lt;&gt;"",'MASTER  10 Teams'!I259,"")</f>
        <v>Cos Cob Park, Greenwich</v>
      </c>
      <c r="N259" s="87"/>
    </row>
    <row r="260" spans="1:28" ht="12.75" customHeight="1" thickTop="1" thickBot="1" x14ac:dyDescent="0.4">
      <c r="A260" s="118"/>
      <c r="B260" s="118">
        <f>IF('MASTER  10 Teams'!B260&lt;&gt;"",'MASTER  10 Teams'!B260,"")</f>
        <v>6</v>
      </c>
      <c r="C260" s="98">
        <f>IF('MASTER  10 Teams'!C260&lt;&gt;"",'MASTER  10 Teams'!C260,"")</f>
        <v>42890</v>
      </c>
      <c r="D260" s="39" t="str">
        <f>IF('MASTER  10 Teams'!D260&lt;&gt;"",'MASTER  10 Teams'!D260,"")</f>
        <v>O50-2</v>
      </c>
      <c r="E260" s="24" t="str">
        <f>VLOOKUP(K260,'Ref asgn teams'!$A$2:$B$99,2)</f>
        <v>Southbury Boomers</v>
      </c>
      <c r="F260" s="24" t="str">
        <f>VLOOKUP(L260,'Ref asgn teams'!$A$2:$B$99,2)</f>
        <v>Naugatuck River Rats</v>
      </c>
      <c r="G260" s="73"/>
      <c r="H260" s="97">
        <f>IF('MASTER  10 Teams'!H260&lt;&gt;"",'MASTER  10 Teams'!H260,"")</f>
        <v>0.41666666666666702</v>
      </c>
      <c r="I260" s="25" t="str">
        <f>VLOOKUP(M260,Venues!$A$2:$E$139,5,FALSE)</f>
        <v>Settlers Park, Southbury</v>
      </c>
      <c r="J260" s="75" t="str">
        <f>IF('MASTER  10 Teams'!J260&lt;&gt;"",'MASTER  10 Teams'!J260,"")</f>
        <v/>
      </c>
      <c r="K260" s="24" t="str">
        <f>IF('MASTER  10 Teams'!E260&lt;&gt;"",'MASTER  10 Teams'!E260,"")</f>
        <v>SOUTHBURY BOOMERS</v>
      </c>
      <c r="L260" s="24" t="str">
        <f>IF('MASTER  10 Teams'!F260&lt;&gt;"",'MASTER  10 Teams'!F260,"")</f>
        <v>NAUGATUCK RIVER RATS</v>
      </c>
      <c r="M260" s="5" t="str">
        <f>IF('MASTER  10 Teams'!I260&lt;&gt;"",'MASTER  10 Teams'!I260,"")</f>
        <v>Settlers Park, Southbury</v>
      </c>
      <c r="N260" s="87"/>
    </row>
    <row r="261" spans="1:28" ht="12.75" customHeight="1" thickTop="1" thickBot="1" x14ac:dyDescent="0.4">
      <c r="A261" s="118"/>
      <c r="B261" s="118" t="str">
        <f>IF('MASTER  10 Teams'!B261&lt;&gt;"",'MASTER  10 Teams'!B261,"")</f>
        <v xml:space="preserve"> </v>
      </c>
      <c r="C261" s="98" t="str">
        <f>IF('MASTER  10 Teams'!C261&lt;&gt;"",'MASTER  10 Teams'!C261,"")</f>
        <v/>
      </c>
      <c r="D261" s="26" t="str">
        <f>IF('MASTER  10 Teams'!D261&lt;&gt;"",'MASTER  10 Teams'!D261,"")</f>
        <v xml:space="preserve"> </v>
      </c>
      <c r="E261" s="24" t="e">
        <f>VLOOKUP(K261,'Ref asgn teams'!$A$2:$B$99,2)</f>
        <v>#N/A</v>
      </c>
      <c r="F261" s="24" t="e">
        <f>VLOOKUP(L261,'Ref asgn teams'!$A$2:$B$99,2)</f>
        <v>#N/A</v>
      </c>
      <c r="G261" s="73"/>
      <c r="H261" s="97" t="str">
        <f>IF('MASTER  10 Teams'!H261&lt;&gt;"",'MASTER  10 Teams'!H261,"")</f>
        <v/>
      </c>
      <c r="I261" s="25" t="e">
        <f>VLOOKUP(M261,Venues!$A$2:$E$139,5,FALSE)</f>
        <v>#N/A</v>
      </c>
      <c r="J261" s="75" t="str">
        <f>IF('MASTER  10 Teams'!J261&lt;&gt;"",'MASTER  10 Teams'!J261,"")</f>
        <v/>
      </c>
      <c r="K261" s="24" t="str">
        <f>IF('MASTER  10 Teams'!E261&lt;&gt;"",'MASTER  10 Teams'!E261,"")</f>
        <v/>
      </c>
      <c r="L261" s="24" t="str">
        <f>IF('MASTER  10 Teams'!F261&lt;&gt;"",'MASTER  10 Teams'!F261,"")</f>
        <v/>
      </c>
      <c r="M261" s="5" t="str">
        <f>IF('MASTER  10 Teams'!I261&lt;&gt;"",'MASTER  10 Teams'!I261,"")</f>
        <v/>
      </c>
      <c r="N261" s="88"/>
      <c r="Q261" s="22"/>
      <c r="R261" s="22"/>
      <c r="AA261" s="22"/>
      <c r="AB261" s="22"/>
    </row>
    <row r="262" spans="1:28" ht="12.75" customHeight="1" thickTop="1" thickBot="1" x14ac:dyDescent="0.4">
      <c r="A262" s="118"/>
      <c r="B262" s="118">
        <f>IF('MASTER  10 Teams'!B262&lt;&gt;"",'MASTER  10 Teams'!B262,"")</f>
        <v>7</v>
      </c>
      <c r="C262" s="98">
        <f>IF('MASTER  10 Teams'!C262&lt;&gt;"",'MASTER  10 Teams'!C262,"")</f>
        <v>42897</v>
      </c>
      <c r="D262" s="34" t="str">
        <f>IF('MASTER  10 Teams'!D262&lt;&gt;"",'MASTER  10 Teams'!D262,"")</f>
        <v>O30-1</v>
      </c>
      <c r="E262" s="24" t="str">
        <f>VLOOKUP(K262,'Ref asgn teams'!$A$2:$B$99,2)</f>
        <v>Milford Tuesday</v>
      </c>
      <c r="F262" s="24" t="str">
        <f>VLOOKUP(L262,'Ref asgn teams'!$A$2:$B$99,2)</f>
        <v>ECUACHAMOS FC</v>
      </c>
      <c r="G262" s="73"/>
      <c r="H262" s="97">
        <f>IF('MASTER  10 Teams'!H262&lt;&gt;"",'MASTER  10 Teams'!H262,"")</f>
        <v>0.33333333333333331</v>
      </c>
      <c r="I262" s="25" t="str">
        <f>VLOOKUP(M262,Venues!$A$2:$E$139,5,FALSE)</f>
        <v>Fred Wolfe Park, Orange</v>
      </c>
      <c r="J262" s="75" t="str">
        <f>IF('MASTER  10 Teams'!J262&lt;&gt;"",'MASTER  10 Teams'!J262,"")</f>
        <v/>
      </c>
      <c r="K262" s="24" t="str">
        <f>IF('MASTER  10 Teams'!E262&lt;&gt;"",'MASTER  10 Teams'!E262,"")</f>
        <v>MILFORD TUESDAY</v>
      </c>
      <c r="L262" s="24" t="str">
        <f>IF('MASTER  10 Teams'!F262&lt;&gt;"",'MASTER  10 Teams'!F262,"")</f>
        <v>ECUACHAMOS FC</v>
      </c>
      <c r="M262" s="5" t="str">
        <f>IF('MASTER  10 Teams'!I262&lt;&gt;"",'MASTER  10 Teams'!I262,"")</f>
        <v>Fred Wolfe Park, Orange</v>
      </c>
      <c r="N262" s="87"/>
    </row>
    <row r="263" spans="1:28" ht="12.75" customHeight="1" thickTop="1" thickBot="1" x14ac:dyDescent="0.4">
      <c r="A263" s="118"/>
      <c r="B263" s="118">
        <f>IF('MASTER  10 Teams'!B263&lt;&gt;"",'MASTER  10 Teams'!B263,"")</f>
        <v>7</v>
      </c>
      <c r="C263" s="98">
        <f>IF('MASTER  10 Teams'!C263&lt;&gt;"",'MASTER  10 Teams'!C263,"")</f>
        <v>42897</v>
      </c>
      <c r="D263" s="34" t="str">
        <f>IF('MASTER  10 Teams'!D263&lt;&gt;"",'MASTER  10 Teams'!D263,"")</f>
        <v>O30-1</v>
      </c>
      <c r="E263" s="24" t="str">
        <f>VLOOKUP(K263,'Ref asgn teams'!$A$2:$B$99,2)</f>
        <v>Danbury United 30</v>
      </c>
      <c r="F263" s="24" t="str">
        <f>VLOOKUP(L263,'Ref asgn teams'!$A$2:$B$99,2)</f>
        <v>FC Shelton</v>
      </c>
      <c r="G263" s="73"/>
      <c r="H263" s="97">
        <f>IF('MASTER  10 Teams'!H263&lt;&gt;"",'MASTER  10 Teams'!H263,"")</f>
        <v>0.375</v>
      </c>
      <c r="I263" s="25" t="str">
        <f>VLOOKUP(M263,Venues!$A$2:$E$139,5,FALSE)</f>
        <v>Danbury Portuguese Cultural Center, Danbury</v>
      </c>
      <c r="J263" s="75" t="str">
        <f>IF('MASTER  10 Teams'!J263&lt;&gt;"",'MASTER  10 Teams'!J263,"")</f>
        <v/>
      </c>
      <c r="K263" s="24" t="str">
        <f>IF('MASTER  10 Teams'!E263&lt;&gt;"",'MASTER  10 Teams'!E263,"")</f>
        <v>DANBURY UNITED 30</v>
      </c>
      <c r="L263" s="24" t="str">
        <f>IF('MASTER  10 Teams'!F263&lt;&gt;"",'MASTER  10 Teams'!F263,"")</f>
        <v>SHELTON FC</v>
      </c>
      <c r="M263" s="5" t="str">
        <f>IF('MASTER  10 Teams'!I263&lt;&gt;"",'MASTER  10 Teams'!I263,"")</f>
        <v>Portuguese Cultural Center, Danbury</v>
      </c>
      <c r="N263" s="87"/>
    </row>
    <row r="264" spans="1:28" ht="12.75" customHeight="1" thickTop="1" thickBot="1" x14ac:dyDescent="0.4">
      <c r="A264" s="118"/>
      <c r="B264" s="118">
        <f>IF('MASTER  10 Teams'!B264&lt;&gt;"",'MASTER  10 Teams'!B264,"")</f>
        <v>7</v>
      </c>
      <c r="C264" s="98">
        <f>IF('MASTER  10 Teams'!C264&lt;&gt;"",'MASTER  10 Teams'!C264,"")</f>
        <v>42897</v>
      </c>
      <c r="D264" s="34" t="str">
        <f>IF('MASTER  10 Teams'!D264&lt;&gt;"",'MASTER  10 Teams'!D264,"")</f>
        <v>O30-1</v>
      </c>
      <c r="E264" s="24" t="str">
        <f>VLOOKUP(K264,'Ref asgn teams'!$A$2:$B$99,2)</f>
        <v>Greenwich Arsenal 30</v>
      </c>
      <c r="F264" s="24" t="str">
        <f>VLOOKUP(L264,'Ref asgn teams'!$A$2:$B$99,2)</f>
        <v>Newington Portuguese 30</v>
      </c>
      <c r="G264" s="73"/>
      <c r="H264" s="97">
        <f>IF('MASTER  10 Teams'!H264&lt;&gt;"",'MASTER  10 Teams'!H264,"")</f>
        <v>0.41666666666666702</v>
      </c>
      <c r="I264" s="25" t="str">
        <f>VLOOKUP(M264,Venues!$A$2:$E$139,5,FALSE)</f>
        <v>Greenwich High School, Greenwich</v>
      </c>
      <c r="J264" s="75" t="str">
        <f>IF('MASTER  10 Teams'!J264&lt;&gt;"",'MASTER  10 Teams'!J264,"")</f>
        <v/>
      </c>
      <c r="K264" s="24" t="str">
        <f>IF('MASTER  10 Teams'!E264&lt;&gt;"",'MASTER  10 Teams'!E264,"")</f>
        <v>GREENWICH ARSENAL 30</v>
      </c>
      <c r="L264" s="24" t="str">
        <f>IF('MASTER  10 Teams'!F264&lt;&gt;"",'MASTER  10 Teams'!F264,"")</f>
        <v>NEWINGTON PORTUGUESE 30</v>
      </c>
      <c r="M264" s="5" t="str">
        <f>IF('MASTER  10 Teams'!I264&lt;&gt;"",'MASTER  10 Teams'!I264,"")</f>
        <v>tbd</v>
      </c>
      <c r="N264" s="87"/>
    </row>
    <row r="265" spans="1:28" ht="12.75" customHeight="1" thickTop="1" thickBot="1" x14ac:dyDescent="0.4">
      <c r="A265" s="118"/>
      <c r="B265" s="118">
        <f>IF('MASTER  10 Teams'!B265&lt;&gt;"",'MASTER  10 Teams'!B265,"")</f>
        <v>7</v>
      </c>
      <c r="C265" s="98">
        <f>IF('MASTER  10 Teams'!C265&lt;&gt;"",'MASTER  10 Teams'!C265,"")</f>
        <v>42897</v>
      </c>
      <c r="D265" s="34" t="str">
        <f>IF('MASTER  10 Teams'!D265&lt;&gt;"",'MASTER  10 Teams'!D265,"")</f>
        <v>O30-1</v>
      </c>
      <c r="E265" s="24" t="str">
        <f>VLOOKUP(K265,'Ref asgn teams'!$A$2:$B$99,2)</f>
        <v>Newtown Salty Dogs</v>
      </c>
      <c r="F265" s="24" t="str">
        <f>VLOOKUP(L265,'Ref asgn teams'!$A$2:$B$99,2)</f>
        <v>Polonez United</v>
      </c>
      <c r="G265" s="73"/>
      <c r="H265" s="97">
        <f>IF('MASTER  10 Teams'!H265&lt;&gt;"",'MASTER  10 Teams'!H265,"")</f>
        <v>0.33333333333333331</v>
      </c>
      <c r="I265" s="25" t="str">
        <f>VLOOKUP(M265,Venues!$A$2:$E$139,5,FALSE)</f>
        <v>Northford Park, Northford</v>
      </c>
      <c r="J265" s="75" t="str">
        <f>IF('MASTER  10 Teams'!J265&lt;&gt;"",'MASTER  10 Teams'!J265,"")</f>
        <v/>
      </c>
      <c r="K265" s="24" t="str">
        <f>IF('MASTER  10 Teams'!E265&lt;&gt;"",'MASTER  10 Teams'!E265,"")</f>
        <v>NORTH BRANFORD 30</v>
      </c>
      <c r="L265" s="24" t="str">
        <f>IF('MASTER  10 Teams'!F265&lt;&gt;"",'MASTER  10 Teams'!F265,"")</f>
        <v>POLONEZ UNITED</v>
      </c>
      <c r="M265" s="5" t="str">
        <f>IF('MASTER  10 Teams'!I265&lt;&gt;"",'MASTER  10 Teams'!I265,"")</f>
        <v>Northford Park, North Branford</v>
      </c>
      <c r="N265" s="87"/>
    </row>
    <row r="266" spans="1:28" ht="12.75" customHeight="1" thickTop="1" thickBot="1" x14ac:dyDescent="0.4">
      <c r="A266" s="118"/>
      <c r="B266" s="118">
        <f>IF('MASTER  10 Teams'!B266&lt;&gt;"",'MASTER  10 Teams'!B266,"")</f>
        <v>7</v>
      </c>
      <c r="C266" s="98">
        <f>IF('MASTER  10 Teams'!C266&lt;&gt;"",'MASTER  10 Teams'!C266,"")</f>
        <v>42897</v>
      </c>
      <c r="D266" s="34" t="str">
        <f>IF('MASTER  10 Teams'!D266&lt;&gt;"",'MASTER  10 Teams'!D266,"")</f>
        <v>O30-1</v>
      </c>
      <c r="E266" s="24" t="str">
        <f>VLOOKUP(K266,'Ref asgn teams'!$A$2:$B$99,2)</f>
        <v>VASCO DA GAMA 30</v>
      </c>
      <c r="F266" s="24" t="str">
        <f>VLOOKUP(L266,'Ref asgn teams'!$A$2:$B$99,2)</f>
        <v>Cinton FC</v>
      </c>
      <c r="G266" s="73"/>
      <c r="H266" s="97">
        <f>IF('MASTER  10 Teams'!H266&lt;&gt;"",'MASTER  10 Teams'!H266,"")</f>
        <v>0.33333333333333331</v>
      </c>
      <c r="I266" s="25" t="str">
        <f>VLOOKUP(M266,Venues!$A$2:$E$139,5,FALSE)</f>
        <v>Veterans Memorial Park (BPT), Bridgeport</v>
      </c>
      <c r="J266" s="75" t="str">
        <f>IF('MASTER  10 Teams'!J266&lt;&gt;"",'MASTER  10 Teams'!J266,"")</f>
        <v/>
      </c>
      <c r="K266" s="24" t="str">
        <f>IF('MASTER  10 Teams'!E266&lt;&gt;"",'MASTER  10 Teams'!E266,"")</f>
        <v>VASCO DA GAMA 30</v>
      </c>
      <c r="L266" s="24" t="str">
        <f>IF('MASTER  10 Teams'!F266&lt;&gt;"",'MASTER  10 Teams'!F266,"")</f>
        <v>CLINTON FC</v>
      </c>
      <c r="M266" s="5" t="str">
        <f>IF('MASTER  10 Teams'!I266&lt;&gt;"",'MASTER  10 Teams'!I266,"")</f>
        <v>Veterans Memorial Park, Bridgeport</v>
      </c>
      <c r="N266" s="87"/>
    </row>
    <row r="267" spans="1:28" ht="12.75" customHeight="1" thickTop="1" thickBot="1" x14ac:dyDescent="0.4">
      <c r="A267" s="118"/>
      <c r="B267" s="118" t="str">
        <f>IF('MASTER  10 Teams'!B267&lt;&gt;"",'MASTER  10 Teams'!B267,"")</f>
        <v xml:space="preserve"> </v>
      </c>
      <c r="C267" s="98" t="str">
        <f>IF('MASTER  10 Teams'!C267&lt;&gt;"",'MASTER  10 Teams'!C267,"")</f>
        <v/>
      </c>
      <c r="D267" s="26" t="str">
        <f>IF('MASTER  10 Teams'!D267&lt;&gt;"",'MASTER  10 Teams'!D267,"")</f>
        <v xml:space="preserve"> </v>
      </c>
      <c r="E267" s="24" t="e">
        <f>VLOOKUP(K267,'Ref asgn teams'!$A$2:$B$99,2)</f>
        <v>#N/A</v>
      </c>
      <c r="F267" s="24" t="e">
        <f>VLOOKUP(L267,'Ref asgn teams'!$A$2:$B$99,2)</f>
        <v>#N/A</v>
      </c>
      <c r="G267" s="73"/>
      <c r="H267" s="97" t="str">
        <f>IF('MASTER  10 Teams'!H267&lt;&gt;"",'MASTER  10 Teams'!H267,"")</f>
        <v/>
      </c>
      <c r="I267" s="25" t="e">
        <f>VLOOKUP(M267,Venues!$A$2:$E$139,5,FALSE)</f>
        <v>#N/A</v>
      </c>
      <c r="J267" s="75" t="str">
        <f>IF('MASTER  10 Teams'!J267&lt;&gt;"",'MASTER  10 Teams'!J267,"")</f>
        <v/>
      </c>
      <c r="K267" s="24" t="str">
        <f>IF('MASTER  10 Teams'!E267&lt;&gt;"",'MASTER  10 Teams'!E267,"")</f>
        <v/>
      </c>
      <c r="L267" s="24" t="str">
        <f>IF('MASTER  10 Teams'!F267&lt;&gt;"",'MASTER  10 Teams'!F267,"")</f>
        <v/>
      </c>
      <c r="M267" s="5" t="str">
        <f>IF('MASTER  10 Teams'!I267&lt;&gt;"",'MASTER  10 Teams'!I267,"")</f>
        <v/>
      </c>
      <c r="N267" s="88"/>
      <c r="Q267" s="22"/>
      <c r="R267" s="22"/>
      <c r="AA267" s="22"/>
      <c r="AB267" s="22"/>
    </row>
    <row r="268" spans="1:28" ht="12.75" customHeight="1" thickTop="1" thickBot="1" x14ac:dyDescent="0.4">
      <c r="A268" s="118"/>
      <c r="B268" s="118">
        <f>IF('MASTER  10 Teams'!B268&lt;&gt;"",'MASTER  10 Teams'!B268,"")</f>
        <v>7</v>
      </c>
      <c r="C268" s="98">
        <f>IF('MASTER  10 Teams'!C268&lt;&gt;"",'MASTER  10 Teams'!C268,"")</f>
        <v>42897</v>
      </c>
      <c r="D268" s="35" t="str">
        <f>IF('MASTER  10 Teams'!D268&lt;&gt;"",'MASTER  10 Teams'!D268,"")</f>
        <v>O30-2</v>
      </c>
      <c r="E268" s="24" t="str">
        <f>VLOOKUP(K268,'Ref asgn teams'!$A$2:$B$99,2)</f>
        <v>Litchfield County Blues</v>
      </c>
      <c r="F268" s="24" t="str">
        <f>VLOOKUP(L268,'Ref asgn teams'!$A$2:$B$99,2)</f>
        <v>Club Napoli 30</v>
      </c>
      <c r="G268" s="73"/>
      <c r="H268" s="97">
        <f>IF('MASTER  10 Teams'!H268&lt;&gt;"",'MASTER  10 Teams'!H268,"")</f>
        <v>0.41666666666666702</v>
      </c>
      <c r="I268" s="25" t="str">
        <f>VLOOKUP(M268,Venues!$A$2:$E$139,5,FALSE)</f>
        <v>Whittlesey Harrison, Morris</v>
      </c>
      <c r="J268" s="75" t="str">
        <f>IF('MASTER  10 Teams'!J268&lt;&gt;"",'MASTER  10 Teams'!J268,"")</f>
        <v/>
      </c>
      <c r="K268" s="24" t="str">
        <f>IF('MASTER  10 Teams'!E268&lt;&gt;"",'MASTER  10 Teams'!E268,"")</f>
        <v>LITCHFIELD COUNTY BLUES</v>
      </c>
      <c r="L268" s="24" t="str">
        <f>IF('MASTER  10 Teams'!F268&lt;&gt;"",'MASTER  10 Teams'!F268,"")</f>
        <v>CLUB NAPOLI 30</v>
      </c>
      <c r="M268" s="5" t="str">
        <f>IF('MASTER  10 Teams'!I268&lt;&gt;"",'MASTER  10 Teams'!I268,"")</f>
        <v>Whittlesey Harrison, Morris</v>
      </c>
      <c r="N268" s="87"/>
    </row>
    <row r="269" spans="1:28" ht="12.75" customHeight="1" thickTop="1" thickBot="1" x14ac:dyDescent="0.4">
      <c r="A269" s="118"/>
      <c r="B269" s="118">
        <f>IF('MASTER  10 Teams'!B269&lt;&gt;"",'MASTER  10 Teams'!B269,"")</f>
        <v>7</v>
      </c>
      <c r="C269" s="98">
        <f>IF('MASTER  10 Teams'!C269&lt;&gt;"",'MASTER  10 Teams'!C269,"")</f>
        <v>42897</v>
      </c>
      <c r="D269" s="35" t="str">
        <f>IF('MASTER  10 Teams'!D269&lt;&gt;"",'MASTER  10 Teams'!D269,"")</f>
        <v>O30-2</v>
      </c>
      <c r="E269" s="24" t="str">
        <f>VLOOKUP(K269,'Ref asgn teams'!$A$2:$B$99,2)</f>
        <v>Stamford FC</v>
      </c>
      <c r="F269" s="24" t="str">
        <f>VLOOKUP(L269,'Ref asgn teams'!$A$2:$B$99,2)</f>
        <v>Caseus New Haven FC</v>
      </c>
      <c r="G269" s="73"/>
      <c r="H269" s="97">
        <f>IF('MASTER  10 Teams'!H269&lt;&gt;"",'MASTER  10 Teams'!H269,"")</f>
        <v>0.41666666666666702</v>
      </c>
      <c r="I269" s="25" t="str">
        <f>VLOOKUP(M269,Venues!$A$2:$E$139,5,FALSE)</f>
        <v>West Beach, Stamford</v>
      </c>
      <c r="J269" s="75" t="str">
        <f>IF('MASTER  10 Teams'!J269&lt;&gt;"",'MASTER  10 Teams'!J269,"")</f>
        <v/>
      </c>
      <c r="K269" s="24" t="str">
        <f>IF('MASTER  10 Teams'!E269&lt;&gt;"",'MASTER  10 Teams'!E269,"")</f>
        <v>STAMFORD FC</v>
      </c>
      <c r="L269" s="24" t="str">
        <f>IF('MASTER  10 Teams'!F269&lt;&gt;"",'MASTER  10 Teams'!F269,"")</f>
        <v>CASEUS NEW HAVEN FC</v>
      </c>
      <c r="M269" s="5" t="str">
        <f>IF('MASTER  10 Teams'!I269&lt;&gt;"",'MASTER  10 Teams'!I269,"")</f>
        <v>West Beach Fields, Stamford</v>
      </c>
      <c r="N269" s="87"/>
    </row>
    <row r="270" spans="1:28" ht="12.75" customHeight="1" thickTop="1" thickBot="1" x14ac:dyDescent="0.4">
      <c r="A270" s="118"/>
      <c r="B270" s="118">
        <f>IF('MASTER  10 Teams'!B270&lt;&gt;"",'MASTER  10 Teams'!B270,"")</f>
        <v>7</v>
      </c>
      <c r="C270" s="98">
        <f>IF('MASTER  10 Teams'!C270&lt;&gt;"",'MASTER  10 Teams'!C270,"")</f>
        <v>42897</v>
      </c>
      <c r="D270" s="35" t="str">
        <f>IF('MASTER  10 Teams'!D270&lt;&gt;"",'MASTER  10 Teams'!D270,"")</f>
        <v>O30-2</v>
      </c>
      <c r="E270" s="24" t="str">
        <f>VLOOKUP(K270,'Ref asgn teams'!$A$2:$B$99,2)</f>
        <v>Milford Amigos</v>
      </c>
      <c r="F270" s="24" t="str">
        <f>VLOOKUP(L270,'Ref asgn teams'!$A$2:$B$99,2)</f>
        <v>HENRY REID FC</v>
      </c>
      <c r="G270" s="73"/>
      <c r="H270" s="97">
        <f>IF('MASTER  10 Teams'!H270&lt;&gt;"",'MASTER  10 Teams'!H270,"")</f>
        <v>0.33333333333333331</v>
      </c>
      <c r="I270" s="25" t="str">
        <f>VLOOKUP(M270,Venues!$A$2:$E$139,5,FALSE)</f>
        <v>Pease Rd Field, Woodbridge</v>
      </c>
      <c r="J270" s="75" t="str">
        <f>IF('MASTER  10 Teams'!J270&lt;&gt;"",'MASTER  10 Teams'!J270,"")</f>
        <v/>
      </c>
      <c r="K270" s="24" t="str">
        <f>IF('MASTER  10 Teams'!E270&lt;&gt;"",'MASTER  10 Teams'!E270,"")</f>
        <v>MILFORD AMIGOS</v>
      </c>
      <c r="L270" s="24" t="str">
        <f>IF('MASTER  10 Teams'!F270&lt;&gt;"",'MASTER  10 Teams'!F270,"")</f>
        <v>HENRY  REID FC 30</v>
      </c>
      <c r="M270" s="5" t="str">
        <f>IF('MASTER  10 Teams'!I270&lt;&gt;"",'MASTER  10 Teams'!I270,"")</f>
        <v>Pease Road, Woodbridge</v>
      </c>
      <c r="N270" s="87"/>
    </row>
    <row r="271" spans="1:28" ht="12.75" customHeight="1" thickTop="1" thickBot="1" x14ac:dyDescent="0.4">
      <c r="A271" s="118"/>
      <c r="B271" s="118">
        <f>IF('MASTER  10 Teams'!B271&lt;&gt;"",'MASTER  10 Teams'!B271,"")</f>
        <v>7</v>
      </c>
      <c r="C271" s="98">
        <f>IF('MASTER  10 Teams'!C271&lt;&gt;"",'MASTER  10 Teams'!C271,"")</f>
        <v>42897</v>
      </c>
      <c r="D271" s="35" t="str">
        <f>IF('MASTER  10 Teams'!D271&lt;&gt;"",'MASTER  10 Teams'!D271,"")</f>
        <v>O30-2</v>
      </c>
      <c r="E271" s="24" t="str">
        <f>VLOOKUP(K271,'Ref asgn teams'!$A$2:$B$99,2)</f>
        <v>Naugatuck Fusion</v>
      </c>
      <c r="F271" s="24" t="str">
        <f>VLOOKUP(L271,'Ref asgn teams'!$A$2:$B$99,2)</f>
        <v>Newtown Salty Dogs</v>
      </c>
      <c r="G271" s="73"/>
      <c r="H271" s="97">
        <f>IF('MASTER  10 Teams'!H271&lt;&gt;"",'MASTER  10 Teams'!H271,"")</f>
        <v>0.41666666666666702</v>
      </c>
      <c r="I271" s="25" t="str">
        <f>VLOOKUP(M271,Venues!$A$2:$E$139,5,FALSE)</f>
        <v>City Hill Middle School, Naugatuck</v>
      </c>
      <c r="J271" s="75" t="str">
        <f>IF('MASTER  10 Teams'!J271&lt;&gt;"",'MASTER  10 Teams'!J271,"")</f>
        <v/>
      </c>
      <c r="K271" s="24" t="str">
        <f>IF('MASTER  10 Teams'!E271&lt;&gt;"",'MASTER  10 Teams'!E271,"")</f>
        <v>NAUGATUCK FUSION</v>
      </c>
      <c r="L271" s="24" t="str">
        <f>IF('MASTER  10 Teams'!F271&lt;&gt;"",'MASTER  10 Teams'!F271,"")</f>
        <v>NEWTOWN SALTY DOGS</v>
      </c>
      <c r="M271" s="5" t="str">
        <f>IF('MASTER  10 Teams'!I271&lt;&gt;"",'MASTER  10 Teams'!I271,"")</f>
        <v>City Hill MS, Naugatuck</v>
      </c>
      <c r="N271" s="87"/>
    </row>
    <row r="272" spans="1:28" ht="12.75" customHeight="1" thickTop="1" thickBot="1" x14ac:dyDescent="0.4">
      <c r="A272" s="118"/>
      <c r="B272" s="118">
        <f>IF('MASTER  10 Teams'!B272&lt;&gt;"",'MASTER  10 Teams'!B272,"")</f>
        <v>7</v>
      </c>
      <c r="C272" s="98">
        <f>IF('MASTER  10 Teams'!C272&lt;&gt;"",'MASTER  10 Teams'!C272,"")</f>
        <v>42897</v>
      </c>
      <c r="D272" s="35" t="str">
        <f>IF('MASTER  10 Teams'!D272&lt;&gt;"",'MASTER  10 Teams'!D272,"")</f>
        <v>O30-2</v>
      </c>
      <c r="E272" s="24" t="str">
        <f>VLOOKUP(K272,'Ref asgn teams'!$A$2:$B$99,2)</f>
        <v>WATERTOWN GEEZERS</v>
      </c>
      <c r="F272" s="24" t="str">
        <f>VLOOKUP(L272,'Ref asgn teams'!$A$2:$B$99,2)</f>
        <v>Bridgeport United</v>
      </c>
      <c r="G272" s="73"/>
      <c r="H272" s="97">
        <f>IF('MASTER  10 Teams'!H272&lt;&gt;"",'MASTER  10 Teams'!H272,"")</f>
        <v>0.41666666666666702</v>
      </c>
      <c r="I272" s="25" t="str">
        <f>VLOOKUP(M272,Venues!$A$2:$E$139,5,FALSE)</f>
        <v>Swift School, Watertown</v>
      </c>
      <c r="J272" s="75" t="str">
        <f>IF('MASTER  10 Teams'!J272&lt;&gt;"",'MASTER  10 Teams'!J272,"")</f>
        <v/>
      </c>
      <c r="K272" s="24" t="str">
        <f>IF('MASTER  10 Teams'!E272&lt;&gt;"",'MASTER  10 Teams'!E272,"")</f>
        <v>WATERTOWN GEEZERS</v>
      </c>
      <c r="L272" s="24" t="str">
        <f>IF('MASTER  10 Teams'!F272&lt;&gt;"",'MASTER  10 Teams'!F272,"")</f>
        <v>BYE</v>
      </c>
      <c r="M272" s="5" t="str">
        <f>IF('MASTER  10 Teams'!I272&lt;&gt;"",'MASTER  10 Teams'!I272,"")</f>
        <v>Swift School, Watertown</v>
      </c>
      <c r="N272" s="87"/>
    </row>
    <row r="273" spans="1:28" ht="12.75" customHeight="1" thickTop="1" thickBot="1" x14ac:dyDescent="0.4">
      <c r="A273" s="118"/>
      <c r="B273" s="118" t="str">
        <f>IF('MASTER  10 Teams'!B273&lt;&gt;"",'MASTER  10 Teams'!B273,"")</f>
        <v xml:space="preserve"> </v>
      </c>
      <c r="C273" s="98" t="str">
        <f>IF('MASTER  10 Teams'!C273&lt;&gt;"",'MASTER  10 Teams'!C273,"")</f>
        <v/>
      </c>
      <c r="D273" s="26" t="str">
        <f>IF('MASTER  10 Teams'!D273&lt;&gt;"",'MASTER  10 Teams'!D273,"")</f>
        <v xml:space="preserve"> </v>
      </c>
      <c r="E273" s="24" t="e">
        <f>VLOOKUP(K273,'Ref asgn teams'!$A$2:$B$99,2)</f>
        <v>#N/A</v>
      </c>
      <c r="F273" s="24" t="e">
        <f>VLOOKUP(L273,'Ref asgn teams'!$A$2:$B$99,2)</f>
        <v>#N/A</v>
      </c>
      <c r="G273" s="73"/>
      <c r="H273" s="97" t="str">
        <f>IF('MASTER  10 Teams'!H273&lt;&gt;"",'MASTER  10 Teams'!H273,"")</f>
        <v/>
      </c>
      <c r="I273" s="25" t="e">
        <f>VLOOKUP(M273,Venues!$A$2:$E$139,5,FALSE)</f>
        <v>#N/A</v>
      </c>
      <c r="J273" s="75" t="str">
        <f>IF('MASTER  10 Teams'!J273&lt;&gt;"",'MASTER  10 Teams'!J273,"")</f>
        <v/>
      </c>
      <c r="K273" s="24" t="str">
        <f>IF('MASTER  10 Teams'!E273&lt;&gt;"",'MASTER  10 Teams'!E273,"")</f>
        <v/>
      </c>
      <c r="L273" s="24" t="str">
        <f>IF('MASTER  10 Teams'!F273&lt;&gt;"",'MASTER  10 Teams'!F273,"")</f>
        <v/>
      </c>
      <c r="M273" s="5" t="str">
        <f>IF('MASTER  10 Teams'!I273&lt;&gt;"",'MASTER  10 Teams'!I273,"")</f>
        <v/>
      </c>
      <c r="N273" s="88"/>
      <c r="Q273" s="22"/>
      <c r="R273" s="22"/>
      <c r="AA273" s="22"/>
      <c r="AB273" s="22"/>
    </row>
    <row r="274" spans="1:28" ht="12.75" customHeight="1" thickTop="1" thickBot="1" x14ac:dyDescent="0.4">
      <c r="A274" s="118"/>
      <c r="B274" s="23"/>
      <c r="C274" s="98">
        <f>IF('MASTER  10 Teams'!C274&lt;&gt;"",'MASTER  10 Teams'!C274,"")</f>
        <v>42897</v>
      </c>
      <c r="D274" s="36" t="str">
        <f>IF('MASTER  10 Teams'!D274&lt;&gt;"",'MASTER  10 Teams'!D274,"")</f>
        <v>O40-1</v>
      </c>
      <c r="E274" s="24" t="str">
        <f>VLOOKUP(K274,'Ref asgn teams'!$A$2:$B$99,2)</f>
        <v>Norwalk Mariners</v>
      </c>
      <c r="F274" s="24" t="str">
        <f>VLOOKUP(L274,'Ref asgn teams'!$A$2:$B$99,2)</f>
        <v>Fairfield GAC</v>
      </c>
      <c r="G274" s="73"/>
      <c r="H274" s="97">
        <f>IF('MASTER  10 Teams'!H274&lt;&gt;"",'MASTER  10 Teams'!H274,"")</f>
        <v>0.41666666666666702</v>
      </c>
      <c r="I274" s="25" t="str">
        <f>VLOOKUP(M274,Venues!$A$2:$E$139,5,FALSE)</f>
        <v>Nathan Hale Middle School, Norwalk</v>
      </c>
      <c r="J274" s="75" t="str">
        <f>IF('MASTER  10 Teams'!J274&lt;&gt;"",'MASTER  10 Teams'!J274,"")</f>
        <v/>
      </c>
      <c r="K274" s="24" t="str">
        <f>IF('MASTER  10 Teams'!E274&lt;&gt;"",'MASTER  10 Teams'!E274,"")</f>
        <v>NORWALK MARINERS</v>
      </c>
      <c r="L274" s="24" t="str">
        <f>IF('MASTER  10 Teams'!F274&lt;&gt;"",'MASTER  10 Teams'!F274,"")</f>
        <v>FAIRFIELD GAC</v>
      </c>
      <c r="M274" s="5" t="str">
        <f>IF('MASTER  10 Teams'!I274&lt;&gt;"",'MASTER  10 Teams'!I274,"")</f>
        <v>Nathan Hale MS, Norwalk</v>
      </c>
      <c r="N274" s="87"/>
    </row>
    <row r="275" spans="1:28" ht="12.75" customHeight="1" thickTop="1" thickBot="1" x14ac:dyDescent="0.4">
      <c r="A275" s="118"/>
      <c r="B275" s="23"/>
      <c r="C275" s="98">
        <f>IF('MASTER  10 Teams'!C275&lt;&gt;"",'MASTER  10 Teams'!C275,"")</f>
        <v>42897</v>
      </c>
      <c r="D275" s="36" t="str">
        <f>IF('MASTER  10 Teams'!D275&lt;&gt;"",'MASTER  10 Teams'!D275,"")</f>
        <v>O40-1</v>
      </c>
      <c r="E275" s="24" t="str">
        <f>VLOOKUP(K275,'Ref asgn teams'!$A$2:$B$99,2)</f>
        <v>Danbury United 40</v>
      </c>
      <c r="F275" s="24" t="str">
        <f>VLOOKUP(L275,'Ref asgn teams'!$A$2:$B$99,2)</f>
        <v>Waterbury Albanians</v>
      </c>
      <c r="G275" s="73"/>
      <c r="H275" s="97">
        <f>IF('MASTER  10 Teams'!H275&lt;&gt;"",'MASTER  10 Teams'!H275,"")</f>
        <v>0.45833333333333331</v>
      </c>
      <c r="I275" s="25" t="str">
        <f>VLOOKUP(M275,Venues!$A$2:$E$139,5,FALSE)</f>
        <v>Danbury Portuguese Cultural Center, Danbury</v>
      </c>
      <c r="J275" s="75" t="str">
        <f>IF('MASTER  10 Teams'!J275&lt;&gt;"",'MASTER  10 Teams'!J275,"")</f>
        <v/>
      </c>
      <c r="K275" s="24" t="str">
        <f>IF('MASTER  10 Teams'!E275&lt;&gt;"",'MASTER  10 Teams'!E275,"")</f>
        <v>DANBURY UNITED 40</v>
      </c>
      <c r="L275" s="24" t="str">
        <f>IF('MASTER  10 Teams'!F275&lt;&gt;"",'MASTER  10 Teams'!F275,"")</f>
        <v>WATERBURY ALBANIANS</v>
      </c>
      <c r="M275" s="5" t="str">
        <f>IF('MASTER  10 Teams'!I275&lt;&gt;"",'MASTER  10 Teams'!I275,"")</f>
        <v>Portuguese Cultural Center, Danbury</v>
      </c>
      <c r="N275" s="87"/>
    </row>
    <row r="276" spans="1:28" ht="12.75" customHeight="1" thickTop="1" thickBot="1" x14ac:dyDescent="0.4">
      <c r="A276" s="118"/>
      <c r="B276" s="23"/>
      <c r="C276" s="98">
        <f>IF('MASTER  10 Teams'!C276&lt;&gt;"",'MASTER  10 Teams'!C276,"")</f>
        <v>42897</v>
      </c>
      <c r="D276" s="36" t="str">
        <f>IF('MASTER  10 Teams'!D276&lt;&gt;"",'MASTER  10 Teams'!D276,"")</f>
        <v>O40-1</v>
      </c>
      <c r="E276" s="24" t="str">
        <f>VLOOKUP(K276,'Ref asgn teams'!$A$2:$B$99,2)</f>
        <v>Greenwich Pumas</v>
      </c>
      <c r="F276" s="24" t="str">
        <f>VLOOKUP(L276,'Ref asgn teams'!$A$2:$B$99,2)</f>
        <v>Ridgefield Kicks</v>
      </c>
      <c r="G276" s="73"/>
      <c r="H276" s="97">
        <f>IF('MASTER  10 Teams'!H276&lt;&gt;"",'MASTER  10 Teams'!H276,"")</f>
        <v>0.41666666666666702</v>
      </c>
      <c r="I276" s="25" t="str">
        <f>VLOOKUP(M276,Venues!$A$2:$E$139,5,FALSE)</f>
        <v>Greenwich High School, Greenwich</v>
      </c>
      <c r="J276" s="75" t="str">
        <f>IF('MASTER  10 Teams'!J276&lt;&gt;"",'MASTER  10 Teams'!J276,"")</f>
        <v/>
      </c>
      <c r="K276" s="24" t="str">
        <f>IF('MASTER  10 Teams'!E276&lt;&gt;"",'MASTER  10 Teams'!E276,"")</f>
        <v>GREENWICH PUMAS</v>
      </c>
      <c r="L276" s="24" t="str">
        <f>IF('MASTER  10 Teams'!F276&lt;&gt;"",'MASTER  10 Teams'!F276,"")</f>
        <v>RIDGEFIELD KICKS</v>
      </c>
      <c r="M276" s="5" t="str">
        <f>IF('MASTER  10 Teams'!I276&lt;&gt;"",'MASTER  10 Teams'!I276,"")</f>
        <v>tbd</v>
      </c>
      <c r="N276" s="87"/>
    </row>
    <row r="277" spans="1:28" ht="12.75" customHeight="1" thickTop="1" thickBot="1" x14ac:dyDescent="0.4">
      <c r="A277" s="118"/>
      <c r="B277" s="23"/>
      <c r="C277" s="98">
        <f>IF('MASTER  10 Teams'!C277&lt;&gt;"",'MASTER  10 Teams'!C277,"")</f>
        <v>42897</v>
      </c>
      <c r="D277" s="36" t="str">
        <f>IF('MASTER  10 Teams'!D277&lt;&gt;"",'MASTER  10 Teams'!D277,"")</f>
        <v>O40-1</v>
      </c>
      <c r="E277" s="24" t="str">
        <f>VLOOKUP(K277,'Ref asgn teams'!$A$2:$B$99,2)</f>
        <v>Connecticut Storm</v>
      </c>
      <c r="F277" s="24" t="str">
        <f>VLOOKUP(L277,'Ref asgn teams'!$A$2:$B$99,2)</f>
        <v>Vasco Da Gama 40</v>
      </c>
      <c r="G277" s="73"/>
      <c r="H277" s="97">
        <f>IF('MASTER  10 Teams'!H277&lt;&gt;"",'MASTER  10 Teams'!H277,"")</f>
        <v>0.375</v>
      </c>
      <c r="I277" s="25" t="str">
        <f>VLOOKUP(M277,Venues!$A$2:$E$139,5,FALSE)</f>
        <v>Wakeman Park, Westport</v>
      </c>
      <c r="J277" s="75" t="str">
        <f>IF('MASTER  10 Teams'!J277&lt;&gt;"",'MASTER  10 Teams'!J277,"")</f>
        <v/>
      </c>
      <c r="K277" s="24" t="str">
        <f>IF('MASTER  10 Teams'!E277&lt;&gt;"",'MASTER  10 Teams'!E277,"")</f>
        <v>STORM FC</v>
      </c>
      <c r="L277" s="24" t="str">
        <f>IF('MASTER  10 Teams'!F277&lt;&gt;"",'MASTER  10 Teams'!F277,"")</f>
        <v>VASCO DA GAMA 40</v>
      </c>
      <c r="M277" s="5" t="str">
        <f>IF('MASTER  10 Teams'!I277&lt;&gt;"",'MASTER  10 Teams'!I277,"")</f>
        <v>Wakeman Park, Westport</v>
      </c>
      <c r="N277" s="87"/>
    </row>
    <row r="278" spans="1:28" ht="12.75" customHeight="1" thickTop="1" thickBot="1" x14ac:dyDescent="0.4">
      <c r="A278" s="118"/>
      <c r="B278" s="23"/>
      <c r="C278" s="98">
        <f>IF('MASTER  10 Teams'!C278&lt;&gt;"",'MASTER  10 Teams'!C278,"")</f>
        <v>42897</v>
      </c>
      <c r="D278" s="36" t="str">
        <f>IF('MASTER  10 Teams'!D278&lt;&gt;"",'MASTER  10 Teams'!D278,"")</f>
        <v>O40-1</v>
      </c>
      <c r="E278" s="24" t="str">
        <f>VLOOKUP(K278,'Ref asgn teams'!$A$2:$B$99,2)</f>
        <v>Wilton Ancient Warriors FC</v>
      </c>
      <c r="F278" s="24" t="str">
        <f>VLOOKUP(L278,'Ref asgn teams'!$A$2:$B$99,2)</f>
        <v>Cheshire Azzurri 40</v>
      </c>
      <c r="G278" s="73"/>
      <c r="H278" s="97">
        <f>IF('MASTER  10 Teams'!H278&lt;&gt;"",'MASTER  10 Teams'!H278,"")</f>
        <v>0.41666666666666702</v>
      </c>
      <c r="I278" s="25" t="str">
        <f>VLOOKUP(M278,Venues!$A$2:$E$139,5,FALSE)</f>
        <v>Lilly Field, Wilton</v>
      </c>
      <c r="J278" s="75" t="str">
        <f>IF('MASTER  10 Teams'!J278&lt;&gt;"",'MASTER  10 Teams'!J278,"")</f>
        <v/>
      </c>
      <c r="K278" s="24" t="str">
        <f>IF('MASTER  10 Teams'!E278&lt;&gt;"",'MASTER  10 Teams'!E278,"")</f>
        <v xml:space="preserve">WILTON WARRIORS </v>
      </c>
      <c r="L278" s="24" t="str">
        <f>IF('MASTER  10 Teams'!F278&lt;&gt;"",'MASTER  10 Teams'!F278,"")</f>
        <v>CHESHIRE AZZURRI 40</v>
      </c>
      <c r="M278" s="5" t="str">
        <f>IF('MASTER  10 Teams'!I278&lt;&gt;"",'MASTER  10 Teams'!I278,"")</f>
        <v>Lilly Field, Wilton</v>
      </c>
      <c r="N278" s="87"/>
    </row>
    <row r="279" spans="1:28" ht="12.75" customHeight="1" thickTop="1" thickBot="1" x14ac:dyDescent="0.4">
      <c r="A279" s="118"/>
      <c r="B279" s="23"/>
      <c r="C279" s="98" t="str">
        <f>IF('MASTER  10 Teams'!C279&lt;&gt;"",'MASTER  10 Teams'!C279,"")</f>
        <v/>
      </c>
      <c r="D279" s="26" t="str">
        <f>IF('MASTER  10 Teams'!D279&lt;&gt;"",'MASTER  10 Teams'!D279,"")</f>
        <v xml:space="preserve"> </v>
      </c>
      <c r="E279" s="24" t="e">
        <f>VLOOKUP(K279,'Ref asgn teams'!$A$2:$B$99,2)</f>
        <v>#N/A</v>
      </c>
      <c r="F279" s="24" t="e">
        <f>VLOOKUP(L279,'Ref asgn teams'!$A$2:$B$99,2)</f>
        <v>#N/A</v>
      </c>
      <c r="G279" s="73"/>
      <c r="H279" s="97" t="str">
        <f>IF('MASTER  10 Teams'!H279&lt;&gt;"",'MASTER  10 Teams'!H279,"")</f>
        <v/>
      </c>
      <c r="I279" s="25" t="e">
        <f>VLOOKUP(M279,Venues!$A$2:$E$139,5,FALSE)</f>
        <v>#N/A</v>
      </c>
      <c r="J279" s="75" t="str">
        <f>IF('MASTER  10 Teams'!J279&lt;&gt;"",'MASTER  10 Teams'!J279,"")</f>
        <v/>
      </c>
      <c r="K279" s="24" t="str">
        <f>IF('MASTER  10 Teams'!E279&lt;&gt;"",'MASTER  10 Teams'!E279,"")</f>
        <v/>
      </c>
      <c r="L279" s="24" t="str">
        <f>IF('MASTER  10 Teams'!F279&lt;&gt;"",'MASTER  10 Teams'!F279,"")</f>
        <v/>
      </c>
      <c r="M279" s="5" t="str">
        <f>IF('MASTER  10 Teams'!I279&lt;&gt;"",'MASTER  10 Teams'!I279,"")</f>
        <v/>
      </c>
      <c r="N279" s="88"/>
      <c r="Q279" s="22"/>
      <c r="R279" s="22"/>
      <c r="AA279" s="22"/>
      <c r="AB279" s="22"/>
    </row>
    <row r="280" spans="1:28" ht="12.75" customHeight="1" thickTop="1" thickBot="1" x14ac:dyDescent="0.4">
      <c r="A280" s="118"/>
      <c r="B280" s="23"/>
      <c r="C280" s="98">
        <f>IF('MASTER  10 Teams'!C280&lt;&gt;"",'MASTER  10 Teams'!C280,"")</f>
        <v>42897</v>
      </c>
      <c r="D280" s="37" t="str">
        <f>IF('MASTER  10 Teams'!D280&lt;&gt;"",'MASTER  10 Teams'!D280,"")</f>
        <v>O40-2</v>
      </c>
      <c r="E280" s="24" t="str">
        <f>VLOOKUP(K280,'Ref asgn teams'!$A$2:$B$99,2)</f>
        <v xml:space="preserve">GUILFORD CELTIC </v>
      </c>
      <c r="F280" s="24" t="str">
        <f>VLOOKUP(L280,'Ref asgn teams'!$A$2:$B$99,2)</f>
        <v>Greenwich Gunners 40</v>
      </c>
      <c r="G280" s="73"/>
      <c r="H280" s="97">
        <f>IF('MASTER  10 Teams'!H280&lt;&gt;"",'MASTER  10 Teams'!H280,"")</f>
        <v>0.41666666666666702</v>
      </c>
      <c r="I280" s="25" t="str">
        <f>VLOOKUP(M280,Venues!$A$2:$E$139,5,FALSE)</f>
        <v>Bittner, Guilford</v>
      </c>
      <c r="J280" s="75" t="str">
        <f>IF('MASTER  10 Teams'!J280&lt;&gt;"",'MASTER  10 Teams'!J280,"")</f>
        <v/>
      </c>
      <c r="K280" s="24" t="str">
        <f>IF('MASTER  10 Teams'!E280&lt;&gt;"",'MASTER  10 Teams'!E280,"")</f>
        <v xml:space="preserve">GUILFORD CELTIC </v>
      </c>
      <c r="L280" s="24" t="str">
        <f>IF('MASTER  10 Teams'!F280&lt;&gt;"",'MASTER  10 Teams'!F280,"")</f>
        <v>GREENWICH GUNNERS 40</v>
      </c>
      <c r="M280" s="5" t="str">
        <f>IF('MASTER  10 Teams'!I280&lt;&gt;"",'MASTER  10 Teams'!I280,"")</f>
        <v>Bittner Park, Guilford</v>
      </c>
      <c r="N280" s="87"/>
    </row>
    <row r="281" spans="1:28" ht="12.75" customHeight="1" thickTop="1" thickBot="1" x14ac:dyDescent="0.4">
      <c r="A281" s="118"/>
      <c r="B281" s="23"/>
      <c r="C281" s="98">
        <f>IF('MASTER  10 Teams'!C281&lt;&gt;"",'MASTER  10 Teams'!C281,"")</f>
        <v>42897</v>
      </c>
      <c r="D281" s="37" t="str">
        <f>IF('MASTER  10 Teams'!D281&lt;&gt;"",'MASTER  10 Teams'!D281,"")</f>
        <v>O40-2</v>
      </c>
      <c r="E281" s="24" t="str">
        <f>VLOOKUP(K281,'Ref asgn teams'!$A$2:$B$99,2)</f>
        <v>Greenwich Arsenal 40</v>
      </c>
      <c r="F281" s="24" t="str">
        <f>VLOOKUP(L281,'Ref asgn teams'!$A$2:$B$99,2)</f>
        <v>Southeast Rovers</v>
      </c>
      <c r="G281" s="73"/>
      <c r="H281" s="97">
        <f>IF('MASTER  10 Teams'!H281&lt;&gt;"",'MASTER  10 Teams'!H281,"")</f>
        <v>0.41666666666666702</v>
      </c>
      <c r="I281" s="25" t="str">
        <f>VLOOKUP(M281,Venues!$A$2:$E$139,5,FALSE)</f>
        <v>Greenwich High School, Greenwich</v>
      </c>
      <c r="J281" s="75" t="str">
        <f>IF('MASTER  10 Teams'!J281&lt;&gt;"",'MASTER  10 Teams'!J281,"")</f>
        <v/>
      </c>
      <c r="K281" s="24" t="str">
        <f>IF('MASTER  10 Teams'!E281&lt;&gt;"",'MASTER  10 Teams'!E281,"")</f>
        <v>GREENWICH ARSENAL 40</v>
      </c>
      <c r="L281" s="24" t="str">
        <f>IF('MASTER  10 Teams'!F281&lt;&gt;"",'MASTER  10 Teams'!F281,"")</f>
        <v>SOUTHEAST ROVERS</v>
      </c>
      <c r="M281" s="5" t="str">
        <f>IF('MASTER  10 Teams'!I281&lt;&gt;"",'MASTER  10 Teams'!I281,"")</f>
        <v>tbd</v>
      </c>
      <c r="N281" s="87"/>
    </row>
    <row r="282" spans="1:28" ht="12.75" customHeight="1" thickTop="1" thickBot="1" x14ac:dyDescent="0.4">
      <c r="A282" s="118"/>
      <c r="B282" s="23"/>
      <c r="C282" s="98">
        <f>IF('MASTER  10 Teams'!C282&lt;&gt;"",'MASTER  10 Teams'!C282,"")</f>
        <v>42897</v>
      </c>
      <c r="D282" s="37" t="str">
        <f>IF('MASTER  10 Teams'!D282&lt;&gt;"",'MASTER  10 Teams'!D282,"")</f>
        <v>O40-2</v>
      </c>
      <c r="E282" s="24" t="str">
        <f>VLOOKUP(K282,'Ref asgn teams'!$A$2:$B$99,2)</f>
        <v>Guilford Bell Curve</v>
      </c>
      <c r="F282" s="24" t="str">
        <f>VLOOKUP(L282,'Ref asgn teams'!$A$2:$B$99,2)</f>
        <v>New Haven Americans</v>
      </c>
      <c r="G282" s="73"/>
      <c r="H282" s="97">
        <f>IF('MASTER  10 Teams'!H282&lt;&gt;"",'MASTER  10 Teams'!H282,"")</f>
        <v>0.33333333333333331</v>
      </c>
      <c r="I282" s="25" t="str">
        <f>VLOOKUP(M282,Venues!$A$2:$E$139,5,FALSE)</f>
        <v>Guilford High School, Guilford</v>
      </c>
      <c r="J282" s="75" t="str">
        <f>IF('MASTER  10 Teams'!J282&lt;&gt;"",'MASTER  10 Teams'!J282,"")</f>
        <v/>
      </c>
      <c r="K282" s="24" t="str">
        <f>IF('MASTER  10 Teams'!E282&lt;&gt;"",'MASTER  10 Teams'!E282,"")</f>
        <v>GUILFORD BELL CURVE</v>
      </c>
      <c r="L282" s="24" t="str">
        <f>IF('MASTER  10 Teams'!F282&lt;&gt;"",'MASTER  10 Teams'!F282,"")</f>
        <v>NEW HAVEN AMERICANS</v>
      </c>
      <c r="M282" s="5" t="str">
        <f>IF('MASTER  10 Teams'!I282&lt;&gt;"",'MASTER  10 Teams'!I282,"")</f>
        <v>Guilford HS, Guilford</v>
      </c>
      <c r="N282" s="87"/>
    </row>
    <row r="283" spans="1:28" ht="12.75" customHeight="1" thickTop="1" thickBot="1" x14ac:dyDescent="0.4">
      <c r="A283" s="118"/>
      <c r="B283" s="23"/>
      <c r="C283" s="98">
        <f>IF('MASTER  10 Teams'!C283&lt;&gt;"",'MASTER  10 Teams'!C283,"")</f>
        <v>42897</v>
      </c>
      <c r="D283" s="37" t="str">
        <f>IF('MASTER  10 Teams'!D283&lt;&gt;"",'MASTER  10 Teams'!D283,"")</f>
        <v>O40-2</v>
      </c>
      <c r="E283" s="24" t="str">
        <f>VLOOKUP(K283,'Ref asgn teams'!$A$2:$B$99,2)</f>
        <v>Newington Portuguese 40</v>
      </c>
      <c r="F283" s="24" t="str">
        <f>VLOOKUP(L283,'Ref asgn teams'!$A$2:$B$99,2)</f>
        <v>Norwalk Spots Colombia FC</v>
      </c>
      <c r="G283" s="73"/>
      <c r="H283" s="97">
        <f>IF('MASTER  10 Teams'!H283&lt;&gt;"",'MASTER  10 Teams'!H283,"")</f>
        <v>0.41666666666666702</v>
      </c>
      <c r="I283" s="25" t="str">
        <f>VLOOKUP(M283,Venues!$A$2:$E$139,5,FALSE)</f>
        <v>Martin Kellogg, Newington</v>
      </c>
      <c r="J283" s="75" t="str">
        <f>IF('MASTER  10 Teams'!J283&lt;&gt;"",'MASTER  10 Teams'!J283,"")</f>
        <v/>
      </c>
      <c r="K283" s="24" t="str">
        <f>IF('MASTER  10 Teams'!E283&lt;&gt;"",'MASTER  10 Teams'!E283,"")</f>
        <v>NEWINGTON PORTUGUESE 40</v>
      </c>
      <c r="L283" s="24" t="str">
        <f>IF('MASTER  10 Teams'!F283&lt;&gt;"",'MASTER  10 Teams'!F283,"")</f>
        <v xml:space="preserve">NORWALK SPORT COLOMBIA </v>
      </c>
      <c r="M283" s="5" t="str">
        <f>IF('MASTER  10 Teams'!I283&lt;&gt;"",'MASTER  10 Teams'!I283,"")</f>
        <v>Martin Kellogg, Newington</v>
      </c>
      <c r="N283" s="87"/>
    </row>
    <row r="284" spans="1:28" ht="12.75" customHeight="1" thickTop="1" thickBot="1" x14ac:dyDescent="0.4">
      <c r="A284" s="118"/>
      <c r="B284" s="23"/>
      <c r="C284" s="98">
        <f>IF('MASTER  10 Teams'!C284&lt;&gt;"",'MASTER  10 Teams'!C284,"")</f>
        <v>42897</v>
      </c>
      <c r="D284" s="37" t="str">
        <f>IF('MASTER  10 Teams'!D284&lt;&gt;"",'MASTER  10 Teams'!D284,"")</f>
        <v>O40-2</v>
      </c>
      <c r="E284" s="24" t="str">
        <f>VLOOKUP(K284,'Ref asgn teams'!$A$2:$B$99,2)</f>
        <v>Stamford United</v>
      </c>
      <c r="F284" s="24" t="str">
        <f>VLOOKUP(L284,'Ref asgn teams'!$A$2:$B$99,2)</f>
        <v>Derby Quitus</v>
      </c>
      <c r="G284" s="73"/>
      <c r="H284" s="97">
        <f>IF('MASTER  10 Teams'!H284&lt;&gt;"",'MASTER  10 Teams'!H284,"")</f>
        <v>0.33333333333333331</v>
      </c>
      <c r="I284" s="25" t="str">
        <f>VLOOKUP(M284,Venues!$A$2:$E$139,5,FALSE)</f>
        <v>West Beach, Stamford</v>
      </c>
      <c r="J284" s="75" t="str">
        <f>IF('MASTER  10 Teams'!J284&lt;&gt;"",'MASTER  10 Teams'!J284,"")</f>
        <v/>
      </c>
      <c r="K284" s="24" t="str">
        <f>IF('MASTER  10 Teams'!E284&lt;&gt;"",'MASTER  10 Teams'!E284,"")</f>
        <v>STAMFORD UNITED</v>
      </c>
      <c r="L284" s="24" t="str">
        <f>IF('MASTER  10 Teams'!F284&lt;&gt;"",'MASTER  10 Teams'!F284,"")</f>
        <v>DERBY QUITUS</v>
      </c>
      <c r="M284" s="5" t="str">
        <f>IF('MASTER  10 Teams'!I284&lt;&gt;"",'MASTER  10 Teams'!I284,"")</f>
        <v>West Beach Fields, Stamford</v>
      </c>
      <c r="N284" s="87"/>
    </row>
    <row r="285" spans="1:28" ht="12.75" customHeight="1" thickTop="1" thickBot="1" x14ac:dyDescent="0.4">
      <c r="A285" s="118"/>
      <c r="B285" s="23"/>
      <c r="C285" s="98" t="str">
        <f>IF('MASTER  10 Teams'!C285&lt;&gt;"",'MASTER  10 Teams'!C285,"")</f>
        <v/>
      </c>
      <c r="D285" s="26" t="str">
        <f>IF('MASTER  10 Teams'!D285&lt;&gt;"",'MASTER  10 Teams'!D285,"")</f>
        <v xml:space="preserve"> </v>
      </c>
      <c r="E285" s="24" t="e">
        <f>VLOOKUP(K285,'Ref asgn teams'!$A$2:$B$99,2)</f>
        <v>#N/A</v>
      </c>
      <c r="F285" s="24" t="e">
        <f>VLOOKUP(L285,'Ref asgn teams'!$A$2:$B$99,2)</f>
        <v>#N/A</v>
      </c>
      <c r="G285" s="73"/>
      <c r="H285" s="97" t="str">
        <f>IF('MASTER  10 Teams'!H285&lt;&gt;"",'MASTER  10 Teams'!H285,"")</f>
        <v/>
      </c>
      <c r="I285" s="25" t="e">
        <f>VLOOKUP(M285,Venues!$A$2:$E$139,5,FALSE)</f>
        <v>#N/A</v>
      </c>
      <c r="J285" s="75" t="str">
        <f>IF('MASTER  10 Teams'!J285&lt;&gt;"",'MASTER  10 Teams'!J285,"")</f>
        <v/>
      </c>
      <c r="K285" s="24" t="str">
        <f>IF('MASTER  10 Teams'!E285&lt;&gt;"",'MASTER  10 Teams'!E285,"")</f>
        <v/>
      </c>
      <c r="L285" s="24" t="str">
        <f>IF('MASTER  10 Teams'!F285&lt;&gt;"",'MASTER  10 Teams'!F285,"")</f>
        <v/>
      </c>
      <c r="M285" s="5" t="str">
        <f>IF('MASTER  10 Teams'!I285&lt;&gt;"",'MASTER  10 Teams'!I285,"")</f>
        <v/>
      </c>
      <c r="N285" s="88"/>
      <c r="Q285" s="22"/>
      <c r="R285" s="22"/>
      <c r="AA285" s="22"/>
      <c r="AB285" s="22"/>
    </row>
    <row r="286" spans="1:28" ht="12.75" customHeight="1" thickTop="1" thickBot="1" x14ac:dyDescent="0.4">
      <c r="A286" s="118"/>
      <c r="B286" s="23"/>
      <c r="C286" s="98">
        <f>IF('MASTER  10 Teams'!C286&lt;&gt;"",'MASTER  10 Teams'!C286,"")</f>
        <v>42897</v>
      </c>
      <c r="D286" s="38" t="str">
        <f>IF('MASTER  10 Teams'!D286&lt;&gt;"",'MASTER  10 Teams'!D286,"")</f>
        <v>O40-3</v>
      </c>
      <c r="E286" s="24" t="str">
        <f>VLOOKUP(K286,'Ref asgn teams'!$A$2:$B$99,2)</f>
        <v>Newtown Salty Dogs</v>
      </c>
      <c r="F286" s="24" t="str">
        <f>VLOOKUP(L286,'Ref asgn teams'!$A$2:$B$99,2)</f>
        <v>Hamden United</v>
      </c>
      <c r="G286" s="73"/>
      <c r="H286" s="97">
        <f>IF('MASTER  10 Teams'!H286&lt;&gt;"",'MASTER  10 Teams'!H286,"")</f>
        <v>0.41666666666666702</v>
      </c>
      <c r="I286" s="25" t="str">
        <f>VLOOKUP(M286,Venues!$A$2:$E$139,5,FALSE)</f>
        <v>Coginchaug Regional HS - Turf Field, Durham</v>
      </c>
      <c r="J286" s="75" t="str">
        <f>IF('MASTER  10 Teams'!J286&lt;&gt;"",'MASTER  10 Teams'!J286,"")</f>
        <v/>
      </c>
      <c r="K286" s="24" t="str">
        <f>IF('MASTER  10 Teams'!E286&lt;&gt;"",'MASTER  10 Teams'!E286,"")</f>
        <v>NORTH BRANFORD 40</v>
      </c>
      <c r="L286" s="24" t="str">
        <f>IF('MASTER  10 Teams'!F286&lt;&gt;"",'MASTER  10 Teams'!F286,"")</f>
        <v>HAMDEN UNITED</v>
      </c>
      <c r="M286" s="5" t="str">
        <f>IF('MASTER  10 Teams'!I286&lt;&gt;"",'MASTER  10 Teams'!I286,"")</f>
        <v>Coginchaug HS, Durham</v>
      </c>
      <c r="N286" s="87"/>
    </row>
    <row r="287" spans="1:28" ht="12.75" customHeight="1" thickTop="1" thickBot="1" x14ac:dyDescent="0.4">
      <c r="A287" s="118"/>
      <c r="B287" s="23"/>
      <c r="C287" s="98">
        <f>IF('MASTER  10 Teams'!C287&lt;&gt;"",'MASTER  10 Teams'!C287,"")</f>
        <v>42897</v>
      </c>
      <c r="D287" s="38" t="str">
        <f>IF('MASTER  10 Teams'!D287&lt;&gt;"",'MASTER  10 Teams'!D287,"")</f>
        <v>O40-3</v>
      </c>
      <c r="E287" s="24" t="str">
        <f>VLOOKUP(K287,'Ref asgn teams'!$A$2:$B$99,2)</f>
        <v>Eli's FC</v>
      </c>
      <c r="F287" s="24" t="str">
        <f>VLOOKUP(L287,'Ref asgn teams'!$A$2:$B$99,2)</f>
        <v>Wallingford Morelia</v>
      </c>
      <c r="G287" s="73"/>
      <c r="H287" s="97">
        <f>IF('MASTER  10 Teams'!H287&lt;&gt;"",'MASTER  10 Teams'!H287,"")</f>
        <v>0.41666666666666702</v>
      </c>
      <c r="I287" s="25" t="str">
        <f>VLOOKUP(M287,Venues!$A$2:$E$139,5,FALSE)</f>
        <v>Platt Tech High School, Milford</v>
      </c>
      <c r="J287" s="75" t="str">
        <f>IF('MASTER  10 Teams'!J287&lt;&gt;"",'MASTER  10 Teams'!J287,"")</f>
        <v/>
      </c>
      <c r="K287" s="24" t="str">
        <f>IF('MASTER  10 Teams'!E287&lt;&gt;"",'MASTER  10 Teams'!E287,"")</f>
        <v>ELI'S FC</v>
      </c>
      <c r="L287" s="24" t="str">
        <f>IF('MASTER  10 Teams'!F287&lt;&gt;"",'MASTER  10 Teams'!F287,"")</f>
        <v>WALLINGFORD MORELIA</v>
      </c>
      <c r="M287" s="5" t="str">
        <f>IF('MASTER  10 Teams'!I287&lt;&gt;"",'MASTER  10 Teams'!I287,"")</f>
        <v>Platt Tech HS, Milford</v>
      </c>
      <c r="N287" s="87"/>
    </row>
    <row r="288" spans="1:28" ht="12.75" customHeight="1" thickTop="1" thickBot="1" x14ac:dyDescent="0.4">
      <c r="A288" s="118"/>
      <c r="B288" s="23"/>
      <c r="C288" s="98">
        <f>IF('MASTER  10 Teams'!C288&lt;&gt;"",'MASTER  10 Teams'!C288,"")</f>
        <v>42897</v>
      </c>
      <c r="D288" s="38" t="str">
        <f>IF('MASTER  10 Teams'!D288&lt;&gt;"",'MASTER  10 Teams'!D288,"")</f>
        <v>O40-3</v>
      </c>
      <c r="E288" s="24" t="str">
        <f>VLOOKUP(K288,'Ref asgn teams'!$A$2:$B$99,2)</f>
        <v>North Haven FC 40</v>
      </c>
      <c r="F288" s="24" t="str">
        <f>VLOOKUP(L288,'Ref asgn teams'!$A$2:$B$99,2)</f>
        <v>HENRY  REID FC 40</v>
      </c>
      <c r="G288" s="73"/>
      <c r="H288" s="97">
        <f>IF('MASTER  10 Teams'!H288&lt;&gt;"",'MASTER  10 Teams'!H288,"")</f>
        <v>0.41666666666666702</v>
      </c>
      <c r="I288" s="25" t="str">
        <f>VLOOKUP(M288,Venues!$A$2:$E$139,5,FALSE)</f>
        <v>Ridge Rd School , North Haven</v>
      </c>
      <c r="J288" s="75" t="str">
        <f>IF('MASTER  10 Teams'!J288&lt;&gt;"",'MASTER  10 Teams'!J288,"")</f>
        <v/>
      </c>
      <c r="K288" s="24" t="str">
        <f>IF('MASTER  10 Teams'!E288&lt;&gt;"",'MASTER  10 Teams'!E288,"")</f>
        <v>NORTH HAVEN SC</v>
      </c>
      <c r="L288" s="24" t="str">
        <f>IF('MASTER  10 Teams'!F288&lt;&gt;"",'MASTER  10 Teams'!F288,"")</f>
        <v>HENRY  REID FC 40</v>
      </c>
      <c r="M288" s="5" t="str">
        <f>IF('MASTER  10 Teams'!I288&lt;&gt;"",'MASTER  10 Teams'!I288,"")</f>
        <v>Ridge Road, North Haven</v>
      </c>
      <c r="N288" s="87"/>
    </row>
    <row r="289" spans="1:28" ht="12.75" customHeight="1" thickTop="1" thickBot="1" x14ac:dyDescent="0.4">
      <c r="A289" s="118"/>
      <c r="B289" s="23"/>
      <c r="C289" s="98">
        <f>IF('MASTER  10 Teams'!C289&lt;&gt;"",'MASTER  10 Teams'!C289,"")</f>
        <v>42897</v>
      </c>
      <c r="D289" s="38" t="str">
        <f>IF('MASTER  10 Teams'!D289&lt;&gt;"",'MASTER  10 Teams'!D289,"")</f>
        <v>O40-3</v>
      </c>
      <c r="E289" s="24" t="str">
        <f>VLOOKUP(K289,'Ref asgn teams'!$A$2:$B$99,2)</f>
        <v>PAN ZONES</v>
      </c>
      <c r="F289" s="24" t="str">
        <f>VLOOKUP(L289,'Ref asgn teams'!$A$2:$B$99,2)</f>
        <v>Stamford City</v>
      </c>
      <c r="G289" s="73"/>
      <c r="H289" s="97">
        <f>IF('MASTER  10 Teams'!H289&lt;&gt;"",'MASTER  10 Teams'!H289,"")</f>
        <v>0.41666666666666702</v>
      </c>
      <c r="I289" s="25" t="str">
        <f>VLOOKUP(M289,Venues!$A$2:$E$139,5,FALSE)</f>
        <v>Stanley Quarter Park, New Britain</v>
      </c>
      <c r="J289" s="75" t="str">
        <f>IF('MASTER  10 Teams'!J289&lt;&gt;"",'MASTER  10 Teams'!J289,"")</f>
        <v/>
      </c>
      <c r="K289" s="24" t="str">
        <f>IF('MASTER  10 Teams'!E289&lt;&gt;"",'MASTER  10 Teams'!E289,"")</f>
        <v>PAN ZONES</v>
      </c>
      <c r="L289" s="24" t="str">
        <f>IF('MASTER  10 Teams'!F289&lt;&gt;"",'MASTER  10 Teams'!F289,"")</f>
        <v>STAMFORD CITY</v>
      </c>
      <c r="M289" s="5" t="str">
        <f>IF('MASTER  10 Teams'!I289&lt;&gt;"",'MASTER  10 Teams'!I289,"")</f>
        <v>Stanley Quarter Park, New Britain</v>
      </c>
      <c r="N289" s="87"/>
    </row>
    <row r="290" spans="1:28" ht="12.75" customHeight="1" thickTop="1" thickBot="1" x14ac:dyDescent="0.4">
      <c r="A290" s="118"/>
      <c r="B290" s="23"/>
      <c r="C290" s="98">
        <f>IF('MASTER  10 Teams'!C290&lt;&gt;"",'MASTER  10 Teams'!C290,"")</f>
        <v>42897</v>
      </c>
      <c r="D290" s="38" t="str">
        <f>IF('MASTER  10 Teams'!D290&lt;&gt;"",'MASTER  10 Teams'!D290,"")</f>
        <v>O40-3</v>
      </c>
      <c r="E290" s="24" t="str">
        <f>VLOOKUP(K290,'Ref asgn teams'!$A$2:$B$99,2)</f>
        <v>Wilton Wolves</v>
      </c>
      <c r="F290" s="24" t="str">
        <f>VLOOKUP(L290,'Ref asgn teams'!$A$2:$B$99,2)</f>
        <v>Cheshire United</v>
      </c>
      <c r="G290" s="73"/>
      <c r="H290" s="97">
        <f>IF('MASTER  10 Teams'!H290&lt;&gt;"",'MASTER  10 Teams'!H290,"")</f>
        <v>0.41666666666666702</v>
      </c>
      <c r="I290" s="25" t="str">
        <f>VLOOKUP(M290,Venues!$A$2:$E$139,5,FALSE)</f>
        <v>Middlebrook School, Wilton</v>
      </c>
      <c r="J290" s="75" t="str">
        <f>IF('MASTER  10 Teams'!J290&lt;&gt;"",'MASTER  10 Teams'!J290,"")</f>
        <v/>
      </c>
      <c r="K290" s="24" t="str">
        <f>IF('MASTER  10 Teams'!E290&lt;&gt;"",'MASTER  10 Teams'!E290,"")</f>
        <v>WILTON WOLVES</v>
      </c>
      <c r="L290" s="24" t="str">
        <f>IF('MASTER  10 Teams'!F290&lt;&gt;"",'MASTER  10 Teams'!F290,"")</f>
        <v xml:space="preserve">CHESHIRE UNITED </v>
      </c>
      <c r="M290" s="5" t="str">
        <f>IF('MASTER  10 Teams'!I290&lt;&gt;"",'MASTER  10 Teams'!I290,"")</f>
        <v>Middlebrook School, Wilton</v>
      </c>
      <c r="N290" s="87"/>
    </row>
    <row r="291" spans="1:28" ht="12.75" customHeight="1" thickTop="1" thickBot="1" x14ac:dyDescent="0.4">
      <c r="A291" s="118"/>
      <c r="B291" s="23"/>
      <c r="C291" s="98" t="str">
        <f>IF('MASTER  10 Teams'!C291&lt;&gt;"",'MASTER  10 Teams'!C291,"")</f>
        <v/>
      </c>
      <c r="D291" s="26" t="str">
        <f>IF('MASTER  10 Teams'!D291&lt;&gt;"",'MASTER  10 Teams'!D291,"")</f>
        <v xml:space="preserve"> </v>
      </c>
      <c r="E291" s="24" t="e">
        <f>VLOOKUP(K291,'Ref asgn teams'!$A$2:$B$99,2)</f>
        <v>#N/A</v>
      </c>
      <c r="F291" s="24" t="e">
        <f>VLOOKUP(L291,'Ref asgn teams'!$A$2:$B$99,2)</f>
        <v>#N/A</v>
      </c>
      <c r="G291" s="73"/>
      <c r="H291" s="97" t="str">
        <f>IF('MASTER  10 Teams'!H291&lt;&gt;"",'MASTER  10 Teams'!H291,"")</f>
        <v/>
      </c>
      <c r="I291" s="25" t="e">
        <f>VLOOKUP(M291,Venues!$A$2:$E$139,5,FALSE)</f>
        <v>#N/A</v>
      </c>
      <c r="J291" s="75" t="str">
        <f>IF('MASTER  10 Teams'!J291&lt;&gt;"",'MASTER  10 Teams'!J291,"")</f>
        <v/>
      </c>
      <c r="K291" s="24" t="str">
        <f>IF('MASTER  10 Teams'!E291&lt;&gt;"",'MASTER  10 Teams'!E291,"")</f>
        <v/>
      </c>
      <c r="L291" s="24" t="str">
        <f>IF('MASTER  10 Teams'!F291&lt;&gt;"",'MASTER  10 Teams'!F291,"")</f>
        <v/>
      </c>
      <c r="M291" s="5" t="str">
        <f>IF('MASTER  10 Teams'!I291&lt;&gt;"",'MASTER  10 Teams'!I291,"")</f>
        <v/>
      </c>
      <c r="N291" s="2"/>
      <c r="Q291" s="22"/>
      <c r="R291" s="22"/>
      <c r="AA291" s="22"/>
      <c r="AB291" s="22"/>
    </row>
    <row r="292" spans="1:28" ht="12.75" customHeight="1" thickTop="1" thickBot="1" x14ac:dyDescent="0.4">
      <c r="A292" s="118"/>
      <c r="B292" s="23"/>
      <c r="C292" s="98">
        <f>IF('MASTER  10 Teams'!C292&lt;&gt;"",'MASTER  10 Teams'!C292,"")</f>
        <v>42897</v>
      </c>
      <c r="D292" s="28" t="str">
        <f>IF('MASTER  10 Teams'!D292&lt;&gt;"",'MASTER  10 Teams'!D292,"")</f>
        <v>O50-1</v>
      </c>
      <c r="E292" s="24" t="str">
        <f>VLOOKUP(K292,'Ref asgn teams'!$A$2:$B$99,2)</f>
        <v>Glastonbury Celtic</v>
      </c>
      <c r="F292" s="24" t="str">
        <f>VLOOKUP(L292,'Ref asgn teams'!$A$2:$B$99,2)</f>
        <v>Club Napoli 50</v>
      </c>
      <c r="G292" s="73"/>
      <c r="H292" s="97">
        <f>IF('MASTER  10 Teams'!H292&lt;&gt;"",'MASTER  10 Teams'!H292,"")</f>
        <v>0.45833333333333331</v>
      </c>
      <c r="I292" s="25" t="e">
        <f>VLOOKUP(M292,Venues!$A$2:$E$139,5,FALSE)</f>
        <v>#N/A</v>
      </c>
      <c r="J292" s="75" t="str">
        <f>IF('MASTER  10 Teams'!J292&lt;&gt;"",'MASTER  10 Teams'!J292,"")</f>
        <v/>
      </c>
      <c r="K292" s="24" t="str">
        <f>IF('MASTER  10 Teams'!E292&lt;&gt;"",'MASTER  10 Teams'!E292,"")</f>
        <v xml:space="preserve">GLASTONBURY CELTIC </v>
      </c>
      <c r="L292" s="24" t="str">
        <f>IF('MASTER  10 Teams'!F292&lt;&gt;"",'MASTER  10 Teams'!F292,"")</f>
        <v>CLUB NAPOLI 50</v>
      </c>
      <c r="M292" s="5" t="str">
        <f>IF('MASTER  10 Teams'!I292&lt;&gt;"",'MASTER  10 Teams'!I292,"")</f>
        <v>Irish American Club, Glastonbury</v>
      </c>
      <c r="N292" s="5"/>
    </row>
    <row r="293" spans="1:28" ht="12.75" customHeight="1" thickTop="1" thickBot="1" x14ac:dyDescent="0.4">
      <c r="A293" s="118"/>
      <c r="B293" s="23"/>
      <c r="C293" s="98">
        <f>IF('MASTER  10 Teams'!C293&lt;&gt;"",'MASTER  10 Teams'!C293,"")</f>
        <v>42897</v>
      </c>
      <c r="D293" s="28" t="str">
        <f>IF('MASTER  10 Teams'!D293&lt;&gt;"",'MASTER  10 Teams'!D293,"")</f>
        <v>O50-1</v>
      </c>
      <c r="E293" s="24" t="str">
        <f>VLOOKUP(K293,'Ref asgn teams'!$A$2:$B$99,2)</f>
        <v>Cheshire Azzurri 50</v>
      </c>
      <c r="F293" s="24" t="str">
        <f>VLOOKUP(L293,'Ref asgn teams'!$A$2:$B$99,2)</f>
        <v>Greenwich Gunners 50</v>
      </c>
      <c r="G293" s="73"/>
      <c r="H293" s="97">
        <f>IF('MASTER  10 Teams'!H293&lt;&gt;"",'MASTER  10 Teams'!H293,"")</f>
        <v>0.41666666666666669</v>
      </c>
      <c r="I293" s="25" t="str">
        <f>VLOOKUP(M293,Venues!$A$2:$E$139,5,FALSE)</f>
        <v>Quinnipiac Park, Cheshire</v>
      </c>
      <c r="J293" s="75" t="str">
        <f>IF('MASTER  10 Teams'!J293&lt;&gt;"",'MASTER  10 Teams'!J293,"")</f>
        <v/>
      </c>
      <c r="K293" s="24" t="str">
        <f>IF('MASTER  10 Teams'!E293&lt;&gt;"",'MASTER  10 Teams'!E293,"")</f>
        <v>CHESHIRE AZZURRI 50</v>
      </c>
      <c r="L293" s="24" t="str">
        <f>IF('MASTER  10 Teams'!F293&lt;&gt;"",'MASTER  10 Teams'!F293,"")</f>
        <v>GREENWICH GUNNERS 50</v>
      </c>
      <c r="M293" s="5" t="str">
        <f>IF('MASTER  10 Teams'!I293&lt;&gt;"",'MASTER  10 Teams'!I293,"")</f>
        <v>Quinnipiac Park, Cheshire</v>
      </c>
      <c r="N293" s="100"/>
    </row>
    <row r="294" spans="1:28" ht="12.75" customHeight="1" thickTop="1" thickBot="1" x14ac:dyDescent="0.4">
      <c r="A294" s="118"/>
      <c r="B294" s="23"/>
      <c r="C294" s="98">
        <f>IF('MASTER  10 Teams'!C294&lt;&gt;"",'MASTER  10 Teams'!C294,"")</f>
        <v>42897</v>
      </c>
      <c r="D294" s="28" t="str">
        <f>IF('MASTER  10 Teams'!D294&lt;&gt;"",'MASTER  10 Teams'!D294,"")</f>
        <v>O50-1</v>
      </c>
      <c r="E294" s="24" t="str">
        <f>VLOOKUP(K294,'Ref asgn teams'!$A$2:$B$99,2)</f>
        <v>Guilford Black Eagles</v>
      </c>
      <c r="F294" s="24" t="str">
        <f>VLOOKUP(L294,'Ref asgn teams'!$A$2:$B$99,2)</f>
        <v>Hartford Cavaliers Masters</v>
      </c>
      <c r="G294" s="73"/>
      <c r="H294" s="97">
        <f>IF('MASTER  10 Teams'!H294&lt;&gt;"",'MASTER  10 Teams'!H294,"")</f>
        <v>0.41666666666666702</v>
      </c>
      <c r="I294" s="25" t="str">
        <f>VLOOKUP(M294,Venues!$A$2:$E$139,5,FALSE)</f>
        <v>Guilford High School, Guilford</v>
      </c>
      <c r="J294" s="75" t="str">
        <f>IF('MASTER  10 Teams'!J294&lt;&gt;"",'MASTER  10 Teams'!J294,"")</f>
        <v/>
      </c>
      <c r="K294" s="24" t="str">
        <f>IF('MASTER  10 Teams'!E294&lt;&gt;"",'MASTER  10 Teams'!E294,"")</f>
        <v>GUILFORD BLACK EAGLES</v>
      </c>
      <c r="L294" s="24" t="str">
        <f>IF('MASTER  10 Teams'!F294&lt;&gt;"",'MASTER  10 Teams'!F294,"")</f>
        <v>HARTFORD CAVALIERS</v>
      </c>
      <c r="M294" s="5" t="str">
        <f>IF('MASTER  10 Teams'!I294&lt;&gt;"",'MASTER  10 Teams'!I294,"")</f>
        <v>Guilford HS, Guilford</v>
      </c>
      <c r="N294" s="5"/>
    </row>
    <row r="295" spans="1:28" ht="12.75" customHeight="1" thickTop="1" thickBot="1" x14ac:dyDescent="0.4">
      <c r="A295" s="118"/>
      <c r="B295" s="23"/>
      <c r="C295" s="98">
        <f>IF('MASTER  10 Teams'!C295&lt;&gt;"",'MASTER  10 Teams'!C295,"")</f>
        <v>42897</v>
      </c>
      <c r="D295" s="28" t="str">
        <f>IF('MASTER  10 Teams'!D295&lt;&gt;"",'MASTER  10 Teams'!D295,"")</f>
        <v>O50-1</v>
      </c>
      <c r="E295" s="24" t="str">
        <f>VLOOKUP(K295,'Ref asgn teams'!$A$2:$B$99,2)</f>
        <v>Vasco Da Gama 50 CC</v>
      </c>
      <c r="F295" s="24" t="str">
        <f>VLOOKUP(L295,'Ref asgn teams'!$A$2:$B$99,2)</f>
        <v>Darien Blue Waves</v>
      </c>
      <c r="G295" s="73"/>
      <c r="H295" s="97">
        <f>IF('MASTER  10 Teams'!H295&lt;&gt;"",'MASTER  10 Teams'!H295,"")</f>
        <v>0.41666666666666702</v>
      </c>
      <c r="I295" s="25" t="str">
        <f>VLOOKUP(M295,Venues!$A$2:$E$139,5,FALSE)</f>
        <v>Veterans Memorial Park (BPT), Bridgeport</v>
      </c>
      <c r="J295" s="75" t="str">
        <f>IF('MASTER  10 Teams'!J295&lt;&gt;"",'MASTER  10 Teams'!J295,"")</f>
        <v/>
      </c>
      <c r="K295" s="24" t="str">
        <f>IF('MASTER  10 Teams'!E295&lt;&gt;"",'MASTER  10 Teams'!E295,"")</f>
        <v>VASCO DA GAMA 50</v>
      </c>
      <c r="L295" s="24" t="str">
        <f>IF('MASTER  10 Teams'!F295&lt;&gt;"",'MASTER  10 Teams'!F295,"")</f>
        <v>DARIEN BLUE WAVE</v>
      </c>
      <c r="M295" s="5" t="str">
        <f>IF('MASTER  10 Teams'!I295&lt;&gt;"",'MASTER  10 Teams'!I295,"")</f>
        <v>Veterans Memorial Park, Bridgeport</v>
      </c>
      <c r="N295" s="5"/>
    </row>
    <row r="296" spans="1:28" ht="12.75" customHeight="1" thickTop="1" x14ac:dyDescent="0.35">
      <c r="A296" s="118"/>
      <c r="B296" s="23"/>
      <c r="C296" s="98">
        <f>IF('MASTER  10 Teams'!C296&lt;&gt;"",'MASTER  10 Teams'!C296,"")</f>
        <v>42897</v>
      </c>
      <c r="D296" s="65" t="str">
        <f>IF('MASTER  10 Teams'!D296&lt;&gt;"",'MASTER  10 Teams'!D296,"")</f>
        <v>O50-1</v>
      </c>
      <c r="E296" s="24" t="str">
        <f>VLOOKUP(K296,'Ref asgn teams'!$A$2:$B$99,2)</f>
        <v>Polonia Falcon Stars FC</v>
      </c>
      <c r="F296" s="24" t="str">
        <f>VLOOKUP(L296,'Ref asgn teams'!$A$2:$B$99,2)</f>
        <v>New Britain Falcons FC</v>
      </c>
      <c r="G296" s="73"/>
      <c r="H296" s="97">
        <f>IF('MASTER  10 Teams'!H296&lt;&gt;"",'MASTER  10 Teams'!H296,"")</f>
        <v>0.41666666666666702</v>
      </c>
      <c r="I296" s="25" t="str">
        <f>VLOOKUP(M296,Venues!$A$2:$E$139,5,FALSE)</f>
        <v>Falcon Field (New Britain), New Britain</v>
      </c>
      <c r="J296" s="75" t="str">
        <f>IF('MASTER  10 Teams'!J296&lt;&gt;"",'MASTER  10 Teams'!J296,"")</f>
        <v/>
      </c>
      <c r="K296" s="24" t="str">
        <f>IF('MASTER  10 Teams'!E296&lt;&gt;"",'MASTER  10 Teams'!E296,"")</f>
        <v>POLONIA FALCON STARS FC</v>
      </c>
      <c r="L296" s="24" t="str">
        <f>IF('MASTER  10 Teams'!F296&lt;&gt;"",'MASTER  10 Teams'!F296,"")</f>
        <v>NEW BRITAIN FALCONS FC</v>
      </c>
      <c r="M296" s="5" t="str">
        <f>IF('MASTER  10 Teams'!I296&lt;&gt;"",'MASTER  10 Teams'!I296,"")</f>
        <v>Falcon Field, New Britain</v>
      </c>
      <c r="N296" s="5"/>
    </row>
    <row r="297" spans="1:28" ht="12.75" customHeight="1" thickBot="1" x14ac:dyDescent="0.4">
      <c r="A297" s="118"/>
      <c r="B297" s="23"/>
      <c r="C297" s="98" t="str">
        <f>IF('MASTER  10 Teams'!C297&lt;&gt;"",'MASTER  10 Teams'!C297,"")</f>
        <v/>
      </c>
      <c r="D297" s="26" t="str">
        <f>IF('MASTER  10 Teams'!D297&lt;&gt;"",'MASTER  10 Teams'!D297,"")</f>
        <v xml:space="preserve"> </v>
      </c>
      <c r="E297" s="24" t="e">
        <f>VLOOKUP(K297,'Ref asgn teams'!$A$2:$B$99,2)</f>
        <v>#N/A</v>
      </c>
      <c r="F297" s="24" t="e">
        <f>VLOOKUP(L297,'Ref asgn teams'!$A$2:$B$99,2)</f>
        <v>#N/A</v>
      </c>
      <c r="G297" s="73"/>
      <c r="H297" s="97" t="str">
        <f>IF('MASTER  10 Teams'!H297&lt;&gt;"",'MASTER  10 Teams'!H297,"")</f>
        <v/>
      </c>
      <c r="I297" s="25" t="e">
        <f>VLOOKUP(M297,Venues!$A$2:$E$139,5,FALSE)</f>
        <v>#N/A</v>
      </c>
      <c r="J297" s="75" t="str">
        <f>IF('MASTER  10 Teams'!J297&lt;&gt;"",'MASTER  10 Teams'!J297,"")</f>
        <v/>
      </c>
      <c r="K297" s="24" t="str">
        <f>IF('MASTER  10 Teams'!E297&lt;&gt;"",'MASTER  10 Teams'!E297,"")</f>
        <v/>
      </c>
      <c r="L297" s="24" t="str">
        <f>IF('MASTER  10 Teams'!F297&lt;&gt;"",'MASTER  10 Teams'!F297,"")</f>
        <v/>
      </c>
      <c r="M297" s="5" t="str">
        <f>IF('MASTER  10 Teams'!I297&lt;&gt;"",'MASTER  10 Teams'!I297,"")</f>
        <v/>
      </c>
      <c r="N297" s="2"/>
      <c r="Q297" s="22"/>
      <c r="R297" s="22"/>
      <c r="AA297" s="22"/>
      <c r="AB297" s="22"/>
    </row>
    <row r="298" spans="1:28" ht="12.75" customHeight="1" thickTop="1" thickBot="1" x14ac:dyDescent="0.4">
      <c r="A298" s="118"/>
      <c r="B298" s="23"/>
      <c r="C298" s="98">
        <f>IF('MASTER  10 Teams'!C298&lt;&gt;"",'MASTER  10 Teams'!C298,"")</f>
        <v>42897</v>
      </c>
      <c r="D298" s="39" t="str">
        <f>IF('MASTER  10 Teams'!D298&lt;&gt;"",'MASTER  10 Teams'!D298,"")</f>
        <v>O50-2</v>
      </c>
      <c r="E298" s="24" t="str">
        <f>VLOOKUP(K298,'Ref asgn teams'!$A$2:$B$99,2)</f>
        <v>Moodus SC</v>
      </c>
      <c r="F298" s="24" t="str">
        <f>VLOOKUP(L298,'Ref asgn teams'!$A$2:$B$99,2)</f>
        <v>Greenwich Arsenal 50</v>
      </c>
      <c r="G298" s="73"/>
      <c r="H298" s="97">
        <f>IF('MASTER  10 Teams'!H298&lt;&gt;"",'MASTER  10 Teams'!H298,"")</f>
        <v>0.41666666666666702</v>
      </c>
      <c r="I298" s="25" t="str">
        <f>VLOOKUP(M298,Venues!$A$2:$E$139,5,FALSE)</f>
        <v>Nathan Hale-Ray High School, Moodus</v>
      </c>
      <c r="J298" s="75" t="str">
        <f>IF('MASTER  10 Teams'!J298&lt;&gt;"",'MASTER  10 Teams'!J298,"")</f>
        <v/>
      </c>
      <c r="K298" s="24" t="str">
        <f>IF('MASTER  10 Teams'!E298&lt;&gt;"",'MASTER  10 Teams'!E298,"")</f>
        <v>MOODUS SC</v>
      </c>
      <c r="L298" s="24" t="str">
        <f>IF('MASTER  10 Teams'!F298&lt;&gt;"",'MASTER  10 Teams'!F298,"")</f>
        <v>GREENWICH ARSENAL 50</v>
      </c>
      <c r="M298" s="5" t="str">
        <f>IF('MASTER  10 Teams'!I298&lt;&gt;"",'MASTER  10 Teams'!I298,"")</f>
        <v>Nathan Hale-Ray HS, Moodus</v>
      </c>
      <c r="N298" s="5"/>
    </row>
    <row r="299" spans="1:28" ht="12.75" customHeight="1" thickTop="1" thickBot="1" x14ac:dyDescent="0.4">
      <c r="A299" s="118"/>
      <c r="B299" s="23"/>
      <c r="C299" s="98">
        <f>IF('MASTER  10 Teams'!C299&lt;&gt;"",'MASTER  10 Teams'!C299,"")</f>
        <v>42897</v>
      </c>
      <c r="D299" s="39" t="str">
        <f>IF('MASTER  10 Teams'!D299&lt;&gt;"",'MASTER  10 Teams'!D299,"")</f>
        <v>O50-2</v>
      </c>
      <c r="E299" s="24" t="str">
        <f>VLOOKUP(K299,'Ref asgn teams'!$A$2:$B$99,2)</f>
        <v>Farmington White Owls</v>
      </c>
      <c r="F299" s="24" t="str">
        <f>VLOOKUP(L299,'Ref asgn teams'!$A$2:$B$99,2)</f>
        <v>Waterbury Pontes</v>
      </c>
      <c r="G299" s="73"/>
      <c r="H299" s="97">
        <f>IF('MASTER  10 Teams'!H299&lt;&gt;"",'MASTER  10 Teams'!H299,"")</f>
        <v>0.41666666666666702</v>
      </c>
      <c r="I299" s="25" t="str">
        <f>VLOOKUP(M299,Venues!$A$2:$E$139,5,FALSE)</f>
        <v>Winding Trails, Farmington</v>
      </c>
      <c r="J299" s="75" t="str">
        <f>IF('MASTER  10 Teams'!J299&lt;&gt;"",'MASTER  10 Teams'!J299,"")</f>
        <v/>
      </c>
      <c r="K299" s="24" t="str">
        <f>IF('MASTER  10 Teams'!E299&lt;&gt;"",'MASTER  10 Teams'!E299,"")</f>
        <v>FARMINGTON WHITE OWLS</v>
      </c>
      <c r="L299" s="24" t="str">
        <f>IF('MASTER  10 Teams'!F299&lt;&gt;"",'MASTER  10 Teams'!F299,"")</f>
        <v>WATERBURY PONTES</v>
      </c>
      <c r="M299" s="5" t="str">
        <f>IF('MASTER  10 Teams'!I299&lt;&gt;"",'MASTER  10 Teams'!I299,"")</f>
        <v>Winding Trails, Farmington</v>
      </c>
      <c r="N299" s="5"/>
    </row>
    <row r="300" spans="1:28" ht="12.75" customHeight="1" thickTop="1" thickBot="1" x14ac:dyDescent="0.4">
      <c r="A300" s="118"/>
      <c r="B300" s="23"/>
      <c r="C300" s="98">
        <f>IF('MASTER  10 Teams'!C300&lt;&gt;"",'MASTER  10 Teams'!C300,"")</f>
        <v>42897</v>
      </c>
      <c r="D300" s="39" t="str">
        <f>IF('MASTER  10 Teams'!D300&lt;&gt;"",'MASTER  10 Teams'!D300,"")</f>
        <v>O50-2</v>
      </c>
      <c r="E300" s="24" t="str">
        <f>VLOOKUP(K300,'Ref asgn teams'!$A$2:$B$99,2)</f>
        <v>GREENWICH PUMAS LEGENDS</v>
      </c>
      <c r="F300" s="24" t="str">
        <f>VLOOKUP(L300,'Ref asgn teams'!$A$2:$B$99,2)</f>
        <v>Naugatuck River Rats</v>
      </c>
      <c r="G300" s="73"/>
      <c r="H300" s="97">
        <f>IF('MASTER  10 Teams'!H300&lt;&gt;"",'MASTER  10 Teams'!H300,"")</f>
        <v>0.41666666666666702</v>
      </c>
      <c r="I300" s="25" t="str">
        <f>VLOOKUP(M300,Venues!$A$2:$E$139,5,FALSE)</f>
        <v>Greenwich High School, Greenwich</v>
      </c>
      <c r="J300" s="75" t="str">
        <f>IF('MASTER  10 Teams'!J300&lt;&gt;"",'MASTER  10 Teams'!J300,"")</f>
        <v/>
      </c>
      <c r="K300" s="24" t="str">
        <f>IF('MASTER  10 Teams'!E300&lt;&gt;"",'MASTER  10 Teams'!E300,"")</f>
        <v>GREENWICH PUMAS LEGENDS</v>
      </c>
      <c r="L300" s="24" t="str">
        <f>IF('MASTER  10 Teams'!F300&lt;&gt;"",'MASTER  10 Teams'!F300,"")</f>
        <v>NAUGATUCK RIVER RATS</v>
      </c>
      <c r="M300" s="5" t="str">
        <f>IF('MASTER  10 Teams'!I300&lt;&gt;"",'MASTER  10 Teams'!I300,"")</f>
        <v>tbd</v>
      </c>
      <c r="N300" s="5"/>
    </row>
    <row r="301" spans="1:28" ht="12.75" customHeight="1" thickTop="1" thickBot="1" x14ac:dyDescent="0.4">
      <c r="A301" s="118"/>
      <c r="B301" s="23"/>
      <c r="C301" s="98">
        <f>IF('MASTER  10 Teams'!C301&lt;&gt;"",'MASTER  10 Teams'!C301,"")</f>
        <v>42897</v>
      </c>
      <c r="D301" s="39" t="str">
        <f>IF('MASTER  10 Teams'!D301&lt;&gt;"",'MASTER  10 Teams'!D301,"")</f>
        <v>O50-2</v>
      </c>
      <c r="E301" s="24" t="str">
        <f>VLOOKUP(K301,'Ref asgn teams'!$A$2:$B$99,2)</f>
        <v>North Branford Legends</v>
      </c>
      <c r="F301" s="24" t="str">
        <f>VLOOKUP(L301,'Ref asgn teams'!$A$2:$B$99,2)</f>
        <v>Southbury Boomers</v>
      </c>
      <c r="G301" s="73"/>
      <c r="H301" s="97">
        <f>IF('MASTER  10 Teams'!H301&lt;&gt;"",'MASTER  10 Teams'!H301,"")</f>
        <v>0.41666666666666702</v>
      </c>
      <c r="I301" s="25" t="str">
        <f>VLOOKUP(M301,Venues!$A$2:$E$139,5,FALSE)</f>
        <v>Northford Park, Northford</v>
      </c>
      <c r="J301" s="75" t="str">
        <f>IF('MASTER  10 Teams'!J301&lt;&gt;"",'MASTER  10 Teams'!J301,"")</f>
        <v/>
      </c>
      <c r="K301" s="24" t="str">
        <f>IF('MASTER  10 Teams'!E301&lt;&gt;"",'MASTER  10 Teams'!E301,"")</f>
        <v>NORTH BRANFORD LEGENDS</v>
      </c>
      <c r="L301" s="24" t="str">
        <f>IF('MASTER  10 Teams'!F301&lt;&gt;"",'MASTER  10 Teams'!F301,"")</f>
        <v>SOUTHBURY BOOMERS</v>
      </c>
      <c r="M301" s="5" t="str">
        <f>IF('MASTER  10 Teams'!I301&lt;&gt;"",'MASTER  10 Teams'!I301,"")</f>
        <v>Northford Park, North Branford</v>
      </c>
      <c r="N301" s="5"/>
    </row>
    <row r="302" spans="1:28" ht="12.75" customHeight="1" thickTop="1" thickBot="1" x14ac:dyDescent="0.4">
      <c r="A302" s="118"/>
      <c r="B302" s="23"/>
      <c r="C302" s="98">
        <f>IF('MASTER  10 Teams'!C302&lt;&gt;"",'MASTER  10 Teams'!C302,"")</f>
        <v>42897</v>
      </c>
      <c r="D302" s="39" t="str">
        <f>IF('MASTER  10 Teams'!D302&lt;&gt;"",'MASTER  10 Teams'!D302,"")</f>
        <v>O50-2</v>
      </c>
      <c r="E302" s="24" t="str">
        <f>VLOOKUP(K302,'Ref asgn teams'!$A$2:$B$99,2)</f>
        <v>West Haven Grays</v>
      </c>
      <c r="F302" s="24" t="str">
        <f>VLOOKUP(L302,'Ref asgn teams'!$A$2:$B$99,2)</f>
        <v>East Haven SC</v>
      </c>
      <c r="G302" s="73"/>
      <c r="H302" s="97">
        <f>IF('MASTER  10 Teams'!H302&lt;&gt;"",'MASTER  10 Teams'!H302,"")</f>
        <v>0.41666666666666702</v>
      </c>
      <c r="I302" s="25" t="str">
        <f>VLOOKUP(M302,Venues!$A$2:$E$139,5,FALSE)</f>
        <v>Pagels Field, West Haven</v>
      </c>
      <c r="J302" s="75" t="str">
        <f>IF('MASTER  10 Teams'!J302&lt;&gt;"",'MASTER  10 Teams'!J302,"")</f>
        <v/>
      </c>
      <c r="K302" s="24" t="str">
        <f>IF('MASTER  10 Teams'!E302&lt;&gt;"",'MASTER  10 Teams'!E302,"")</f>
        <v>WEST HAVEN GRAYS</v>
      </c>
      <c r="L302" s="24" t="str">
        <f>IF('MASTER  10 Teams'!F302&lt;&gt;"",'MASTER  10 Teams'!F302,"")</f>
        <v>EAST HAVEN SC</v>
      </c>
      <c r="M302" s="5" t="str">
        <f>IF('MASTER  10 Teams'!I302&lt;&gt;"",'MASTER  10 Teams'!I302,"")</f>
        <v>Pagels Field, West Haven</v>
      </c>
      <c r="N302" s="5"/>
    </row>
    <row r="303" spans="1:28" ht="12.75" customHeight="1" thickTop="1" thickBot="1" x14ac:dyDescent="0.4">
      <c r="A303" s="118"/>
      <c r="B303" s="23"/>
      <c r="C303" s="98" t="str">
        <f>IF('MASTER  10 Teams'!C303&lt;&gt;"",'MASTER  10 Teams'!C303,"")</f>
        <v/>
      </c>
      <c r="D303" s="26" t="str">
        <f>IF('MASTER  10 Teams'!D303&lt;&gt;"",'MASTER  10 Teams'!D303,"")</f>
        <v xml:space="preserve"> </v>
      </c>
      <c r="E303" s="24" t="e">
        <f>VLOOKUP(K303,'Ref asgn teams'!$A$2:$B$99,2)</f>
        <v>#N/A</v>
      </c>
      <c r="F303" s="24" t="e">
        <f>VLOOKUP(L303,'Ref asgn teams'!$A$2:$B$99,2)</f>
        <v>#N/A</v>
      </c>
      <c r="G303" s="73"/>
      <c r="H303" s="97" t="str">
        <f>IF('MASTER  10 Teams'!H303&lt;&gt;"",'MASTER  10 Teams'!H303,"")</f>
        <v/>
      </c>
      <c r="I303" s="25" t="e">
        <f>VLOOKUP(M303,Venues!$A$2:$E$139,5,FALSE)</f>
        <v>#N/A</v>
      </c>
      <c r="J303" s="75" t="str">
        <f>IF('MASTER  10 Teams'!J303&lt;&gt;"",'MASTER  10 Teams'!J303,"")</f>
        <v/>
      </c>
      <c r="K303" s="24" t="str">
        <f>IF('MASTER  10 Teams'!E303&lt;&gt;"",'MASTER  10 Teams'!E303,"")</f>
        <v/>
      </c>
      <c r="L303" s="24" t="str">
        <f>IF('MASTER  10 Teams'!F303&lt;&gt;"",'MASTER  10 Teams'!F303,"")</f>
        <v/>
      </c>
      <c r="M303" s="5" t="str">
        <f>IF('MASTER  10 Teams'!I303&lt;&gt;"",'MASTER  10 Teams'!I303,"")</f>
        <v/>
      </c>
      <c r="N303" s="2"/>
      <c r="Q303" s="22"/>
      <c r="R303" s="22"/>
      <c r="AA303" s="22"/>
      <c r="AB303" s="22"/>
    </row>
    <row r="304" spans="1:28" ht="12.75" customHeight="1" thickTop="1" thickBot="1" x14ac:dyDescent="0.4">
      <c r="A304" s="118"/>
      <c r="B304" s="23"/>
      <c r="C304" s="98">
        <f>IF('MASTER  10 Teams'!C304&lt;&gt;"",'MASTER  10 Teams'!C304,"")</f>
        <v>42904</v>
      </c>
      <c r="D304" s="34" t="str">
        <f>IF('MASTER  10 Teams'!D304&lt;&gt;"",'MASTER  10 Teams'!D304,"")</f>
        <v>O30-1</v>
      </c>
      <c r="E304" s="24" t="str">
        <f>VLOOKUP(K304,'Ref asgn teams'!$A$2:$B$99,2)</f>
        <v>Danbury United 30</v>
      </c>
      <c r="F304" s="24" t="str">
        <f>VLOOKUP(L304,'Ref asgn teams'!$A$2:$B$99,2)</f>
        <v>Greenwich Arsenal 30</v>
      </c>
      <c r="G304" s="73"/>
      <c r="H304" s="97">
        <f>IF('MASTER  10 Teams'!H304&lt;&gt;"",'MASTER  10 Teams'!H304,"")</f>
        <v>0.375</v>
      </c>
      <c r="I304" s="25" t="str">
        <f>VLOOKUP(M304,Venues!$A$2:$E$139,5,FALSE)</f>
        <v>Danbury Portuguese Cultural Center, Danbury</v>
      </c>
      <c r="J304" s="75" t="str">
        <f>IF('MASTER  10 Teams'!J304&lt;&gt;"",'MASTER  10 Teams'!J304,"")</f>
        <v/>
      </c>
      <c r="K304" s="24" t="str">
        <f>IF('MASTER  10 Teams'!E304&lt;&gt;"",'MASTER  10 Teams'!E304,"")</f>
        <v>DANBURY UNITED 30</v>
      </c>
      <c r="L304" s="24" t="str">
        <f>IF('MASTER  10 Teams'!F304&lt;&gt;"",'MASTER  10 Teams'!F304,"")</f>
        <v>GREENWICH ARSENAL 30</v>
      </c>
      <c r="M304" s="5" t="str">
        <f>IF('MASTER  10 Teams'!I304&lt;&gt;"",'MASTER  10 Teams'!I304,"")</f>
        <v>Portuguese Cultural Center, Danbury</v>
      </c>
      <c r="N304" s="5"/>
    </row>
    <row r="305" spans="1:28" ht="12.75" customHeight="1" thickTop="1" thickBot="1" x14ac:dyDescent="0.4">
      <c r="A305" s="118"/>
      <c r="B305" s="23"/>
      <c r="C305" s="98">
        <f>IF('MASTER  10 Teams'!C305&lt;&gt;"",'MASTER  10 Teams'!C305,"")</f>
        <v>42904</v>
      </c>
      <c r="D305" s="34" t="str">
        <f>IF('MASTER  10 Teams'!D305&lt;&gt;"",'MASTER  10 Teams'!D305,"")</f>
        <v>O30-1</v>
      </c>
      <c r="E305" s="24" t="str">
        <f>VLOOKUP(K305,'Ref asgn teams'!$A$2:$B$99,2)</f>
        <v>Cinton FC</v>
      </c>
      <c r="F305" s="24" t="str">
        <f>VLOOKUP(L305,'Ref asgn teams'!$A$2:$B$99,2)</f>
        <v>Milford Tuesday</v>
      </c>
      <c r="G305" s="73"/>
      <c r="H305" s="97">
        <f>IF('MASTER  10 Teams'!H305&lt;&gt;"",'MASTER  10 Teams'!H305,"")</f>
        <v>0.41666666666666702</v>
      </c>
      <c r="I305" s="25" t="str">
        <f>VLOOKUP(M305,Venues!$A$2:$E$139,5,FALSE)</f>
        <v>Indian River Recreation Area, Clinton</v>
      </c>
      <c r="J305" s="75" t="str">
        <f>IF('MASTER  10 Teams'!J305&lt;&gt;"",'MASTER  10 Teams'!J305,"")</f>
        <v/>
      </c>
      <c r="K305" s="24" t="str">
        <f>IF('MASTER  10 Teams'!E305&lt;&gt;"",'MASTER  10 Teams'!E305,"")</f>
        <v>CLINTON FC</v>
      </c>
      <c r="L305" s="24" t="str">
        <f>IF('MASTER  10 Teams'!F305&lt;&gt;"",'MASTER  10 Teams'!F305,"")</f>
        <v>MILFORD TUESDAY</v>
      </c>
      <c r="M305" s="5" t="str">
        <f>IF('MASTER  10 Teams'!I305&lt;&gt;"",'MASTER  10 Teams'!I305,"")</f>
        <v>Indian River Sports Complex, Clinton</v>
      </c>
      <c r="N305" s="5"/>
    </row>
    <row r="306" spans="1:28" ht="12.75" customHeight="1" thickTop="1" thickBot="1" x14ac:dyDescent="0.4">
      <c r="A306" s="118"/>
      <c r="B306" s="23"/>
      <c r="C306" s="98">
        <f>IF('MASTER  10 Teams'!C306&lt;&gt;"",'MASTER  10 Teams'!C306,"")</f>
        <v>42904</v>
      </c>
      <c r="D306" s="34" t="str">
        <f>IF('MASTER  10 Teams'!D306&lt;&gt;"",'MASTER  10 Teams'!D306,"")</f>
        <v>O30-1</v>
      </c>
      <c r="E306" s="24" t="str">
        <f>VLOOKUP(K306,'Ref asgn teams'!$A$2:$B$99,2)</f>
        <v>Newington Portuguese 30</v>
      </c>
      <c r="F306" s="24" t="str">
        <f>VLOOKUP(L306,'Ref asgn teams'!$A$2:$B$99,2)</f>
        <v>Newtown Salty Dogs</v>
      </c>
      <c r="G306" s="73"/>
      <c r="H306" s="97">
        <f>IF('MASTER  10 Teams'!H306&lt;&gt;"",'MASTER  10 Teams'!H306,"")</f>
        <v>0.41666666666666702</v>
      </c>
      <c r="I306" s="25" t="str">
        <f>VLOOKUP(M306,Venues!$A$2:$E$139,5,FALSE)</f>
        <v>Martin Kellogg, Newington</v>
      </c>
      <c r="J306" s="75" t="str">
        <f>IF('MASTER  10 Teams'!J306&lt;&gt;"",'MASTER  10 Teams'!J306,"")</f>
        <v/>
      </c>
      <c r="K306" s="24" t="str">
        <f>IF('MASTER  10 Teams'!E306&lt;&gt;"",'MASTER  10 Teams'!E306,"")</f>
        <v>NEWINGTON PORTUGUESE 30</v>
      </c>
      <c r="L306" s="24" t="str">
        <f>IF('MASTER  10 Teams'!F306&lt;&gt;"",'MASTER  10 Teams'!F306,"")</f>
        <v>NORTH BRANFORD 30</v>
      </c>
      <c r="M306" s="5" t="str">
        <f>IF('MASTER  10 Teams'!I306&lt;&gt;"",'MASTER  10 Teams'!I306,"")</f>
        <v>Martin Kellogg, Newington</v>
      </c>
      <c r="N306" s="5"/>
    </row>
    <row r="307" spans="1:28" ht="12.75" customHeight="1" thickTop="1" thickBot="1" x14ac:dyDescent="0.4">
      <c r="A307" s="118"/>
      <c r="B307" s="23"/>
      <c r="C307" s="98">
        <f>IF('MASTER  10 Teams'!C307&lt;&gt;"",'MASTER  10 Teams'!C307,"")</f>
        <v>42904</v>
      </c>
      <c r="D307" s="34" t="str">
        <f>IF('MASTER  10 Teams'!D307&lt;&gt;"",'MASTER  10 Teams'!D307,"")</f>
        <v>O30-1</v>
      </c>
      <c r="E307" s="24" t="str">
        <f>VLOOKUP(K307,'Ref asgn teams'!$A$2:$B$99,2)</f>
        <v>VASCO DA GAMA 30</v>
      </c>
      <c r="F307" s="24" t="str">
        <f>VLOOKUP(L307,'Ref asgn teams'!$A$2:$B$99,2)</f>
        <v>ECUACHAMOS FC</v>
      </c>
      <c r="G307" s="73"/>
      <c r="H307" s="97">
        <f>IF('MASTER  10 Teams'!H307&lt;&gt;"",'MASTER  10 Teams'!H307,"")</f>
        <v>0.33333333333333331</v>
      </c>
      <c r="I307" s="25" t="str">
        <f>VLOOKUP(M307,Venues!$A$2:$E$139,5,FALSE)</f>
        <v>Veterans Memorial Park (BPT), Bridgeport</v>
      </c>
      <c r="J307" s="75" t="str">
        <f>IF('MASTER  10 Teams'!J307&lt;&gt;"",'MASTER  10 Teams'!J307,"")</f>
        <v/>
      </c>
      <c r="K307" s="24" t="str">
        <f>IF('MASTER  10 Teams'!E307&lt;&gt;"",'MASTER  10 Teams'!E307,"")</f>
        <v>VASCO DA GAMA 30</v>
      </c>
      <c r="L307" s="24" t="str">
        <f>IF('MASTER  10 Teams'!F307&lt;&gt;"",'MASTER  10 Teams'!F307,"")</f>
        <v>ECUACHAMOS FC</v>
      </c>
      <c r="M307" s="5" t="str">
        <f>IF('MASTER  10 Teams'!I307&lt;&gt;"",'MASTER  10 Teams'!I307,"")</f>
        <v>Veterans Memorial Park, Bridgeport</v>
      </c>
      <c r="N307" s="5"/>
    </row>
    <row r="308" spans="1:28" ht="12.75" customHeight="1" thickTop="1" thickBot="1" x14ac:dyDescent="0.4">
      <c r="A308" s="118"/>
      <c r="B308" s="23"/>
      <c r="C308" s="98">
        <f>IF('MASTER  10 Teams'!C308&lt;&gt;"",'MASTER  10 Teams'!C308,"")</f>
        <v>42904</v>
      </c>
      <c r="D308" s="34" t="str">
        <f>IF('MASTER  10 Teams'!D308&lt;&gt;"",'MASTER  10 Teams'!D308,"")</f>
        <v>O30-1</v>
      </c>
      <c r="E308" s="24" t="str">
        <f>VLOOKUP(K308,'Ref asgn teams'!$A$2:$B$99,2)</f>
        <v>FC Shelton</v>
      </c>
      <c r="F308" s="24" t="str">
        <f>VLOOKUP(L308,'Ref asgn teams'!$A$2:$B$99,2)</f>
        <v>Polonez United</v>
      </c>
      <c r="G308" s="73"/>
      <c r="H308" s="97">
        <f>IF('MASTER  10 Teams'!H308&lt;&gt;"",'MASTER  10 Teams'!H308,"")</f>
        <v>0.33333333333333331</v>
      </c>
      <c r="I308" s="25" t="str">
        <f>VLOOKUP(M308,Venues!$A$2:$E$139,5,FALSE)</f>
        <v>Nike Site, Shelton</v>
      </c>
      <c r="J308" s="75" t="str">
        <f>IF('MASTER  10 Teams'!J308&lt;&gt;"",'MASTER  10 Teams'!J308,"")</f>
        <v/>
      </c>
      <c r="K308" s="24" t="str">
        <f>IF('MASTER  10 Teams'!E308&lt;&gt;"",'MASTER  10 Teams'!E308,"")</f>
        <v>SHELTON FC</v>
      </c>
      <c r="L308" s="24" t="str">
        <f>IF('MASTER  10 Teams'!F308&lt;&gt;"",'MASTER  10 Teams'!F308,"")</f>
        <v>POLONEZ UNITED</v>
      </c>
      <c r="M308" s="5" t="str">
        <f>IF('MASTER  10 Teams'!I308&lt;&gt;"",'MASTER  10 Teams'!I308,"")</f>
        <v>Nike Site, Shelton</v>
      </c>
      <c r="N308" s="5"/>
    </row>
    <row r="309" spans="1:28" ht="12.75" customHeight="1" thickTop="1" thickBot="1" x14ac:dyDescent="0.4">
      <c r="A309" s="118"/>
      <c r="B309" s="23"/>
      <c r="C309" s="98" t="str">
        <f>IF('MASTER  10 Teams'!C309&lt;&gt;"",'MASTER  10 Teams'!C309,"")</f>
        <v/>
      </c>
      <c r="D309" s="26" t="str">
        <f>IF('MASTER  10 Teams'!D309&lt;&gt;"",'MASTER  10 Teams'!D309,"")</f>
        <v xml:space="preserve"> </v>
      </c>
      <c r="E309" s="24" t="e">
        <f>VLOOKUP(K309,'Ref asgn teams'!$A$2:$B$99,2)</f>
        <v>#N/A</v>
      </c>
      <c r="F309" s="24" t="e">
        <f>VLOOKUP(L309,'Ref asgn teams'!$A$2:$B$99,2)</f>
        <v>#N/A</v>
      </c>
      <c r="G309" s="73"/>
      <c r="H309" s="97" t="str">
        <f>IF('MASTER  10 Teams'!H309&lt;&gt;"",'MASTER  10 Teams'!H309,"")</f>
        <v/>
      </c>
      <c r="I309" s="25" t="e">
        <f>VLOOKUP(M309,Venues!$A$2:$E$139,5,FALSE)</f>
        <v>#N/A</v>
      </c>
      <c r="J309" s="75" t="str">
        <f>IF('MASTER  10 Teams'!J309&lt;&gt;"",'MASTER  10 Teams'!J309,"")</f>
        <v/>
      </c>
      <c r="K309" s="24" t="str">
        <f>IF('MASTER  10 Teams'!E309&lt;&gt;"",'MASTER  10 Teams'!E309,"")</f>
        <v/>
      </c>
      <c r="L309" s="24" t="str">
        <f>IF('MASTER  10 Teams'!F309&lt;&gt;"",'MASTER  10 Teams'!F309,"")</f>
        <v/>
      </c>
      <c r="M309" s="5" t="str">
        <f>IF('MASTER  10 Teams'!I309&lt;&gt;"",'MASTER  10 Teams'!I309,"")</f>
        <v/>
      </c>
      <c r="N309" s="2"/>
      <c r="Q309" s="22"/>
      <c r="R309" s="22"/>
      <c r="AA309" s="22"/>
      <c r="AB309" s="22"/>
    </row>
    <row r="310" spans="1:28" ht="12.75" customHeight="1" thickTop="1" thickBot="1" x14ac:dyDescent="0.4">
      <c r="A310" s="118"/>
      <c r="B310" s="23"/>
      <c r="C310" s="98">
        <f>IF('MASTER  10 Teams'!C310&lt;&gt;"",'MASTER  10 Teams'!C310,"")</f>
        <v>42904</v>
      </c>
      <c r="D310" s="35" t="str">
        <f>IF('MASTER  10 Teams'!D310&lt;&gt;"",'MASTER  10 Teams'!D310,"")</f>
        <v>O30-2</v>
      </c>
      <c r="E310" s="24" t="str">
        <f>VLOOKUP(K310,'Ref asgn teams'!$A$2:$B$99,2)</f>
        <v>Caseus New Haven FC</v>
      </c>
      <c r="F310" s="24" t="str">
        <f>VLOOKUP(L310,'Ref asgn teams'!$A$2:$B$99,2)</f>
        <v>HENRY REID FC</v>
      </c>
      <c r="G310" s="73"/>
      <c r="H310" s="97">
        <f>IF('MASTER  10 Teams'!H310&lt;&gt;"",'MASTER  10 Teams'!H310,"")</f>
        <v>0.33333333333333331</v>
      </c>
      <c r="I310" s="25" t="str">
        <f>VLOOKUP(M310,Venues!$A$2:$E$139,5,FALSE)</f>
        <v>West Haven HS, West Haven</v>
      </c>
      <c r="J310" s="75" t="str">
        <f>IF('MASTER  10 Teams'!J310&lt;&gt;"",'MASTER  10 Teams'!J310,"")</f>
        <v/>
      </c>
      <c r="K310" s="24" t="str">
        <f>IF('MASTER  10 Teams'!E310&lt;&gt;"",'MASTER  10 Teams'!E310,"")</f>
        <v>CASEUS NEW HAVEN FC</v>
      </c>
      <c r="L310" s="24" t="str">
        <f>IF('MASTER  10 Teams'!F310&lt;&gt;"",'MASTER  10 Teams'!F310,"")</f>
        <v>HENRY  REID FC 30</v>
      </c>
      <c r="M310" s="5" t="str">
        <f>IF('MASTER  10 Teams'!I310&lt;&gt;"",'MASTER  10 Teams'!I310,"")</f>
        <v>Strong Stadium, West Haven</v>
      </c>
      <c r="N310" s="5"/>
    </row>
    <row r="311" spans="1:28" ht="12.75" customHeight="1" thickTop="1" thickBot="1" x14ac:dyDescent="0.4">
      <c r="A311" s="118"/>
      <c r="B311" s="23"/>
      <c r="C311" s="98">
        <f>IF('MASTER  10 Teams'!C311&lt;&gt;"",'MASTER  10 Teams'!C311,"")</f>
        <v>42904</v>
      </c>
      <c r="D311" s="35" t="str">
        <f>IF('MASTER  10 Teams'!D311&lt;&gt;"",'MASTER  10 Teams'!D311,"")</f>
        <v>O30-2</v>
      </c>
      <c r="E311" s="24" t="str">
        <f>VLOOKUP(K311,'Ref asgn teams'!$A$2:$B$99,2)</f>
        <v>Bridgeport United</v>
      </c>
      <c r="F311" s="24" t="str">
        <f>VLOOKUP(L311,'Ref asgn teams'!$A$2:$B$99,2)</f>
        <v>Litchfield County Blues</v>
      </c>
      <c r="G311" s="73"/>
      <c r="H311" s="97">
        <f>IF('MASTER  10 Teams'!H311&lt;&gt;"",'MASTER  10 Teams'!H311,"")</f>
        <v>0.41666666666666669</v>
      </c>
      <c r="I311" s="25" t="e">
        <f>VLOOKUP(M311,Venues!$A$2:$E$139,5,FALSE)</f>
        <v>#N/A</v>
      </c>
      <c r="J311" s="75" t="str">
        <f>IF('MASTER  10 Teams'!J311&lt;&gt;"",'MASTER  10 Teams'!J311,"")</f>
        <v/>
      </c>
      <c r="K311" s="24" t="str">
        <f>IF('MASTER  10 Teams'!E311&lt;&gt;"",'MASTER  10 Teams'!E311,"")</f>
        <v>BYE</v>
      </c>
      <c r="L311" s="24" t="str">
        <f>IF('MASTER  10 Teams'!F311&lt;&gt;"",'MASTER  10 Teams'!F311,"")</f>
        <v>LITCHFIELD COUNTY BLUES</v>
      </c>
      <c r="M311" s="5" t="str">
        <f>IF('MASTER  10 Teams'!I311&lt;&gt;"",'MASTER  10 Teams'!I311,"")</f>
        <v>--</v>
      </c>
      <c r="N311" s="5"/>
    </row>
    <row r="312" spans="1:28" ht="12.75" customHeight="1" thickTop="1" thickBot="1" x14ac:dyDescent="0.4">
      <c r="A312" s="118"/>
      <c r="B312" s="23"/>
      <c r="C312" s="98">
        <f>IF('MASTER  10 Teams'!C312&lt;&gt;"",'MASTER  10 Teams'!C312,"")</f>
        <v>42904</v>
      </c>
      <c r="D312" s="35" t="str">
        <f>IF('MASTER  10 Teams'!D312&lt;&gt;"",'MASTER  10 Teams'!D312,"")</f>
        <v>O30-2</v>
      </c>
      <c r="E312" s="24" t="str">
        <f>VLOOKUP(K312,'Ref asgn teams'!$A$2:$B$99,2)</f>
        <v>Milford Amigos</v>
      </c>
      <c r="F312" s="24" t="str">
        <f>VLOOKUP(L312,'Ref asgn teams'!$A$2:$B$99,2)</f>
        <v>Naugatuck Fusion</v>
      </c>
      <c r="G312" s="73"/>
      <c r="H312" s="97">
        <f>IF('MASTER  10 Teams'!H312&lt;&gt;"",'MASTER  10 Teams'!H312,"")</f>
        <v>0.33333333333333331</v>
      </c>
      <c r="I312" s="25" t="str">
        <f>VLOOKUP(M312,Venues!$A$2:$E$139,5,FALSE)</f>
        <v>Pease Rd Field, Woodbridge</v>
      </c>
      <c r="J312" s="75" t="str">
        <f>IF('MASTER  10 Teams'!J312&lt;&gt;"",'MASTER  10 Teams'!J312,"")</f>
        <v/>
      </c>
      <c r="K312" s="24" t="str">
        <f>IF('MASTER  10 Teams'!E312&lt;&gt;"",'MASTER  10 Teams'!E312,"")</f>
        <v>MILFORD AMIGOS</v>
      </c>
      <c r="L312" s="24" t="str">
        <f>IF('MASTER  10 Teams'!F312&lt;&gt;"",'MASTER  10 Teams'!F312,"")</f>
        <v>NAUGATUCK FUSION</v>
      </c>
      <c r="M312" s="5" t="str">
        <f>IF('MASTER  10 Teams'!I312&lt;&gt;"",'MASTER  10 Teams'!I312,"")</f>
        <v>Pease Road, Woodbridge</v>
      </c>
      <c r="N312" s="5"/>
    </row>
    <row r="313" spans="1:28" ht="12.75" customHeight="1" thickTop="1" thickBot="1" x14ac:dyDescent="0.4">
      <c r="A313" s="118"/>
      <c r="B313" s="23"/>
      <c r="C313" s="98">
        <f>IF('MASTER  10 Teams'!C313&lt;&gt;"",'MASTER  10 Teams'!C313,"")</f>
        <v>42904</v>
      </c>
      <c r="D313" s="35" t="str">
        <f>IF('MASTER  10 Teams'!D313&lt;&gt;"",'MASTER  10 Teams'!D313,"")</f>
        <v>O30-2</v>
      </c>
      <c r="E313" s="24" t="str">
        <f>VLOOKUP(K313,'Ref asgn teams'!$A$2:$B$99,2)</f>
        <v>WATERTOWN GEEZERS</v>
      </c>
      <c r="F313" s="24" t="str">
        <f>VLOOKUP(L313,'Ref asgn teams'!$A$2:$B$99,2)</f>
        <v>Club Napoli 30</v>
      </c>
      <c r="G313" s="73"/>
      <c r="H313" s="97">
        <f>IF('MASTER  10 Teams'!H313&lt;&gt;"",'MASTER  10 Teams'!H313,"")</f>
        <v>0.41666666666666702</v>
      </c>
      <c r="I313" s="25" t="str">
        <f>VLOOKUP(M313,Venues!$A$2:$E$139,5,FALSE)</f>
        <v>Swift School, Watertown</v>
      </c>
      <c r="J313" s="75" t="str">
        <f>IF('MASTER  10 Teams'!J313&lt;&gt;"",'MASTER  10 Teams'!J313,"")</f>
        <v/>
      </c>
      <c r="K313" s="24" t="str">
        <f>IF('MASTER  10 Teams'!E313&lt;&gt;"",'MASTER  10 Teams'!E313,"")</f>
        <v>WATERTOWN GEEZERS</v>
      </c>
      <c r="L313" s="24" t="str">
        <f>IF('MASTER  10 Teams'!F313&lt;&gt;"",'MASTER  10 Teams'!F313,"")</f>
        <v>CLUB NAPOLI 30</v>
      </c>
      <c r="M313" s="5" t="str">
        <f>IF('MASTER  10 Teams'!I313&lt;&gt;"",'MASTER  10 Teams'!I313,"")</f>
        <v>Swift School, Watertown</v>
      </c>
      <c r="N313" s="5"/>
    </row>
    <row r="314" spans="1:28" ht="12.75" customHeight="1" thickTop="1" thickBot="1" x14ac:dyDescent="0.4">
      <c r="A314" s="118"/>
      <c r="B314" s="23"/>
      <c r="C314" s="98">
        <f>IF('MASTER  10 Teams'!C314&lt;&gt;"",'MASTER  10 Teams'!C314,"")</f>
        <v>42904</v>
      </c>
      <c r="D314" s="35" t="str">
        <f>IF('MASTER  10 Teams'!D314&lt;&gt;"",'MASTER  10 Teams'!D314,"")</f>
        <v>O30-2</v>
      </c>
      <c r="E314" s="24" t="str">
        <f>VLOOKUP(K314,'Ref asgn teams'!$A$2:$B$99,2)</f>
        <v>Stamford FC</v>
      </c>
      <c r="F314" s="24" t="str">
        <f>VLOOKUP(L314,'Ref asgn teams'!$A$2:$B$99,2)</f>
        <v>Newtown Salty Dogs</v>
      </c>
      <c r="G314" s="73"/>
      <c r="H314" s="97">
        <f>IF('MASTER  10 Teams'!H314&lt;&gt;"",'MASTER  10 Teams'!H314,"")</f>
        <v>0.41666666666666702</v>
      </c>
      <c r="I314" s="25" t="str">
        <f>VLOOKUP(M314,Venues!$A$2:$E$139,5,FALSE)</f>
        <v>West Beach, Stamford</v>
      </c>
      <c r="J314" s="75" t="str">
        <f>IF('MASTER  10 Teams'!J314&lt;&gt;"",'MASTER  10 Teams'!J314,"")</f>
        <v/>
      </c>
      <c r="K314" s="24" t="str">
        <f>IF('MASTER  10 Teams'!E314&lt;&gt;"",'MASTER  10 Teams'!E314,"")</f>
        <v>STAMFORD FC</v>
      </c>
      <c r="L314" s="24" t="str">
        <f>IF('MASTER  10 Teams'!F314&lt;&gt;"",'MASTER  10 Teams'!F314,"")</f>
        <v>NEWTOWN SALTY DOGS</v>
      </c>
      <c r="M314" s="5" t="str">
        <f>IF('MASTER  10 Teams'!I314&lt;&gt;"",'MASTER  10 Teams'!I314,"")</f>
        <v>West Beach Fields, Stamford</v>
      </c>
      <c r="N314" s="5"/>
    </row>
    <row r="315" spans="1:28" ht="12.75" customHeight="1" thickTop="1" thickBot="1" x14ac:dyDescent="0.4">
      <c r="A315" s="118"/>
      <c r="B315" s="23"/>
      <c r="C315" s="98" t="str">
        <f>IF('MASTER  10 Teams'!C315&lt;&gt;"",'MASTER  10 Teams'!C315,"")</f>
        <v/>
      </c>
      <c r="D315" s="27" t="str">
        <f>IF('MASTER  10 Teams'!D315&lt;&gt;"",'MASTER  10 Teams'!D315,"")</f>
        <v xml:space="preserve"> </v>
      </c>
      <c r="E315" s="24" t="e">
        <f>VLOOKUP(K315,'Ref asgn teams'!$A$2:$B$99,2)</f>
        <v>#N/A</v>
      </c>
      <c r="F315" s="24" t="e">
        <f>VLOOKUP(L315,'Ref asgn teams'!$A$2:$B$99,2)</f>
        <v>#N/A</v>
      </c>
      <c r="G315" s="73"/>
      <c r="H315" s="97" t="str">
        <f>IF('MASTER  10 Teams'!H315&lt;&gt;"",'MASTER  10 Teams'!H315,"")</f>
        <v/>
      </c>
      <c r="I315" s="25" t="e">
        <f>VLOOKUP(M315,Venues!$A$2:$E$139,5,FALSE)</f>
        <v>#N/A</v>
      </c>
      <c r="J315" s="75" t="str">
        <f>IF('MASTER  10 Teams'!J315&lt;&gt;"",'MASTER  10 Teams'!J315,"")</f>
        <v/>
      </c>
      <c r="K315" s="24" t="str">
        <f>IF('MASTER  10 Teams'!E315&lt;&gt;"",'MASTER  10 Teams'!E315,"")</f>
        <v/>
      </c>
      <c r="L315" s="24" t="str">
        <f>IF('MASTER  10 Teams'!F315&lt;&gt;"",'MASTER  10 Teams'!F315,"")</f>
        <v/>
      </c>
      <c r="M315" s="5" t="str">
        <f>IF('MASTER  10 Teams'!I315&lt;&gt;"",'MASTER  10 Teams'!I315,"")</f>
        <v/>
      </c>
      <c r="N315" s="2"/>
      <c r="Q315" s="22"/>
      <c r="R315" s="22"/>
      <c r="AA315" s="22"/>
      <c r="AB315" s="22"/>
    </row>
    <row r="316" spans="1:28" ht="12.75" customHeight="1" thickTop="1" thickBot="1" x14ac:dyDescent="0.4">
      <c r="A316" s="118"/>
      <c r="B316" s="23"/>
      <c r="C316" s="98">
        <f>IF('MASTER  10 Teams'!C316&lt;&gt;"",'MASTER  10 Teams'!C316,"")</f>
        <v>42904</v>
      </c>
      <c r="D316" s="36" t="str">
        <f>IF('MASTER  10 Teams'!D316&lt;&gt;"",'MASTER  10 Teams'!D316,"")</f>
        <v>O40-1</v>
      </c>
      <c r="E316" s="24" t="str">
        <f>VLOOKUP(K316,'Ref asgn teams'!$A$2:$B$99,2)</f>
        <v>Danbury United 40</v>
      </c>
      <c r="F316" s="24" t="str">
        <f>VLOOKUP(L316,'Ref asgn teams'!$A$2:$B$99,2)</f>
        <v>Greenwich Pumas</v>
      </c>
      <c r="G316" s="73"/>
      <c r="H316" s="97">
        <f>IF('MASTER  10 Teams'!H316&lt;&gt;"",'MASTER  10 Teams'!H316,"")</f>
        <v>0.45833333333333331</v>
      </c>
      <c r="I316" s="25" t="str">
        <f>VLOOKUP(M316,Venues!$A$2:$E$139,5,FALSE)</f>
        <v>Danbury Portuguese Cultural Center, Danbury</v>
      </c>
      <c r="J316" s="75" t="str">
        <f>IF('MASTER  10 Teams'!J316&lt;&gt;"",'MASTER  10 Teams'!J316,"")</f>
        <v/>
      </c>
      <c r="K316" s="24" t="str">
        <f>IF('MASTER  10 Teams'!E316&lt;&gt;"",'MASTER  10 Teams'!E316,"")</f>
        <v>DANBURY UNITED 40</v>
      </c>
      <c r="L316" s="24" t="str">
        <f>IF('MASTER  10 Teams'!F316&lt;&gt;"",'MASTER  10 Teams'!F316,"")</f>
        <v>GREENWICH PUMAS</v>
      </c>
      <c r="M316" s="5" t="str">
        <f>IF('MASTER  10 Teams'!I316&lt;&gt;"",'MASTER  10 Teams'!I316,"")</f>
        <v>Portuguese Cultural Center, Danbury</v>
      </c>
      <c r="N316" s="5"/>
    </row>
    <row r="317" spans="1:28" ht="12.75" customHeight="1" thickTop="1" thickBot="1" x14ac:dyDescent="0.4">
      <c r="A317" s="118"/>
      <c r="B317" s="23"/>
      <c r="C317" s="98">
        <f>IF('MASTER  10 Teams'!C317&lt;&gt;"",'MASTER  10 Teams'!C317,"")</f>
        <v>42904</v>
      </c>
      <c r="D317" s="36" t="str">
        <f>IF('MASTER  10 Teams'!D317&lt;&gt;"",'MASTER  10 Teams'!D317,"")</f>
        <v>O40-1</v>
      </c>
      <c r="E317" s="24" t="str">
        <f>VLOOKUP(K317,'Ref asgn teams'!$A$2:$B$99,2)</f>
        <v>Norwalk Mariners</v>
      </c>
      <c r="F317" s="24" t="str">
        <f>VLOOKUP(L317,'Ref asgn teams'!$A$2:$B$99,2)</f>
        <v>Cheshire Azzurri 40</v>
      </c>
      <c r="G317" s="73"/>
      <c r="H317" s="97">
        <f>IF('MASTER  10 Teams'!H317&lt;&gt;"",'MASTER  10 Teams'!H317,"")</f>
        <v>0.41666666666666702</v>
      </c>
      <c r="I317" s="25" t="str">
        <f>VLOOKUP(M317,Venues!$A$2:$E$139,5,FALSE)</f>
        <v>Nathan Hale Middle School, Norwalk</v>
      </c>
      <c r="J317" s="75" t="str">
        <f>IF('MASTER  10 Teams'!J317&lt;&gt;"",'MASTER  10 Teams'!J317,"")</f>
        <v/>
      </c>
      <c r="K317" s="24" t="str">
        <f>IF('MASTER  10 Teams'!E317&lt;&gt;"",'MASTER  10 Teams'!E317,"")</f>
        <v>NORWALK MARINERS</v>
      </c>
      <c r="L317" s="24" t="str">
        <f>IF('MASTER  10 Teams'!F317&lt;&gt;"",'MASTER  10 Teams'!F317,"")</f>
        <v>CHESHIRE AZZURRI 40</v>
      </c>
      <c r="M317" s="5" t="str">
        <f>IF('MASTER  10 Teams'!I317&lt;&gt;"",'MASTER  10 Teams'!I317,"")</f>
        <v>Nathan Hale MS, Norwalk</v>
      </c>
      <c r="N317" s="100"/>
    </row>
    <row r="318" spans="1:28" ht="12.75" customHeight="1" thickTop="1" thickBot="1" x14ac:dyDescent="0.4">
      <c r="A318" s="118"/>
      <c r="B318" s="23"/>
      <c r="C318" s="98">
        <f>IF('MASTER  10 Teams'!C318&lt;&gt;"",'MASTER  10 Teams'!C318,"")</f>
        <v>42904</v>
      </c>
      <c r="D318" s="36" t="str">
        <f>IF('MASTER  10 Teams'!D318&lt;&gt;"",'MASTER  10 Teams'!D318,"")</f>
        <v>O40-1</v>
      </c>
      <c r="E318" s="24" t="str">
        <f>VLOOKUP(K318,'Ref asgn teams'!$A$2:$B$99,2)</f>
        <v>Ridgefield Kicks</v>
      </c>
      <c r="F318" s="24" t="str">
        <f>VLOOKUP(L318,'Ref asgn teams'!$A$2:$B$99,2)</f>
        <v>Connecticut Storm</v>
      </c>
      <c r="G318" s="73"/>
      <c r="H318" s="97">
        <f>IF('MASTER  10 Teams'!H318&lt;&gt;"",'MASTER  10 Teams'!H318,"")</f>
        <v>0.41666666666666702</v>
      </c>
      <c r="I318" s="25" t="str">
        <f>VLOOKUP(M318,Venues!$A$2:$E$139,5,FALSE)</f>
        <v>Diniz Field, Ridgefield</v>
      </c>
      <c r="J318" s="75" t="str">
        <f>IF('MASTER  10 Teams'!J318&lt;&gt;"",'MASTER  10 Teams'!J318,"")</f>
        <v/>
      </c>
      <c r="K318" s="24" t="str">
        <f>IF('MASTER  10 Teams'!E318&lt;&gt;"",'MASTER  10 Teams'!E318,"")</f>
        <v>RIDGEFIELD KICKS</v>
      </c>
      <c r="L318" s="24" t="str">
        <f>IF('MASTER  10 Teams'!F318&lt;&gt;"",'MASTER  10 Teams'!F318,"")</f>
        <v>STORM FC</v>
      </c>
      <c r="M318" s="5" t="str">
        <f>IF('MASTER  10 Teams'!I318&lt;&gt;"",'MASTER  10 Teams'!I318,"")</f>
        <v>Diniz Field, Ridgefield</v>
      </c>
      <c r="N318" s="5"/>
    </row>
    <row r="319" spans="1:28" ht="12.75" customHeight="1" thickTop="1" thickBot="1" x14ac:dyDescent="0.4">
      <c r="A319" s="118"/>
      <c r="B319" s="23"/>
      <c r="C319" s="98">
        <f>IF('MASTER  10 Teams'!C319&lt;&gt;"",'MASTER  10 Teams'!C319,"")</f>
        <v>42904</v>
      </c>
      <c r="D319" s="36" t="str">
        <f>IF('MASTER  10 Teams'!D319&lt;&gt;"",'MASTER  10 Teams'!D319,"")</f>
        <v>O40-1</v>
      </c>
      <c r="E319" s="24" t="str">
        <f>VLOOKUP(K319,'Ref asgn teams'!$A$2:$B$99,2)</f>
        <v>Fairfield GAC</v>
      </c>
      <c r="F319" s="24" t="str">
        <f>VLOOKUP(L319,'Ref asgn teams'!$A$2:$B$99,2)</f>
        <v>Wilton Ancient Warriors FC</v>
      </c>
      <c r="G319" s="73"/>
      <c r="H319" s="97">
        <f>IF('MASTER  10 Teams'!H319&lt;&gt;"",'MASTER  10 Teams'!H319,"")</f>
        <v>0.41666666666666702</v>
      </c>
      <c r="I319" s="25" t="str">
        <f>VLOOKUP(M319,Venues!$A$2:$E$139,5,FALSE)</f>
        <v>Ludlowe HS, Fairfield</v>
      </c>
      <c r="J319" s="75" t="str">
        <f>IF('MASTER  10 Teams'!J319&lt;&gt;"",'MASTER  10 Teams'!J319,"")</f>
        <v/>
      </c>
      <c r="K319" s="24" t="str">
        <f>IF('MASTER  10 Teams'!E319&lt;&gt;"",'MASTER  10 Teams'!E319,"")</f>
        <v>FAIRFIELD GAC</v>
      </c>
      <c r="L319" s="24" t="str">
        <f>IF('MASTER  10 Teams'!F319&lt;&gt;"",'MASTER  10 Teams'!F319,"")</f>
        <v xml:space="preserve">WILTON WARRIORS </v>
      </c>
      <c r="M319" s="5" t="str">
        <f>IF('MASTER  10 Teams'!I319&lt;&gt;"",'MASTER  10 Teams'!I319,"")</f>
        <v>Ludlowe HS, Fairfield</v>
      </c>
      <c r="N319" s="5"/>
    </row>
    <row r="320" spans="1:28" ht="12.75" customHeight="1" thickTop="1" thickBot="1" x14ac:dyDescent="0.4">
      <c r="A320" s="118"/>
      <c r="B320" s="23"/>
      <c r="C320" s="98">
        <f>IF('MASTER  10 Teams'!C320&lt;&gt;"",'MASTER  10 Teams'!C320,"")</f>
        <v>42904</v>
      </c>
      <c r="D320" s="36" t="str">
        <f>IF('MASTER  10 Teams'!D320&lt;&gt;"",'MASTER  10 Teams'!D320,"")</f>
        <v>O40-1</v>
      </c>
      <c r="E320" s="24" t="str">
        <f>VLOOKUP(K320,'Ref asgn teams'!$A$2:$B$99,2)</f>
        <v>Waterbury Albanians</v>
      </c>
      <c r="F320" s="24" t="str">
        <f>VLOOKUP(L320,'Ref asgn teams'!$A$2:$B$99,2)</f>
        <v>Vasco Da Gama 40</v>
      </c>
      <c r="G320" s="73"/>
      <c r="H320" s="97">
        <f>IF('MASTER  10 Teams'!H320&lt;&gt;"",'MASTER  10 Teams'!H320,"")</f>
        <v>0.375</v>
      </c>
      <c r="I320" s="25" t="str">
        <f>VLOOKUP(M320,Venues!$A$2:$E$139,5,FALSE)</f>
        <v>Wilby HS, Waterbury</v>
      </c>
      <c r="J320" s="75" t="str">
        <f>IF('MASTER  10 Teams'!J320&lt;&gt;"",'MASTER  10 Teams'!J320,"")</f>
        <v/>
      </c>
      <c r="K320" s="24" t="str">
        <f>IF('MASTER  10 Teams'!E320&lt;&gt;"",'MASTER  10 Teams'!E320,"")</f>
        <v>WATERBURY ALBANIANS</v>
      </c>
      <c r="L320" s="24" t="str">
        <f>IF('MASTER  10 Teams'!F320&lt;&gt;"",'MASTER  10 Teams'!F320,"")</f>
        <v>VASCO DA GAMA 40</v>
      </c>
      <c r="M320" s="5" t="str">
        <f>IF('MASTER  10 Teams'!I320&lt;&gt;"",'MASTER  10 Teams'!I320,"")</f>
        <v>Wilby HS, Waterbury</v>
      </c>
      <c r="N320" s="5"/>
    </row>
    <row r="321" spans="1:28" ht="12.75" customHeight="1" thickTop="1" thickBot="1" x14ac:dyDescent="0.4">
      <c r="A321" s="118"/>
      <c r="B321" s="23"/>
      <c r="C321" s="98" t="str">
        <f>IF('MASTER  10 Teams'!C321&lt;&gt;"",'MASTER  10 Teams'!C321,"")</f>
        <v/>
      </c>
      <c r="D321" s="26" t="str">
        <f>IF('MASTER  10 Teams'!D321&lt;&gt;"",'MASTER  10 Teams'!D321,"")</f>
        <v xml:space="preserve"> </v>
      </c>
      <c r="E321" s="24" t="e">
        <f>VLOOKUP(K321,'Ref asgn teams'!$A$2:$B$99,2)</f>
        <v>#N/A</v>
      </c>
      <c r="F321" s="24" t="e">
        <f>VLOOKUP(L321,'Ref asgn teams'!$A$2:$B$99,2)</f>
        <v>#N/A</v>
      </c>
      <c r="G321" s="73"/>
      <c r="H321" s="97" t="str">
        <f>IF('MASTER  10 Teams'!H321&lt;&gt;"",'MASTER  10 Teams'!H321,"")</f>
        <v/>
      </c>
      <c r="I321" s="25" t="e">
        <f>VLOOKUP(M321,Venues!$A$2:$E$139,5,FALSE)</f>
        <v>#N/A</v>
      </c>
      <c r="J321" s="75" t="str">
        <f>IF('MASTER  10 Teams'!J321&lt;&gt;"",'MASTER  10 Teams'!J321,"")</f>
        <v/>
      </c>
      <c r="K321" s="24" t="str">
        <f>IF('MASTER  10 Teams'!E321&lt;&gt;"",'MASTER  10 Teams'!E321,"")</f>
        <v/>
      </c>
      <c r="L321" s="24" t="str">
        <f>IF('MASTER  10 Teams'!F321&lt;&gt;"",'MASTER  10 Teams'!F321,"")</f>
        <v/>
      </c>
      <c r="M321" s="5" t="str">
        <f>IF('MASTER  10 Teams'!I321&lt;&gt;"",'MASTER  10 Teams'!I321,"")</f>
        <v/>
      </c>
      <c r="N321" s="2"/>
      <c r="Q321" s="22"/>
      <c r="R321" s="22"/>
      <c r="AA321" s="22"/>
      <c r="AB321" s="22"/>
    </row>
    <row r="322" spans="1:28" ht="12.75" customHeight="1" thickTop="1" thickBot="1" x14ac:dyDescent="0.4">
      <c r="A322" s="118"/>
      <c r="B322" s="23"/>
      <c r="C322" s="98">
        <f>IF('MASTER  10 Teams'!C322&lt;&gt;"",'MASTER  10 Teams'!C322,"")</f>
        <v>42904</v>
      </c>
      <c r="D322" s="37" t="str">
        <f>IF('MASTER  10 Teams'!D322&lt;&gt;"",'MASTER  10 Teams'!D322,"")</f>
        <v>O40-2</v>
      </c>
      <c r="E322" s="24" t="str">
        <f>VLOOKUP(K322,'Ref asgn teams'!$A$2:$B$99,2)</f>
        <v>Greenwich Arsenal 40</v>
      </c>
      <c r="F322" s="24" t="str">
        <f>VLOOKUP(L322,'Ref asgn teams'!$A$2:$B$99,2)</f>
        <v>Guilford Bell Curve</v>
      </c>
      <c r="G322" s="73"/>
      <c r="H322" s="97">
        <f>IF('MASTER  10 Teams'!H322&lt;&gt;"",'MASTER  10 Teams'!H322,"")</f>
        <v>0.41666666666666702</v>
      </c>
      <c r="I322" s="25" t="str">
        <f>VLOOKUP(M322,Venues!$A$2:$E$139,5,FALSE)</f>
        <v>Greenwich High School, Greenwich</v>
      </c>
      <c r="J322" s="75" t="str">
        <f>IF('MASTER  10 Teams'!J322&lt;&gt;"",'MASTER  10 Teams'!J322,"")</f>
        <v/>
      </c>
      <c r="K322" s="24" t="str">
        <f>IF('MASTER  10 Teams'!E322&lt;&gt;"",'MASTER  10 Teams'!E322,"")</f>
        <v>GREENWICH ARSENAL 40</v>
      </c>
      <c r="L322" s="24" t="str">
        <f>IF('MASTER  10 Teams'!F322&lt;&gt;"",'MASTER  10 Teams'!F322,"")</f>
        <v>GUILFORD BELL CURVE</v>
      </c>
      <c r="M322" s="5" t="str">
        <f>IF('MASTER  10 Teams'!I322&lt;&gt;"",'MASTER  10 Teams'!I322,"")</f>
        <v>tbd</v>
      </c>
      <c r="N322" s="5"/>
    </row>
    <row r="323" spans="1:28" ht="12.75" customHeight="1" thickTop="1" thickBot="1" x14ac:dyDescent="0.4">
      <c r="A323" s="118"/>
      <c r="B323" s="23"/>
      <c r="C323" s="98">
        <f>IF('MASTER  10 Teams'!C323&lt;&gt;"",'MASTER  10 Teams'!C323,"")</f>
        <v>42904</v>
      </c>
      <c r="D323" s="37" t="str">
        <f>IF('MASTER  10 Teams'!D323&lt;&gt;"",'MASTER  10 Teams'!D323,"")</f>
        <v>O40-2</v>
      </c>
      <c r="E323" s="24" t="str">
        <f>VLOOKUP(K323,'Ref asgn teams'!$A$2:$B$99,2)</f>
        <v>Derby Quitus</v>
      </c>
      <c r="F323" s="24" t="str">
        <f>VLOOKUP(L323,'Ref asgn teams'!$A$2:$B$99,2)</f>
        <v xml:space="preserve">GUILFORD CELTIC </v>
      </c>
      <c r="G323" s="73"/>
      <c r="H323" s="97">
        <f>IF('MASTER  10 Teams'!H323&lt;&gt;"",'MASTER  10 Teams'!H323,"")</f>
        <v>0.41666666666666702</v>
      </c>
      <c r="I323" s="25" t="str">
        <f>VLOOKUP(M323,Venues!$A$2:$E$139,5,FALSE)</f>
        <v>Witek Park, Derby</v>
      </c>
      <c r="J323" s="75" t="str">
        <f>IF('MASTER  10 Teams'!J323&lt;&gt;"",'MASTER  10 Teams'!J323,"")</f>
        <v/>
      </c>
      <c r="K323" s="24" t="str">
        <f>IF('MASTER  10 Teams'!E323&lt;&gt;"",'MASTER  10 Teams'!E323,"")</f>
        <v>DERBY QUITUS</v>
      </c>
      <c r="L323" s="24" t="str">
        <f>IF('MASTER  10 Teams'!F323&lt;&gt;"",'MASTER  10 Teams'!F323,"")</f>
        <v xml:space="preserve">GUILFORD CELTIC </v>
      </c>
      <c r="M323" s="5" t="str">
        <f>IF('MASTER  10 Teams'!I323&lt;&gt;"",'MASTER  10 Teams'!I323,"")</f>
        <v>Witek Park, Derby</v>
      </c>
      <c r="N323" s="5"/>
    </row>
    <row r="324" spans="1:28" ht="12.75" customHeight="1" thickTop="1" thickBot="1" x14ac:dyDescent="0.4">
      <c r="A324" s="118"/>
      <c r="B324" s="23"/>
      <c r="C324" s="98">
        <f>IF('MASTER  10 Teams'!C324&lt;&gt;"",'MASTER  10 Teams'!C324,"")</f>
        <v>42904</v>
      </c>
      <c r="D324" s="37" t="str">
        <f>IF('MASTER  10 Teams'!D324&lt;&gt;"",'MASTER  10 Teams'!D324,"")</f>
        <v>O40-2</v>
      </c>
      <c r="E324" s="24" t="str">
        <f>VLOOKUP(K324,'Ref asgn teams'!$A$2:$B$99,2)</f>
        <v>New Haven Americans</v>
      </c>
      <c r="F324" s="24" t="str">
        <f>VLOOKUP(L324,'Ref asgn teams'!$A$2:$B$99,2)</f>
        <v>Newington Portuguese 40</v>
      </c>
      <c r="G324" s="73"/>
      <c r="H324" s="97">
        <f>IF('MASTER  10 Teams'!H324&lt;&gt;"",'MASTER  10 Teams'!H324,"")</f>
        <v>0.41666666666666702</v>
      </c>
      <c r="I324" s="25" t="str">
        <f>VLOOKUP(M324,Venues!$A$2:$E$139,5,FALSE)</f>
        <v>Peck Place School, Orange</v>
      </c>
      <c r="J324" s="75" t="str">
        <f>IF('MASTER  10 Teams'!J324&lt;&gt;"",'MASTER  10 Teams'!J324,"")</f>
        <v/>
      </c>
      <c r="K324" s="24" t="str">
        <f>IF('MASTER  10 Teams'!E324&lt;&gt;"",'MASTER  10 Teams'!E324,"")</f>
        <v>NEW HAVEN AMERICANS</v>
      </c>
      <c r="L324" s="24" t="str">
        <f>IF('MASTER  10 Teams'!F324&lt;&gt;"",'MASTER  10 Teams'!F324,"")</f>
        <v>NEWINGTON PORTUGUESE 40</v>
      </c>
      <c r="M324" s="5" t="str">
        <f>IF('MASTER  10 Teams'!I324&lt;&gt;"",'MASTER  10 Teams'!I324,"")</f>
        <v>Peck Place School, Orange</v>
      </c>
      <c r="N324" s="5"/>
    </row>
    <row r="325" spans="1:28" ht="12.75" customHeight="1" thickTop="1" thickBot="1" x14ac:dyDescent="0.4">
      <c r="A325" s="118"/>
      <c r="B325" s="23"/>
      <c r="C325" s="98">
        <f>IF('MASTER  10 Teams'!C325&lt;&gt;"",'MASTER  10 Teams'!C325,"")</f>
        <v>42904</v>
      </c>
      <c r="D325" s="37" t="str">
        <f>IF('MASTER  10 Teams'!D325&lt;&gt;"",'MASTER  10 Teams'!D325,"")</f>
        <v>O40-2</v>
      </c>
      <c r="E325" s="24" t="str">
        <f>VLOOKUP(K325,'Ref asgn teams'!$A$2:$B$99,2)</f>
        <v>Stamford United</v>
      </c>
      <c r="F325" s="24" t="str">
        <f>VLOOKUP(L325,'Ref asgn teams'!$A$2:$B$99,2)</f>
        <v>Greenwich Gunners 40</v>
      </c>
      <c r="G325" s="73"/>
      <c r="H325" s="97">
        <f>IF('MASTER  10 Teams'!H325&lt;&gt;"",'MASTER  10 Teams'!H325,"")</f>
        <v>0.33333333333333331</v>
      </c>
      <c r="I325" s="25" t="str">
        <f>VLOOKUP(M325,Venues!$A$2:$E$139,5,FALSE)</f>
        <v>West Beach, Stamford</v>
      </c>
      <c r="J325" s="75" t="str">
        <f>IF('MASTER  10 Teams'!J325&lt;&gt;"",'MASTER  10 Teams'!J325,"")</f>
        <v/>
      </c>
      <c r="K325" s="24" t="str">
        <f>IF('MASTER  10 Teams'!E325&lt;&gt;"",'MASTER  10 Teams'!E325,"")</f>
        <v>STAMFORD UNITED</v>
      </c>
      <c r="L325" s="24" t="str">
        <f>IF('MASTER  10 Teams'!F325&lt;&gt;"",'MASTER  10 Teams'!F325,"")</f>
        <v>GREENWICH GUNNERS 40</v>
      </c>
      <c r="M325" s="5" t="str">
        <f>IF('MASTER  10 Teams'!I325&lt;&gt;"",'MASTER  10 Teams'!I325,"")</f>
        <v>West Beach Fields, Stamford</v>
      </c>
      <c r="N325" s="5"/>
    </row>
    <row r="326" spans="1:28" ht="12.75" customHeight="1" thickTop="1" thickBot="1" x14ac:dyDescent="0.4">
      <c r="A326" s="118"/>
      <c r="B326" s="23"/>
      <c r="C326" s="98">
        <f>IF('MASTER  10 Teams'!C326&lt;&gt;"",'MASTER  10 Teams'!C326,"")</f>
        <v>42904</v>
      </c>
      <c r="D326" s="37" t="str">
        <f>IF('MASTER  10 Teams'!D326&lt;&gt;"",'MASTER  10 Teams'!D326,"")</f>
        <v>O40-2</v>
      </c>
      <c r="E326" s="24" t="str">
        <f>VLOOKUP(K326,'Ref asgn teams'!$A$2:$B$99,2)</f>
        <v>Southeast Rovers</v>
      </c>
      <c r="F326" s="24" t="str">
        <f>VLOOKUP(L326,'Ref asgn teams'!$A$2:$B$99,2)</f>
        <v>Norwalk Spots Colombia FC</v>
      </c>
      <c r="G326" s="73"/>
      <c r="H326" s="97">
        <f>IF('MASTER  10 Teams'!H326&lt;&gt;"",'MASTER  10 Teams'!H326,"")</f>
        <v>0.41666666666666702</v>
      </c>
      <c r="I326" s="25" t="str">
        <f>VLOOKUP(M326,Venues!$A$2:$E$139,5,FALSE)</f>
        <v>Spera Field, Waterford</v>
      </c>
      <c r="J326" s="75" t="str">
        <f>IF('MASTER  10 Teams'!J326&lt;&gt;"",'MASTER  10 Teams'!J326,"")</f>
        <v/>
      </c>
      <c r="K326" s="24" t="str">
        <f>IF('MASTER  10 Teams'!E326&lt;&gt;"",'MASTER  10 Teams'!E326,"")</f>
        <v>SOUTHEAST ROVERS</v>
      </c>
      <c r="L326" s="24" t="str">
        <f>IF('MASTER  10 Teams'!F326&lt;&gt;"",'MASTER  10 Teams'!F326,"")</f>
        <v xml:space="preserve">NORWALK SPORT COLOMBIA </v>
      </c>
      <c r="M326" s="5" t="str">
        <f>IF('MASTER  10 Teams'!I326&lt;&gt;"",'MASTER  10 Teams'!I326,"")</f>
        <v>Spera Park, Waterford</v>
      </c>
      <c r="N326" s="5"/>
    </row>
    <row r="327" spans="1:28" ht="12.75" customHeight="1" thickTop="1" thickBot="1" x14ac:dyDescent="0.4">
      <c r="A327" s="118"/>
      <c r="B327" s="23"/>
      <c r="C327" s="98" t="str">
        <f>IF('MASTER  10 Teams'!C327&lt;&gt;"",'MASTER  10 Teams'!C327,"")</f>
        <v/>
      </c>
      <c r="D327" s="27" t="str">
        <f>IF('MASTER  10 Teams'!D327&lt;&gt;"",'MASTER  10 Teams'!D327,"")</f>
        <v xml:space="preserve"> </v>
      </c>
      <c r="E327" s="24" t="e">
        <f>VLOOKUP(K327,'Ref asgn teams'!$A$2:$B$99,2)</f>
        <v>#N/A</v>
      </c>
      <c r="F327" s="24" t="e">
        <f>VLOOKUP(L327,'Ref asgn teams'!$A$2:$B$99,2)</f>
        <v>#N/A</v>
      </c>
      <c r="G327" s="73"/>
      <c r="H327" s="97" t="str">
        <f>IF('MASTER  10 Teams'!H327&lt;&gt;"",'MASTER  10 Teams'!H327,"")</f>
        <v/>
      </c>
      <c r="I327" s="25" t="e">
        <f>VLOOKUP(M327,Venues!$A$2:$E$139,5,FALSE)</f>
        <v>#N/A</v>
      </c>
      <c r="J327" s="75" t="str">
        <f>IF('MASTER  10 Teams'!J327&lt;&gt;"",'MASTER  10 Teams'!J327,"")</f>
        <v/>
      </c>
      <c r="K327" s="24" t="str">
        <f>IF('MASTER  10 Teams'!E327&lt;&gt;"",'MASTER  10 Teams'!E327,"")</f>
        <v/>
      </c>
      <c r="L327" s="24" t="str">
        <f>IF('MASTER  10 Teams'!F327&lt;&gt;"",'MASTER  10 Teams'!F327,"")</f>
        <v/>
      </c>
      <c r="M327" s="5" t="str">
        <f>IF('MASTER  10 Teams'!I327&lt;&gt;"",'MASTER  10 Teams'!I327,"")</f>
        <v/>
      </c>
      <c r="N327" s="2"/>
      <c r="Q327" s="22"/>
      <c r="R327" s="22"/>
      <c r="AA327" s="22"/>
      <c r="AB327" s="22"/>
    </row>
    <row r="328" spans="1:28" ht="12.75" customHeight="1" thickTop="1" thickBot="1" x14ac:dyDescent="0.4">
      <c r="A328" s="118"/>
      <c r="B328" s="23"/>
      <c r="C328" s="98">
        <f>IF('MASTER  10 Teams'!C328&lt;&gt;"",'MASTER  10 Teams'!C328,"")</f>
        <v>42904</v>
      </c>
      <c r="D328" s="38" t="str">
        <f>IF('MASTER  10 Teams'!D328&lt;&gt;"",'MASTER  10 Teams'!D328,"")</f>
        <v>O40-3</v>
      </c>
      <c r="E328" s="24" t="str">
        <f>VLOOKUP(K328,'Ref asgn teams'!$A$2:$B$99,2)</f>
        <v>Eli's FC</v>
      </c>
      <c r="F328" s="24" t="str">
        <f>VLOOKUP(L328,'Ref asgn teams'!$A$2:$B$99,2)</f>
        <v>HENRY  REID FC 40</v>
      </c>
      <c r="G328" s="73"/>
      <c r="H328" s="97">
        <f>IF('MASTER  10 Teams'!H328&lt;&gt;"",'MASTER  10 Teams'!H328,"")</f>
        <v>0.41666666666666702</v>
      </c>
      <c r="I328" s="25" t="str">
        <f>VLOOKUP(M328,Venues!$A$2:$E$139,5,FALSE)</f>
        <v>Platt Tech High School, Milford</v>
      </c>
      <c r="J328" s="75" t="str">
        <f>IF('MASTER  10 Teams'!J328&lt;&gt;"",'MASTER  10 Teams'!J328,"")</f>
        <v/>
      </c>
      <c r="K328" s="24" t="str">
        <f>IF('MASTER  10 Teams'!E328&lt;&gt;"",'MASTER  10 Teams'!E328,"")</f>
        <v>ELI'S FC</v>
      </c>
      <c r="L328" s="24" t="str">
        <f>IF('MASTER  10 Teams'!F328&lt;&gt;"",'MASTER  10 Teams'!F328,"")</f>
        <v>HENRY  REID FC 40</v>
      </c>
      <c r="M328" s="5" t="str">
        <f>IF('MASTER  10 Teams'!I328&lt;&gt;"",'MASTER  10 Teams'!I328,"")</f>
        <v>Platt Tech HS, Milford</v>
      </c>
      <c r="N328" s="5"/>
    </row>
    <row r="329" spans="1:28" ht="12.75" customHeight="1" thickTop="1" thickBot="1" x14ac:dyDescent="0.4">
      <c r="A329" s="118"/>
      <c r="B329" s="23"/>
      <c r="C329" s="98">
        <f>IF('MASTER  10 Teams'!C329&lt;&gt;"",'MASTER  10 Teams'!C329,"")</f>
        <v>42904</v>
      </c>
      <c r="D329" s="38" t="str">
        <f>IF('MASTER  10 Teams'!D329&lt;&gt;"",'MASTER  10 Teams'!D329,"")</f>
        <v>O40-3</v>
      </c>
      <c r="E329" s="24" t="str">
        <f>VLOOKUP(K329,'Ref asgn teams'!$A$2:$B$99,2)</f>
        <v>Newtown Salty Dogs</v>
      </c>
      <c r="F329" s="24" t="str">
        <f>VLOOKUP(L329,'Ref asgn teams'!$A$2:$B$99,2)</f>
        <v>Cheshire United</v>
      </c>
      <c r="G329" s="73"/>
      <c r="H329" s="97">
        <f>IF('MASTER  10 Teams'!H329&lt;&gt;"",'MASTER  10 Teams'!H329,"")</f>
        <v>0.41666666666666702</v>
      </c>
      <c r="I329" s="25" t="str">
        <f>VLOOKUP(M329,Venues!$A$2:$E$139,5,FALSE)</f>
        <v>Coginchaug Regional HS - Turf Field, Durham</v>
      </c>
      <c r="J329" s="75" t="str">
        <f>IF('MASTER  10 Teams'!J329&lt;&gt;"",'MASTER  10 Teams'!J329,"")</f>
        <v/>
      </c>
      <c r="K329" s="24" t="str">
        <f>IF('MASTER  10 Teams'!E329&lt;&gt;"",'MASTER  10 Teams'!E329,"")</f>
        <v>NORTH BRANFORD 40</v>
      </c>
      <c r="L329" s="24" t="str">
        <f>IF('MASTER  10 Teams'!F329&lt;&gt;"",'MASTER  10 Teams'!F329,"")</f>
        <v xml:space="preserve">CHESHIRE UNITED </v>
      </c>
      <c r="M329" s="5" t="str">
        <f>IF('MASTER  10 Teams'!I329&lt;&gt;"",'MASTER  10 Teams'!I329,"")</f>
        <v>Coginchaug HS, Durham</v>
      </c>
      <c r="N329" s="100"/>
    </row>
    <row r="330" spans="1:28" ht="12.75" customHeight="1" thickTop="1" thickBot="1" x14ac:dyDescent="0.4">
      <c r="A330" s="118"/>
      <c r="B330" s="23"/>
      <c r="C330" s="98">
        <f>IF('MASTER  10 Teams'!C330&lt;&gt;"",'MASTER  10 Teams'!C330,"")</f>
        <v>42904</v>
      </c>
      <c r="D330" s="38" t="str">
        <f>IF('MASTER  10 Teams'!D330&lt;&gt;"",'MASTER  10 Teams'!D330,"")</f>
        <v>O40-3</v>
      </c>
      <c r="E330" s="24" t="str">
        <f>VLOOKUP(K330,'Ref asgn teams'!$A$2:$B$99,2)</f>
        <v>North Haven FC 40</v>
      </c>
      <c r="F330" s="24" t="str">
        <f>VLOOKUP(L330,'Ref asgn teams'!$A$2:$B$99,2)</f>
        <v>PAN ZONES</v>
      </c>
      <c r="G330" s="73"/>
      <c r="H330" s="97">
        <f>IF('MASTER  10 Teams'!H330&lt;&gt;"",'MASTER  10 Teams'!H330,"")</f>
        <v>0.41666666666666702</v>
      </c>
      <c r="I330" s="25" t="str">
        <f>VLOOKUP(M330,Venues!$A$2:$E$139,5,FALSE)</f>
        <v>Ridge Rd School , North Haven</v>
      </c>
      <c r="J330" s="75" t="str">
        <f>IF('MASTER  10 Teams'!J330&lt;&gt;"",'MASTER  10 Teams'!J330,"")</f>
        <v/>
      </c>
      <c r="K330" s="24" t="str">
        <f>IF('MASTER  10 Teams'!E330&lt;&gt;"",'MASTER  10 Teams'!E330,"")</f>
        <v>NORTH HAVEN SC</v>
      </c>
      <c r="L330" s="24" t="str">
        <f>IF('MASTER  10 Teams'!F330&lt;&gt;"",'MASTER  10 Teams'!F330,"")</f>
        <v>PAN ZONES</v>
      </c>
      <c r="M330" s="5" t="str">
        <f>IF('MASTER  10 Teams'!I330&lt;&gt;"",'MASTER  10 Teams'!I330,"")</f>
        <v>Ridge Road, North Haven</v>
      </c>
      <c r="N330" s="5"/>
    </row>
    <row r="331" spans="1:28" ht="12.75" customHeight="1" thickTop="1" thickBot="1" x14ac:dyDescent="0.4">
      <c r="A331" s="118"/>
      <c r="B331" s="23"/>
      <c r="C331" s="98">
        <f>IF('MASTER  10 Teams'!C331&lt;&gt;"",'MASTER  10 Teams'!C331,"")</f>
        <v>42904</v>
      </c>
      <c r="D331" s="38" t="str">
        <f>IF('MASTER  10 Teams'!D331&lt;&gt;"",'MASTER  10 Teams'!D331,"")</f>
        <v>O40-3</v>
      </c>
      <c r="E331" s="24" t="str">
        <f>VLOOKUP(K331,'Ref asgn teams'!$A$2:$B$99,2)</f>
        <v>Wilton Wolves</v>
      </c>
      <c r="F331" s="24" t="str">
        <f>VLOOKUP(L331,'Ref asgn teams'!$A$2:$B$99,2)</f>
        <v>Hamden United</v>
      </c>
      <c r="G331" s="73"/>
      <c r="H331" s="97">
        <f>IF('MASTER  10 Teams'!H331&lt;&gt;"",'MASTER  10 Teams'!H331,"")</f>
        <v>0.41666666666666702</v>
      </c>
      <c r="I331" s="25" t="str">
        <f>VLOOKUP(M331,Venues!$A$2:$E$139,5,FALSE)</f>
        <v>Middlebrook School, Wilton</v>
      </c>
      <c r="J331" s="75" t="str">
        <f>IF('MASTER  10 Teams'!J331&lt;&gt;"",'MASTER  10 Teams'!J331,"")</f>
        <v/>
      </c>
      <c r="K331" s="24" t="str">
        <f>IF('MASTER  10 Teams'!E331&lt;&gt;"",'MASTER  10 Teams'!E331,"")</f>
        <v>WILTON WOLVES</v>
      </c>
      <c r="L331" s="24" t="str">
        <f>IF('MASTER  10 Teams'!F331&lt;&gt;"",'MASTER  10 Teams'!F331,"")</f>
        <v>HAMDEN UNITED</v>
      </c>
      <c r="M331" s="5" t="str">
        <f>IF('MASTER  10 Teams'!I331&lt;&gt;"",'MASTER  10 Teams'!I331,"")</f>
        <v>Middlebrook School, Wilton</v>
      </c>
      <c r="N331" s="5"/>
    </row>
    <row r="332" spans="1:28" ht="12.75" customHeight="1" thickTop="1" x14ac:dyDescent="0.35">
      <c r="A332" s="118"/>
      <c r="B332" s="23"/>
      <c r="C332" s="98">
        <f>IF('MASTER  10 Teams'!C332&lt;&gt;"",'MASTER  10 Teams'!C332,"")</f>
        <v>42904</v>
      </c>
      <c r="D332" s="69" t="str">
        <f>IF('MASTER  10 Teams'!D332&lt;&gt;"",'MASTER  10 Teams'!D332,"")</f>
        <v>O40-3</v>
      </c>
      <c r="E332" s="24" t="str">
        <f>VLOOKUP(K332,'Ref asgn teams'!$A$2:$B$99,2)</f>
        <v>Wallingford Morelia</v>
      </c>
      <c r="F332" s="24" t="str">
        <f>VLOOKUP(L332,'Ref asgn teams'!$A$2:$B$99,2)</f>
        <v>Stamford City</v>
      </c>
      <c r="G332" s="73"/>
      <c r="H332" s="97">
        <f>IF('MASTER  10 Teams'!H332&lt;&gt;"",'MASTER  10 Teams'!H332,"")</f>
        <v>0.41666666666666702</v>
      </c>
      <c r="I332" s="25" t="str">
        <f>VLOOKUP(M332,Venues!$A$2:$E$139,5,FALSE)</f>
        <v>Woodhouse, Wallingford</v>
      </c>
      <c r="J332" s="75" t="str">
        <f>IF('MASTER  10 Teams'!J332&lt;&gt;"",'MASTER  10 Teams'!J332,"")</f>
        <v/>
      </c>
      <c r="K332" s="24" t="str">
        <f>IF('MASTER  10 Teams'!E332&lt;&gt;"",'MASTER  10 Teams'!E332,"")</f>
        <v>WALLINGFORD MORELIA</v>
      </c>
      <c r="L332" s="24" t="str">
        <f>IF('MASTER  10 Teams'!F332&lt;&gt;"",'MASTER  10 Teams'!F332,"")</f>
        <v>STAMFORD CITY</v>
      </c>
      <c r="M332" s="5" t="str">
        <f>IF('MASTER  10 Teams'!I332&lt;&gt;"",'MASTER  10 Teams'!I332,"")</f>
        <v>Woodhouse Field, Wallingford</v>
      </c>
      <c r="N332" s="5"/>
    </row>
    <row r="333" spans="1:28" ht="12.75" customHeight="1" thickBot="1" x14ac:dyDescent="0.4">
      <c r="A333" s="118"/>
      <c r="B333" s="23"/>
      <c r="C333" s="98" t="str">
        <f>IF('MASTER  10 Teams'!C333&lt;&gt;"",'MASTER  10 Teams'!C333,"")</f>
        <v/>
      </c>
      <c r="D333" s="27" t="str">
        <f>IF('MASTER  10 Teams'!D333&lt;&gt;"",'MASTER  10 Teams'!D333,"")</f>
        <v xml:space="preserve"> </v>
      </c>
      <c r="E333" s="24" t="e">
        <f>VLOOKUP(K333,'Ref asgn teams'!$A$2:$B$99,2)</f>
        <v>#N/A</v>
      </c>
      <c r="F333" s="24" t="e">
        <f>VLOOKUP(L333,'Ref asgn teams'!$A$2:$B$99,2)</f>
        <v>#N/A</v>
      </c>
      <c r="G333" s="73"/>
      <c r="H333" s="97" t="str">
        <f>IF('MASTER  10 Teams'!H333&lt;&gt;"",'MASTER  10 Teams'!H333,"")</f>
        <v/>
      </c>
      <c r="I333" s="25" t="e">
        <f>VLOOKUP(M333,Venues!$A$2:$E$139,5,FALSE)</f>
        <v>#N/A</v>
      </c>
      <c r="J333" s="75" t="str">
        <f>IF('MASTER  10 Teams'!J333&lt;&gt;"",'MASTER  10 Teams'!J333,"")</f>
        <v/>
      </c>
      <c r="K333" s="24" t="str">
        <f>IF('MASTER  10 Teams'!E333&lt;&gt;"",'MASTER  10 Teams'!E333,"")</f>
        <v/>
      </c>
      <c r="L333" s="24" t="str">
        <f>IF('MASTER  10 Teams'!F333&lt;&gt;"",'MASTER  10 Teams'!F333,"")</f>
        <v/>
      </c>
      <c r="M333" s="5" t="str">
        <f>IF('MASTER  10 Teams'!I333&lt;&gt;"",'MASTER  10 Teams'!I333,"")</f>
        <v/>
      </c>
      <c r="N333" s="2"/>
      <c r="Q333" s="22"/>
      <c r="R333" s="22"/>
      <c r="AA333" s="22"/>
      <c r="AB333" s="22"/>
    </row>
    <row r="334" spans="1:28" ht="12.75" customHeight="1" thickTop="1" thickBot="1" x14ac:dyDescent="0.4">
      <c r="A334" s="118"/>
      <c r="B334" s="23"/>
      <c r="C334" s="98">
        <f>IF('MASTER  10 Teams'!C334&lt;&gt;"",'MASTER  10 Teams'!C334,"")</f>
        <v>42904</v>
      </c>
      <c r="D334" s="28" t="str">
        <f>IF('MASTER  10 Teams'!D334&lt;&gt;"",'MASTER  10 Teams'!D334,"")</f>
        <v>O50-1</v>
      </c>
      <c r="E334" s="24" t="str">
        <f>VLOOKUP(K334,'Ref asgn teams'!$A$2:$B$99,2)</f>
        <v>Greenwich Gunners 50</v>
      </c>
      <c r="F334" s="24" t="str">
        <f>VLOOKUP(L334,'Ref asgn teams'!$A$2:$B$99,2)</f>
        <v>Darien Blue Waves</v>
      </c>
      <c r="G334" s="73"/>
      <c r="H334" s="97">
        <f>IF('MASTER  10 Teams'!H334&lt;&gt;"",'MASTER  10 Teams'!H334,"")</f>
        <v>0.41666666666666702</v>
      </c>
      <c r="I334" s="25" t="str">
        <f>VLOOKUP(M334,Venues!$A$2:$E$139,5,FALSE)</f>
        <v>Greenwich High School, Greenwich</v>
      </c>
      <c r="J334" s="75" t="str">
        <f>IF('MASTER  10 Teams'!J334&lt;&gt;"",'MASTER  10 Teams'!J334,"")</f>
        <v/>
      </c>
      <c r="K334" s="24" t="str">
        <f>IF('MASTER  10 Teams'!E334&lt;&gt;"",'MASTER  10 Teams'!E334,"")</f>
        <v>GREENWICH GUNNERS 50</v>
      </c>
      <c r="L334" s="24" t="str">
        <f>IF('MASTER  10 Teams'!F334&lt;&gt;"",'MASTER  10 Teams'!F334,"")</f>
        <v>DARIEN BLUE WAVE</v>
      </c>
      <c r="M334" s="5" t="str">
        <f>IF('MASTER  10 Teams'!I334&lt;&gt;"",'MASTER  10 Teams'!I334,"")</f>
        <v>tbd</v>
      </c>
      <c r="N334" s="5"/>
    </row>
    <row r="335" spans="1:28" ht="12.75" customHeight="1" thickTop="1" thickBot="1" x14ac:dyDescent="0.4">
      <c r="A335" s="118"/>
      <c r="B335" s="23"/>
      <c r="C335" s="98">
        <f>IF('MASTER  10 Teams'!C335&lt;&gt;"",'MASTER  10 Teams'!C335,"")</f>
        <v>42904</v>
      </c>
      <c r="D335" s="28" t="str">
        <f>IF('MASTER  10 Teams'!D335&lt;&gt;"",'MASTER  10 Teams'!D335,"")</f>
        <v>O50-1</v>
      </c>
      <c r="E335" s="24" t="str">
        <f>VLOOKUP(K335,'Ref asgn teams'!$A$2:$B$99,2)</f>
        <v>Club Napoli 50</v>
      </c>
      <c r="F335" s="24" t="str">
        <f>VLOOKUP(L335,'Ref asgn teams'!$A$2:$B$99,2)</f>
        <v>Polonia Falcon Stars FC</v>
      </c>
      <c r="G335" s="73"/>
      <c r="H335" s="97">
        <f>IF('MASTER  10 Teams'!H335&lt;&gt;"",'MASTER  10 Teams'!H335,"")</f>
        <v>0.41666666666666702</v>
      </c>
      <c r="I335" s="25" t="str">
        <f>VLOOKUP(M335,Venues!$A$2:$E$139,5,FALSE)</f>
        <v>North Farms Park, North Branford</v>
      </c>
      <c r="J335" s="75" t="str">
        <f>IF('MASTER  10 Teams'!J335&lt;&gt;"",'MASTER  10 Teams'!J335,"")</f>
        <v/>
      </c>
      <c r="K335" s="24" t="str">
        <f>IF('MASTER  10 Teams'!E335&lt;&gt;"",'MASTER  10 Teams'!E335,"")</f>
        <v>CLUB NAPOLI 50</v>
      </c>
      <c r="L335" s="24" t="str">
        <f>IF('MASTER  10 Teams'!F335&lt;&gt;"",'MASTER  10 Teams'!F335,"")</f>
        <v>POLONIA FALCON STARS FC</v>
      </c>
      <c r="M335" s="5" t="str">
        <f>IF('MASTER  10 Teams'!I335&lt;&gt;"",'MASTER  10 Teams'!I335,"")</f>
        <v>North Farms Park, North Branford</v>
      </c>
      <c r="N335" s="5"/>
    </row>
    <row r="336" spans="1:28" ht="12.75" customHeight="1" thickTop="1" thickBot="1" x14ac:dyDescent="0.4">
      <c r="A336" s="118"/>
      <c r="B336" s="23"/>
      <c r="C336" s="98">
        <f>IF('MASTER  10 Teams'!C336&lt;&gt;"",'MASTER  10 Teams'!C336,"")</f>
        <v>42904</v>
      </c>
      <c r="D336" s="28" t="str">
        <f>IF('MASTER  10 Teams'!D336&lt;&gt;"",'MASTER  10 Teams'!D336,"")</f>
        <v>O50-1</v>
      </c>
      <c r="E336" s="24" t="str">
        <f>VLOOKUP(K336,'Ref asgn teams'!$A$2:$B$99,2)</f>
        <v>Glastonbury Celtic</v>
      </c>
      <c r="F336" s="24" t="str">
        <f>VLOOKUP(L336,'Ref asgn teams'!$A$2:$B$99,2)</f>
        <v>Guilford Black Eagles</v>
      </c>
      <c r="G336" s="73"/>
      <c r="H336" s="97">
        <f>IF('MASTER  10 Teams'!H336&lt;&gt;"",'MASTER  10 Teams'!H336,"")</f>
        <v>0.41666666666666702</v>
      </c>
      <c r="I336" s="25" t="e">
        <f>VLOOKUP(M336,Venues!$A$2:$E$139,5,FALSE)</f>
        <v>#N/A</v>
      </c>
      <c r="J336" s="75" t="str">
        <f>IF('MASTER  10 Teams'!J336&lt;&gt;"",'MASTER  10 Teams'!J336,"")</f>
        <v/>
      </c>
      <c r="K336" s="24" t="str">
        <f>IF('MASTER  10 Teams'!E336&lt;&gt;"",'MASTER  10 Teams'!E336,"")</f>
        <v xml:space="preserve">GLASTONBURY CELTIC </v>
      </c>
      <c r="L336" s="24" t="str">
        <f>IF('MASTER  10 Teams'!F336&lt;&gt;"",'MASTER  10 Teams'!F336,"")</f>
        <v>GUILFORD BLACK EAGLES</v>
      </c>
      <c r="M336" s="5" t="str">
        <f>IF('MASTER  10 Teams'!I336&lt;&gt;"",'MASTER  10 Teams'!I336,"")</f>
        <v>Irish American Club, Glastonbury</v>
      </c>
      <c r="N336" s="5"/>
    </row>
    <row r="337" spans="1:28" ht="12.75" customHeight="1" thickTop="1" thickBot="1" x14ac:dyDescent="0.4">
      <c r="A337" s="118"/>
      <c r="B337" s="23"/>
      <c r="C337" s="98">
        <f>IF('MASTER  10 Teams'!C337&lt;&gt;"",'MASTER  10 Teams'!C337,"")</f>
        <v>42904</v>
      </c>
      <c r="D337" s="28" t="str">
        <f>IF('MASTER  10 Teams'!D337&lt;&gt;"",'MASTER  10 Teams'!D337,"")</f>
        <v>O50-1</v>
      </c>
      <c r="E337" s="24" t="str">
        <f>VLOOKUP(K337,'Ref asgn teams'!$A$2:$B$99,2)</f>
        <v>Hartford Cavaliers Masters</v>
      </c>
      <c r="F337" s="24" t="str">
        <f>VLOOKUP(L337,'Ref asgn teams'!$A$2:$B$99,2)</f>
        <v>New Britain Falcons FC</v>
      </c>
      <c r="G337" s="73"/>
      <c r="H337" s="97">
        <f>IF('MASTER  10 Teams'!H337&lt;&gt;"",'MASTER  10 Teams'!H337,"")</f>
        <v>0.41666666666666702</v>
      </c>
      <c r="I337" s="25" t="str">
        <f>VLOOKUP(M337,Venues!$A$2:$E$139,5,FALSE)</f>
        <v>Cronin Field, Hartford</v>
      </c>
      <c r="J337" s="75" t="str">
        <f>IF('MASTER  10 Teams'!J337&lt;&gt;"",'MASTER  10 Teams'!J337,"")</f>
        <v/>
      </c>
      <c r="K337" s="24" t="str">
        <f>IF('MASTER  10 Teams'!E337&lt;&gt;"",'MASTER  10 Teams'!E337,"")</f>
        <v>HARTFORD CAVALIERS</v>
      </c>
      <c r="L337" s="24" t="str">
        <f>IF('MASTER  10 Teams'!F337&lt;&gt;"",'MASTER  10 Teams'!F337,"")</f>
        <v>NEW BRITAIN FALCONS FC</v>
      </c>
      <c r="M337" s="5" t="str">
        <f>IF('MASTER  10 Teams'!I337&lt;&gt;"",'MASTER  10 Teams'!I337,"")</f>
        <v>Cronin Field, Hartford</v>
      </c>
      <c r="N337" s="5"/>
    </row>
    <row r="338" spans="1:28" ht="12.75" customHeight="1" thickTop="1" thickBot="1" x14ac:dyDescent="0.4">
      <c r="A338" s="118"/>
      <c r="B338" s="23"/>
      <c r="C338" s="98">
        <f>IF('MASTER  10 Teams'!C338&lt;&gt;"",'MASTER  10 Teams'!C338,"")</f>
        <v>42904</v>
      </c>
      <c r="D338" s="28" t="str">
        <f>IF('MASTER  10 Teams'!D338&lt;&gt;"",'MASTER  10 Teams'!D338,"")</f>
        <v>O50-1</v>
      </c>
      <c r="E338" s="24" t="str">
        <f>VLOOKUP(K338,'Ref asgn teams'!$A$2:$B$99,2)</f>
        <v>Vasco Da Gama 50 CC</v>
      </c>
      <c r="F338" s="24" t="str">
        <f>VLOOKUP(L338,'Ref asgn teams'!$A$2:$B$99,2)</f>
        <v>Cheshire Azzurri 50</v>
      </c>
      <c r="G338" s="73"/>
      <c r="H338" s="97">
        <f>IF('MASTER  10 Teams'!H338&lt;&gt;"",'MASTER  10 Teams'!H338,"")</f>
        <v>0.41666666666666702</v>
      </c>
      <c r="I338" s="25" t="str">
        <f>VLOOKUP(M338,Venues!$A$2:$E$139,5,FALSE)</f>
        <v>Veterans Memorial Park (BPT), Bridgeport</v>
      </c>
      <c r="J338" s="75" t="str">
        <f>IF('MASTER  10 Teams'!J338&lt;&gt;"",'MASTER  10 Teams'!J338,"")</f>
        <v/>
      </c>
      <c r="K338" s="24" t="str">
        <f>IF('MASTER  10 Teams'!E338&lt;&gt;"",'MASTER  10 Teams'!E338,"")</f>
        <v>VASCO DA GAMA 50</v>
      </c>
      <c r="L338" s="24" t="str">
        <f>IF('MASTER  10 Teams'!F338&lt;&gt;"",'MASTER  10 Teams'!F338,"")</f>
        <v>CHESHIRE AZZURRI 50</v>
      </c>
      <c r="M338" s="5" t="str">
        <f>IF('MASTER  10 Teams'!I338&lt;&gt;"",'MASTER  10 Teams'!I338,"")</f>
        <v>Veterans Memorial Park, Bridgeport</v>
      </c>
      <c r="N338" s="5"/>
    </row>
    <row r="339" spans="1:28" ht="12.75" customHeight="1" thickTop="1" thickBot="1" x14ac:dyDescent="0.4">
      <c r="A339" s="118"/>
      <c r="B339" s="23"/>
      <c r="C339" s="98" t="str">
        <f>IF('MASTER  10 Teams'!C339&lt;&gt;"",'MASTER  10 Teams'!C339,"")</f>
        <v/>
      </c>
      <c r="D339" s="27" t="str">
        <f>IF('MASTER  10 Teams'!D339&lt;&gt;"",'MASTER  10 Teams'!D339,"")</f>
        <v xml:space="preserve"> </v>
      </c>
      <c r="E339" s="24" t="e">
        <f>VLOOKUP(K339,'Ref asgn teams'!$A$2:$B$99,2)</f>
        <v>#N/A</v>
      </c>
      <c r="F339" s="24" t="e">
        <f>VLOOKUP(L339,'Ref asgn teams'!$A$2:$B$99,2)</f>
        <v>#N/A</v>
      </c>
      <c r="G339" s="73"/>
      <c r="H339" s="97" t="str">
        <f>IF('MASTER  10 Teams'!H339&lt;&gt;"",'MASTER  10 Teams'!H339,"")</f>
        <v/>
      </c>
      <c r="I339" s="25" t="e">
        <f>VLOOKUP(M339,Venues!$A$2:$E$139,5,FALSE)</f>
        <v>#N/A</v>
      </c>
      <c r="J339" s="75" t="str">
        <f>IF('MASTER  10 Teams'!J339&lt;&gt;"",'MASTER  10 Teams'!J339,"")</f>
        <v/>
      </c>
      <c r="K339" s="24" t="str">
        <f>IF('MASTER  10 Teams'!E339&lt;&gt;"",'MASTER  10 Teams'!E339,"")</f>
        <v/>
      </c>
      <c r="L339" s="24" t="str">
        <f>IF('MASTER  10 Teams'!F339&lt;&gt;"",'MASTER  10 Teams'!F339,"")</f>
        <v/>
      </c>
      <c r="M339" s="5" t="str">
        <f>IF('MASTER  10 Teams'!I339&lt;&gt;"",'MASTER  10 Teams'!I339,"")</f>
        <v/>
      </c>
      <c r="N339" s="2"/>
      <c r="Q339" s="22"/>
      <c r="R339" s="22"/>
      <c r="AA339" s="22"/>
      <c r="AB339" s="22"/>
    </row>
    <row r="340" spans="1:28" ht="12.75" customHeight="1" thickTop="1" thickBot="1" x14ac:dyDescent="0.4">
      <c r="A340" s="118"/>
      <c r="B340" s="23"/>
      <c r="C340" s="98">
        <f>IF('MASTER  10 Teams'!C340&lt;&gt;"",'MASTER  10 Teams'!C340,"")</f>
        <v>42904</v>
      </c>
      <c r="D340" s="39" t="str">
        <f>IF('MASTER  10 Teams'!D340&lt;&gt;"",'MASTER  10 Teams'!D340,"")</f>
        <v>O50-2</v>
      </c>
      <c r="E340" s="24" t="str">
        <f>VLOOKUP(K340,'Ref asgn teams'!$A$2:$B$99,2)</f>
        <v>Farmington White Owls</v>
      </c>
      <c r="F340" s="24" t="str">
        <f>VLOOKUP(L340,'Ref asgn teams'!$A$2:$B$99,2)</f>
        <v>GREENWICH PUMAS LEGENDS</v>
      </c>
      <c r="G340" s="73"/>
      <c r="H340" s="97">
        <f>IF('MASTER  10 Teams'!H340&lt;&gt;"",'MASTER  10 Teams'!H340,"")</f>
        <v>0.41666666666666702</v>
      </c>
      <c r="I340" s="25" t="str">
        <f>VLOOKUP(M340,Venues!$A$2:$E$139,5,FALSE)</f>
        <v>Winding Trails, Farmington</v>
      </c>
      <c r="J340" s="75" t="str">
        <f>IF('MASTER  10 Teams'!J340&lt;&gt;"",'MASTER  10 Teams'!J340,"")</f>
        <v/>
      </c>
      <c r="K340" s="24" t="str">
        <f>IF('MASTER  10 Teams'!E340&lt;&gt;"",'MASTER  10 Teams'!E340,"")</f>
        <v>FARMINGTON WHITE OWLS</v>
      </c>
      <c r="L340" s="24" t="str">
        <f>IF('MASTER  10 Teams'!F340&lt;&gt;"",'MASTER  10 Teams'!F340,"")</f>
        <v>GREENWICH PUMAS LEGENDS</v>
      </c>
      <c r="M340" s="5" t="str">
        <f>IF('MASTER  10 Teams'!I340&lt;&gt;"",'MASTER  10 Teams'!I340,"")</f>
        <v>Winding Trails, Farmington</v>
      </c>
      <c r="N340" s="5"/>
    </row>
    <row r="341" spans="1:28" ht="12.75" customHeight="1" thickTop="1" thickBot="1" x14ac:dyDescent="0.4">
      <c r="A341" s="118"/>
      <c r="B341" s="23"/>
      <c r="C341" s="98">
        <f>IF('MASTER  10 Teams'!C341&lt;&gt;"",'MASTER  10 Teams'!C341,"")</f>
        <v>42904</v>
      </c>
      <c r="D341" s="39" t="str">
        <f>IF('MASTER  10 Teams'!D341&lt;&gt;"",'MASTER  10 Teams'!D341,"")</f>
        <v>O50-2</v>
      </c>
      <c r="E341" s="24" t="str">
        <f>VLOOKUP(K341,'Ref asgn teams'!$A$2:$B$99,2)</f>
        <v>East Haven SC</v>
      </c>
      <c r="F341" s="24" t="str">
        <f>VLOOKUP(L341,'Ref asgn teams'!$A$2:$B$99,2)</f>
        <v>Moodus SC</v>
      </c>
      <c r="G341" s="73"/>
      <c r="H341" s="97">
        <f>IF('MASTER  10 Teams'!H341&lt;&gt;"",'MASTER  10 Teams'!H341,"")</f>
        <v>0.41666666666666702</v>
      </c>
      <c r="I341" s="25" t="str">
        <f>VLOOKUP(M341,Venues!$A$2:$E$139,5,FALSE)</f>
        <v>Moulthrop Field, East Haven</v>
      </c>
      <c r="J341" s="75" t="str">
        <f>IF('MASTER  10 Teams'!J341&lt;&gt;"",'MASTER  10 Teams'!J341,"")</f>
        <v/>
      </c>
      <c r="K341" s="24" t="str">
        <f>IF('MASTER  10 Teams'!E341&lt;&gt;"",'MASTER  10 Teams'!E341,"")</f>
        <v>EAST HAVEN SC</v>
      </c>
      <c r="L341" s="24" t="str">
        <f>IF('MASTER  10 Teams'!F341&lt;&gt;"",'MASTER  10 Teams'!F341,"")</f>
        <v>MOODUS SC</v>
      </c>
      <c r="M341" s="5" t="str">
        <f>IF('MASTER  10 Teams'!I341&lt;&gt;"",'MASTER  10 Teams'!I341,"")</f>
        <v>Moulthrop Field, East Haven</v>
      </c>
      <c r="N341" s="5"/>
    </row>
    <row r="342" spans="1:28" ht="12.75" customHeight="1" thickTop="1" thickBot="1" x14ac:dyDescent="0.4">
      <c r="A342" s="118"/>
      <c r="B342" s="23"/>
      <c r="C342" s="98">
        <f>IF('MASTER  10 Teams'!C342&lt;&gt;"",'MASTER  10 Teams'!C342,"")</f>
        <v>42904</v>
      </c>
      <c r="D342" s="39" t="str">
        <f>IF('MASTER  10 Teams'!D342&lt;&gt;"",'MASTER  10 Teams'!D342,"")</f>
        <v>O50-2</v>
      </c>
      <c r="E342" s="24" t="str">
        <f>VLOOKUP(K342,'Ref asgn teams'!$A$2:$B$99,2)</f>
        <v>Naugatuck River Rats</v>
      </c>
      <c r="F342" s="24" t="str">
        <f>VLOOKUP(L342,'Ref asgn teams'!$A$2:$B$99,2)</f>
        <v>North Branford Legends</v>
      </c>
      <c r="G342" s="73"/>
      <c r="H342" s="97">
        <f>IF('MASTER  10 Teams'!H342&lt;&gt;"",'MASTER  10 Teams'!H342,"")</f>
        <v>0.41666666666666702</v>
      </c>
      <c r="I342" s="25" t="str">
        <f>VLOOKUP(M342,Venues!$A$2:$E$139,5,FALSE)</f>
        <v>City Hill Middle School, Naugatuck</v>
      </c>
      <c r="J342" s="75" t="str">
        <f>IF('MASTER  10 Teams'!J342&lt;&gt;"",'MASTER  10 Teams'!J342,"")</f>
        <v/>
      </c>
      <c r="K342" s="24" t="str">
        <f>IF('MASTER  10 Teams'!E342&lt;&gt;"",'MASTER  10 Teams'!E342,"")</f>
        <v>NAUGATUCK RIVER RATS</v>
      </c>
      <c r="L342" s="24" t="str">
        <f>IF('MASTER  10 Teams'!F342&lt;&gt;"",'MASTER  10 Teams'!F342,"")</f>
        <v>NORTH BRANFORD LEGENDS</v>
      </c>
      <c r="M342" s="5" t="str">
        <f>IF('MASTER  10 Teams'!I342&lt;&gt;"",'MASTER  10 Teams'!I342,"")</f>
        <v>City Hill MS, Naugatuck</v>
      </c>
      <c r="N342" s="5"/>
    </row>
    <row r="343" spans="1:28" ht="12.75" customHeight="1" thickTop="1" thickBot="1" x14ac:dyDescent="0.4">
      <c r="A343" s="118"/>
      <c r="B343" s="23"/>
      <c r="C343" s="98">
        <f>IF('MASTER  10 Teams'!C343&lt;&gt;"",'MASTER  10 Teams'!C343,"")</f>
        <v>42904</v>
      </c>
      <c r="D343" s="39" t="str">
        <f>IF('MASTER  10 Teams'!D343&lt;&gt;"",'MASTER  10 Teams'!D343,"")</f>
        <v>O50-2</v>
      </c>
      <c r="E343" s="24" t="str">
        <f>VLOOKUP(K343,'Ref asgn teams'!$A$2:$B$99,2)</f>
        <v>West Haven Grays</v>
      </c>
      <c r="F343" s="24" t="str">
        <f>VLOOKUP(L343,'Ref asgn teams'!$A$2:$B$99,2)</f>
        <v>Greenwich Arsenal 50</v>
      </c>
      <c r="G343" s="73"/>
      <c r="H343" s="97">
        <f>IF('MASTER  10 Teams'!H343&lt;&gt;"",'MASTER  10 Teams'!H343,"")</f>
        <v>0.41666666666666702</v>
      </c>
      <c r="I343" s="25" t="str">
        <f>VLOOKUP(M343,Venues!$A$2:$E$139,5,FALSE)</f>
        <v>Pagels Field, West Haven</v>
      </c>
      <c r="J343" s="75" t="str">
        <f>IF('MASTER  10 Teams'!J343&lt;&gt;"",'MASTER  10 Teams'!J343,"")</f>
        <v/>
      </c>
      <c r="K343" s="24" t="str">
        <f>IF('MASTER  10 Teams'!E343&lt;&gt;"",'MASTER  10 Teams'!E343,"")</f>
        <v>WEST HAVEN GRAYS</v>
      </c>
      <c r="L343" s="24" t="str">
        <f>IF('MASTER  10 Teams'!F343&lt;&gt;"",'MASTER  10 Teams'!F343,"")</f>
        <v>GREENWICH ARSENAL 50</v>
      </c>
      <c r="M343" s="5" t="str">
        <f>IF('MASTER  10 Teams'!I343&lt;&gt;"",'MASTER  10 Teams'!I343,"")</f>
        <v>Pagels Field, West Haven</v>
      </c>
      <c r="N343" s="5"/>
    </row>
    <row r="344" spans="1:28" ht="12.75" customHeight="1" thickTop="1" x14ac:dyDescent="0.35">
      <c r="A344" s="118"/>
      <c r="B344" s="23"/>
      <c r="C344" s="98">
        <f>IF('MASTER  10 Teams'!C344&lt;&gt;"",'MASTER  10 Teams'!C344,"")</f>
        <v>42904</v>
      </c>
      <c r="D344" s="70" t="str">
        <f>IF('MASTER  10 Teams'!D344&lt;&gt;"",'MASTER  10 Teams'!D344,"")</f>
        <v>O50-2</v>
      </c>
      <c r="E344" s="24" t="str">
        <f>VLOOKUP(K344,'Ref asgn teams'!$A$2:$B$99,2)</f>
        <v>Waterbury Pontes</v>
      </c>
      <c r="F344" s="24" t="str">
        <f>VLOOKUP(L344,'Ref asgn teams'!$A$2:$B$99,2)</f>
        <v>Southbury Boomers</v>
      </c>
      <c r="G344" s="73"/>
      <c r="H344" s="97">
        <f>IF('MASTER  10 Teams'!H344&lt;&gt;"",'MASTER  10 Teams'!H344,"")</f>
        <v>0.41666666666666702</v>
      </c>
      <c r="I344" s="25" t="str">
        <f>VLOOKUP(M344,Venues!$A$2:$E$139,5,FALSE)</f>
        <v>Pontelandolfo Club, Waterbury</v>
      </c>
      <c r="J344" s="75" t="str">
        <f>IF('MASTER  10 Teams'!J344&lt;&gt;"",'MASTER  10 Teams'!J344,"")</f>
        <v/>
      </c>
      <c r="K344" s="24" t="str">
        <f>IF('MASTER  10 Teams'!E344&lt;&gt;"",'MASTER  10 Teams'!E344,"")</f>
        <v>WATERBURY PONTES</v>
      </c>
      <c r="L344" s="24" t="str">
        <f>IF('MASTER  10 Teams'!F344&lt;&gt;"",'MASTER  10 Teams'!F344,"")</f>
        <v>SOUTHBURY BOOMERS</v>
      </c>
      <c r="M344" s="5" t="str">
        <f>IF('MASTER  10 Teams'!I344&lt;&gt;"",'MASTER  10 Teams'!I344,"")</f>
        <v>Pontelandolfo Club, Waterbury</v>
      </c>
      <c r="N344" s="5"/>
    </row>
    <row r="345" spans="1:28" ht="12.75" customHeight="1" thickBot="1" x14ac:dyDescent="0.4">
      <c r="A345" s="118"/>
      <c r="B345" s="23"/>
      <c r="C345" s="98" t="str">
        <f>IF('MASTER  10 Teams'!C345&lt;&gt;"",'MASTER  10 Teams'!C345,"")</f>
        <v/>
      </c>
      <c r="D345" s="27" t="str">
        <f>IF('MASTER  10 Teams'!D345&lt;&gt;"",'MASTER  10 Teams'!D345,"")</f>
        <v xml:space="preserve"> </v>
      </c>
      <c r="E345" s="24" t="e">
        <f>VLOOKUP(K345,'Ref asgn teams'!$A$2:$B$99,2)</f>
        <v>#N/A</v>
      </c>
      <c r="F345" s="24" t="e">
        <f>VLOOKUP(L345,'Ref asgn teams'!$A$2:$B$99,2)</f>
        <v>#N/A</v>
      </c>
      <c r="G345" s="73"/>
      <c r="H345" s="97" t="str">
        <f>IF('MASTER  10 Teams'!H345&lt;&gt;"",'MASTER  10 Teams'!H345,"")</f>
        <v/>
      </c>
      <c r="I345" s="25" t="e">
        <f>VLOOKUP(M345,Venues!$A$2:$E$139,5,FALSE)</f>
        <v>#N/A</v>
      </c>
      <c r="J345" s="75" t="str">
        <f>IF('MASTER  10 Teams'!J345&lt;&gt;"",'MASTER  10 Teams'!J345,"")</f>
        <v/>
      </c>
      <c r="K345" s="24" t="str">
        <f>IF('MASTER  10 Teams'!E345&lt;&gt;"",'MASTER  10 Teams'!E345,"")</f>
        <v/>
      </c>
      <c r="L345" s="24" t="str">
        <f>IF('MASTER  10 Teams'!F345&lt;&gt;"",'MASTER  10 Teams'!F345,"")</f>
        <v/>
      </c>
      <c r="M345" s="5" t="str">
        <f>IF('MASTER  10 Teams'!I345&lt;&gt;"",'MASTER  10 Teams'!I345,"")</f>
        <v/>
      </c>
      <c r="N345" s="2"/>
      <c r="Q345" s="22"/>
      <c r="R345" s="22"/>
      <c r="AA345" s="22"/>
      <c r="AB345" s="22"/>
    </row>
    <row r="346" spans="1:28" ht="12.75" customHeight="1" thickTop="1" thickBot="1" x14ac:dyDescent="0.4">
      <c r="A346" s="118"/>
      <c r="B346" s="23"/>
      <c r="C346" s="98">
        <f>IF('MASTER  10 Teams'!C346&lt;&gt;"",'MASTER  10 Teams'!C346,"")</f>
        <v>42911</v>
      </c>
      <c r="D346" s="34" t="str">
        <f>IF('MASTER  10 Teams'!D346&lt;&gt;"",'MASTER  10 Teams'!D346,"")</f>
        <v>O30-1</v>
      </c>
      <c r="E346" s="24" t="str">
        <f>VLOOKUP(K346,'Ref asgn teams'!$A$2:$B$99,2)</f>
        <v>Cinton FC</v>
      </c>
      <c r="F346" s="24" t="str">
        <f>VLOOKUP(L346,'Ref asgn teams'!$A$2:$B$99,2)</f>
        <v>FC Shelton</v>
      </c>
      <c r="G346" s="73"/>
      <c r="H346" s="97">
        <f>IF('MASTER  10 Teams'!H346&lt;&gt;"",'MASTER  10 Teams'!H346,"")</f>
        <v>0.41666666666666702</v>
      </c>
      <c r="I346" s="25" t="str">
        <f>VLOOKUP(M346,Venues!$A$2:$E$139,5,FALSE)</f>
        <v>Indian River Recreation Area, Clinton</v>
      </c>
      <c r="J346" s="75" t="str">
        <f>IF('MASTER  10 Teams'!J346&lt;&gt;"",'MASTER  10 Teams'!J346,"")</f>
        <v/>
      </c>
      <c r="K346" s="24" t="str">
        <f>IF('MASTER  10 Teams'!E346&lt;&gt;"",'MASTER  10 Teams'!E346,"")</f>
        <v>CLINTON FC</v>
      </c>
      <c r="L346" s="24" t="str">
        <f>IF('MASTER  10 Teams'!F346&lt;&gt;"",'MASTER  10 Teams'!F346,"")</f>
        <v>SHELTON FC</v>
      </c>
      <c r="M346" s="5" t="str">
        <f>IF('MASTER  10 Teams'!I346&lt;&gt;"",'MASTER  10 Teams'!I346,"")</f>
        <v>Indian River Sports Complex, Clinton</v>
      </c>
      <c r="N346" s="5"/>
    </row>
    <row r="347" spans="1:28" ht="12.75" customHeight="1" thickTop="1" thickBot="1" x14ac:dyDescent="0.4">
      <c r="A347" s="118"/>
      <c r="B347" s="23"/>
      <c r="C347" s="98">
        <f>IF('MASTER  10 Teams'!C347&lt;&gt;"",'MASTER  10 Teams'!C347,"")</f>
        <v>42911</v>
      </c>
      <c r="D347" s="34" t="str">
        <f>IF('MASTER  10 Teams'!D347&lt;&gt;"",'MASTER  10 Teams'!D347,"")</f>
        <v>O30-1</v>
      </c>
      <c r="E347" s="24" t="str">
        <f>VLOOKUP(K347,'Ref asgn teams'!$A$2:$B$99,2)</f>
        <v>Polonez United</v>
      </c>
      <c r="F347" s="24" t="str">
        <f>VLOOKUP(L347,'Ref asgn teams'!$A$2:$B$99,2)</f>
        <v>Danbury United 30</v>
      </c>
      <c r="G347" s="73"/>
      <c r="H347" s="97">
        <f>IF('MASTER  10 Teams'!H347&lt;&gt;"",'MASTER  10 Teams'!H347,"")</f>
        <v>0.375</v>
      </c>
      <c r="I347" s="25" t="str">
        <f>VLOOKUP(M347,Venues!$A$2:$E$139,5,FALSE)</f>
        <v>Cromwell Middle School, Cromwell</v>
      </c>
      <c r="J347" s="75" t="str">
        <f>IF('MASTER  10 Teams'!J347&lt;&gt;"",'MASTER  10 Teams'!J347,"")</f>
        <v/>
      </c>
      <c r="K347" s="24" t="str">
        <f>IF('MASTER  10 Teams'!E347&lt;&gt;"",'MASTER  10 Teams'!E347,"")</f>
        <v>POLONEZ UNITED</v>
      </c>
      <c r="L347" s="24" t="str">
        <f>IF('MASTER  10 Teams'!F347&lt;&gt;"",'MASTER  10 Teams'!F347,"")</f>
        <v>DANBURY UNITED 30</v>
      </c>
      <c r="M347" s="5" t="str">
        <f>IF('MASTER  10 Teams'!I347&lt;&gt;"",'MASTER  10 Teams'!I347,"")</f>
        <v>Cromwell MS, Cromwell</v>
      </c>
      <c r="N347" s="5"/>
    </row>
    <row r="348" spans="1:28" ht="12.75" customHeight="1" thickTop="1" thickBot="1" x14ac:dyDescent="0.4">
      <c r="A348" s="118"/>
      <c r="B348" s="23"/>
      <c r="C348" s="98">
        <f>IF('MASTER  10 Teams'!C348&lt;&gt;"",'MASTER  10 Teams'!C348,"")</f>
        <v>42911</v>
      </c>
      <c r="D348" s="34" t="str">
        <f>IF('MASTER  10 Teams'!D348&lt;&gt;"",'MASTER  10 Teams'!D348,"")</f>
        <v>O30-1</v>
      </c>
      <c r="E348" s="24" t="str">
        <f>VLOOKUP(K348,'Ref asgn teams'!$A$2:$B$99,2)</f>
        <v>VASCO DA GAMA 30</v>
      </c>
      <c r="F348" s="24" t="str">
        <f>VLOOKUP(L348,'Ref asgn teams'!$A$2:$B$99,2)</f>
        <v>Greenwich Arsenal 30</v>
      </c>
      <c r="G348" s="73"/>
      <c r="H348" s="97">
        <f>IF('MASTER  10 Teams'!H348&lt;&gt;"",'MASTER  10 Teams'!H348,"")</f>
        <v>0.33333333333333331</v>
      </c>
      <c r="I348" s="25" t="str">
        <f>VLOOKUP(M348,Venues!$A$2:$E$139,5,FALSE)</f>
        <v>Veterans Memorial Park (BPT), Bridgeport</v>
      </c>
      <c r="J348" s="75" t="str">
        <f>IF('MASTER  10 Teams'!J348&lt;&gt;"",'MASTER  10 Teams'!J348,"")</f>
        <v/>
      </c>
      <c r="K348" s="24" t="str">
        <f>IF('MASTER  10 Teams'!E348&lt;&gt;"",'MASTER  10 Teams'!E348,"")</f>
        <v>VASCO DA GAMA 30</v>
      </c>
      <c r="L348" s="24" t="str">
        <f>IF('MASTER  10 Teams'!F348&lt;&gt;"",'MASTER  10 Teams'!F348,"")</f>
        <v>GREENWICH ARSENAL 30</v>
      </c>
      <c r="M348" s="5" t="str">
        <f>IF('MASTER  10 Teams'!I348&lt;&gt;"",'MASTER  10 Teams'!I348,"")</f>
        <v>Veterans Memorial Park, Bridgeport</v>
      </c>
      <c r="N348" s="5"/>
    </row>
    <row r="349" spans="1:28" ht="12.75" customHeight="1" thickTop="1" thickBot="1" x14ac:dyDescent="0.4">
      <c r="A349" s="118"/>
      <c r="B349" s="23"/>
      <c r="C349" s="98">
        <f>IF('MASTER  10 Teams'!C349&lt;&gt;"",'MASTER  10 Teams'!C349,"")</f>
        <v>42911</v>
      </c>
      <c r="D349" s="34" t="str">
        <f>IF('MASTER  10 Teams'!D349&lt;&gt;"",'MASTER  10 Teams'!D349,"")</f>
        <v>O30-1</v>
      </c>
      <c r="E349" s="24" t="str">
        <f>VLOOKUP(K349,'Ref asgn teams'!$A$2:$B$99,2)</f>
        <v>ECUACHAMOS FC</v>
      </c>
      <c r="F349" s="24" t="str">
        <f>VLOOKUP(L349,'Ref asgn teams'!$A$2:$B$99,2)</f>
        <v>Newtown Salty Dogs</v>
      </c>
      <c r="G349" s="73"/>
      <c r="H349" s="97">
        <f>IF('MASTER  10 Teams'!H349&lt;&gt;"",'MASTER  10 Teams'!H349,"")</f>
        <v>0.33333333333333331</v>
      </c>
      <c r="I349" s="25" t="str">
        <f>VLOOKUP(M349,Venues!$A$2:$E$139,5,FALSE)</f>
        <v>Witek Park, Derby</v>
      </c>
      <c r="J349" s="75" t="str">
        <f>IF('MASTER  10 Teams'!J349&lt;&gt;"",'MASTER  10 Teams'!J349,"")</f>
        <v/>
      </c>
      <c r="K349" s="24" t="str">
        <f>IF('MASTER  10 Teams'!E349&lt;&gt;"",'MASTER  10 Teams'!E349,"")</f>
        <v>ECUACHAMOS FC</v>
      </c>
      <c r="L349" s="24" t="str">
        <f>IF('MASTER  10 Teams'!F349&lt;&gt;"",'MASTER  10 Teams'!F349,"")</f>
        <v>NORTH BRANFORD 30</v>
      </c>
      <c r="M349" s="5" t="str">
        <f>IF('MASTER  10 Teams'!I349&lt;&gt;"",'MASTER  10 Teams'!I349,"")</f>
        <v>Witek Park, Derby</v>
      </c>
      <c r="N349" s="5"/>
    </row>
    <row r="350" spans="1:28" ht="12.75" customHeight="1" thickTop="1" x14ac:dyDescent="0.35">
      <c r="A350" s="118"/>
      <c r="B350" s="23"/>
      <c r="C350" s="98">
        <f>IF('MASTER  10 Teams'!C350&lt;&gt;"",'MASTER  10 Teams'!C350,"")</f>
        <v>42911</v>
      </c>
      <c r="D350" s="71" t="str">
        <f>IF('MASTER  10 Teams'!D350&lt;&gt;"",'MASTER  10 Teams'!D350,"")</f>
        <v>O30-1</v>
      </c>
      <c r="E350" s="24" t="str">
        <f>VLOOKUP(K350,'Ref asgn teams'!$A$2:$B$99,2)</f>
        <v>Milford Tuesday</v>
      </c>
      <c r="F350" s="24" t="str">
        <f>VLOOKUP(L350,'Ref asgn teams'!$A$2:$B$99,2)</f>
        <v>Newington Portuguese 30</v>
      </c>
      <c r="G350" s="73"/>
      <c r="H350" s="97">
        <f>IF('MASTER  10 Teams'!H350&lt;&gt;"",'MASTER  10 Teams'!H350,"")</f>
        <v>0.33333333333333331</v>
      </c>
      <c r="I350" s="25" t="str">
        <f>VLOOKUP(M350,Venues!$A$2:$E$139,5,FALSE)</f>
        <v>Fred Wolfe Park, Orange</v>
      </c>
      <c r="J350" s="75" t="str">
        <f>IF('MASTER  10 Teams'!J350&lt;&gt;"",'MASTER  10 Teams'!J350,"")</f>
        <v/>
      </c>
      <c r="K350" s="24" t="str">
        <f>IF('MASTER  10 Teams'!E350&lt;&gt;"",'MASTER  10 Teams'!E350,"")</f>
        <v>MILFORD TUESDAY</v>
      </c>
      <c r="L350" s="24" t="str">
        <f>IF('MASTER  10 Teams'!F350&lt;&gt;"",'MASTER  10 Teams'!F350,"")</f>
        <v>NEWINGTON PORTUGUESE 30</v>
      </c>
      <c r="M350" s="5" t="str">
        <f>IF('MASTER  10 Teams'!I350&lt;&gt;"",'MASTER  10 Teams'!I350,"")</f>
        <v>Fred Wolfe Park, Orange</v>
      </c>
      <c r="N350" s="5"/>
    </row>
    <row r="351" spans="1:28" ht="12.75" customHeight="1" thickBot="1" x14ac:dyDescent="0.4">
      <c r="A351" s="118"/>
      <c r="B351" s="23"/>
      <c r="C351" s="98" t="str">
        <f>IF('MASTER  10 Teams'!C351&lt;&gt;"",'MASTER  10 Teams'!C351,"")</f>
        <v/>
      </c>
      <c r="D351" s="27" t="str">
        <f>IF('MASTER  10 Teams'!D351&lt;&gt;"",'MASTER  10 Teams'!D351,"")</f>
        <v xml:space="preserve"> </v>
      </c>
      <c r="E351" s="24" t="e">
        <f>VLOOKUP(K351,'Ref asgn teams'!$A$2:$B$99,2)</f>
        <v>#N/A</v>
      </c>
      <c r="F351" s="24" t="e">
        <f>VLOOKUP(L351,'Ref asgn teams'!$A$2:$B$99,2)</f>
        <v>#N/A</v>
      </c>
      <c r="G351" s="73"/>
      <c r="H351" s="97" t="str">
        <f>IF('MASTER  10 Teams'!H351&lt;&gt;"",'MASTER  10 Teams'!H351,"")</f>
        <v/>
      </c>
      <c r="I351" s="25" t="e">
        <f>VLOOKUP(M351,Venues!$A$2:$E$139,5,FALSE)</f>
        <v>#N/A</v>
      </c>
      <c r="J351" s="75" t="str">
        <f>IF('MASTER  10 Teams'!J351&lt;&gt;"",'MASTER  10 Teams'!J351,"")</f>
        <v/>
      </c>
      <c r="K351" s="24" t="str">
        <f>IF('MASTER  10 Teams'!E351&lt;&gt;"",'MASTER  10 Teams'!E351,"")</f>
        <v/>
      </c>
      <c r="L351" s="24" t="str">
        <f>IF('MASTER  10 Teams'!F351&lt;&gt;"",'MASTER  10 Teams'!F351,"")</f>
        <v/>
      </c>
      <c r="M351" s="5" t="str">
        <f>IF('MASTER  10 Teams'!I351&lt;&gt;"",'MASTER  10 Teams'!I351,"")</f>
        <v/>
      </c>
      <c r="N351" s="5"/>
      <c r="Q351" s="22"/>
      <c r="R351" s="22"/>
      <c r="AA351" s="22"/>
      <c r="AB351" s="22"/>
    </row>
    <row r="352" spans="1:28" ht="12.75" customHeight="1" thickTop="1" thickBot="1" x14ac:dyDescent="0.4">
      <c r="A352" s="118"/>
      <c r="B352" s="23"/>
      <c r="C352" s="98">
        <f>IF('MASTER  10 Teams'!C352&lt;&gt;"",'MASTER  10 Teams'!C352,"")</f>
        <v>42911</v>
      </c>
      <c r="D352" s="35" t="str">
        <f>IF('MASTER  10 Teams'!D352&lt;&gt;"",'MASTER  10 Teams'!D352,"")</f>
        <v>O30-2</v>
      </c>
      <c r="E352" s="24" t="str">
        <f>VLOOKUP(K352,'Ref asgn teams'!$A$2:$B$99,2)</f>
        <v>Bridgeport United</v>
      </c>
      <c r="F352" s="24" t="str">
        <f>VLOOKUP(L352,'Ref asgn teams'!$A$2:$B$99,2)</f>
        <v>Stamford FC</v>
      </c>
      <c r="G352" s="73"/>
      <c r="H352" s="97">
        <f>IF('MASTER  10 Teams'!H352&lt;&gt;"",'MASTER  10 Teams'!H352,"")</f>
        <v>0.41666666666666669</v>
      </c>
      <c r="I352" s="25" t="e">
        <f>VLOOKUP(M352,Venues!$A$2:$E$139,5,FALSE)</f>
        <v>#N/A</v>
      </c>
      <c r="J352" s="75" t="str">
        <f>IF('MASTER  10 Teams'!J352&lt;&gt;"",'MASTER  10 Teams'!J352,"")</f>
        <v/>
      </c>
      <c r="K352" s="24" t="str">
        <f>IF('MASTER  10 Teams'!E352&lt;&gt;"",'MASTER  10 Teams'!E352,"")</f>
        <v>BYE</v>
      </c>
      <c r="L352" s="24" t="str">
        <f>IF('MASTER  10 Teams'!F352&lt;&gt;"",'MASTER  10 Teams'!F352,"")</f>
        <v>STAMFORD FC</v>
      </c>
      <c r="M352" s="5" t="str">
        <f>IF('MASTER  10 Teams'!I352&lt;&gt;"",'MASTER  10 Teams'!I352,"")</f>
        <v>--</v>
      </c>
      <c r="N352" s="5"/>
    </row>
    <row r="353" spans="1:28" ht="12.75" customHeight="1" thickTop="1" thickBot="1" x14ac:dyDescent="0.4">
      <c r="A353" s="118"/>
      <c r="B353" s="23"/>
      <c r="C353" s="98">
        <f>IF('MASTER  10 Teams'!C353&lt;&gt;"",'MASTER  10 Teams'!C353,"")</f>
        <v>42911</v>
      </c>
      <c r="D353" s="35" t="str">
        <f>IF('MASTER  10 Teams'!D353&lt;&gt;"",'MASTER  10 Teams'!D353,"")</f>
        <v>O30-2</v>
      </c>
      <c r="E353" s="24" t="str">
        <f>VLOOKUP(K353,'Ref asgn teams'!$A$2:$B$99,2)</f>
        <v>Newtown Salty Dogs</v>
      </c>
      <c r="F353" s="24" t="str">
        <f>VLOOKUP(L353,'Ref asgn teams'!$A$2:$B$99,2)</f>
        <v>Caseus New Haven FC</v>
      </c>
      <c r="G353" s="73"/>
      <c r="H353" s="97">
        <f>IF('MASTER  10 Teams'!H353&lt;&gt;"",'MASTER  10 Teams'!H353,"")</f>
        <v>0.33333333333333331</v>
      </c>
      <c r="I353" s="25" t="str">
        <f>VLOOKUP(M353,Venues!$A$2:$E$139,5,FALSE)</f>
        <v>Treadwell Park, Sandy Hook</v>
      </c>
      <c r="J353" s="75" t="str">
        <f>IF('MASTER  10 Teams'!J353&lt;&gt;"",'MASTER  10 Teams'!J353,"")</f>
        <v/>
      </c>
      <c r="K353" s="24" t="str">
        <f>IF('MASTER  10 Teams'!E353&lt;&gt;"",'MASTER  10 Teams'!E353,"")</f>
        <v>NEWTOWN SALTY DOGS</v>
      </c>
      <c r="L353" s="24" t="str">
        <f>IF('MASTER  10 Teams'!F353&lt;&gt;"",'MASTER  10 Teams'!F353,"")</f>
        <v>CASEUS NEW HAVEN FC</v>
      </c>
      <c r="M353" s="5" t="str">
        <f>IF('MASTER  10 Teams'!I353&lt;&gt;"",'MASTER  10 Teams'!I353,"")</f>
        <v>Treadwell Park, Newtown</v>
      </c>
      <c r="N353" s="5"/>
    </row>
    <row r="354" spans="1:28" ht="12.75" customHeight="1" thickTop="1" thickBot="1" x14ac:dyDescent="0.4">
      <c r="A354" s="118"/>
      <c r="B354" s="23"/>
      <c r="C354" s="98">
        <f>IF('MASTER  10 Teams'!C354&lt;&gt;"",'MASTER  10 Teams'!C354,"")</f>
        <v>42911</v>
      </c>
      <c r="D354" s="35" t="str">
        <f>IF('MASTER  10 Teams'!D354&lt;&gt;"",'MASTER  10 Teams'!D354,"")</f>
        <v>O30-2</v>
      </c>
      <c r="E354" s="24" t="str">
        <f>VLOOKUP(K354,'Ref asgn teams'!$A$2:$B$99,2)</f>
        <v>WATERTOWN GEEZERS</v>
      </c>
      <c r="F354" s="24" t="str">
        <f>VLOOKUP(L354,'Ref asgn teams'!$A$2:$B$99,2)</f>
        <v>HENRY REID FC</v>
      </c>
      <c r="G354" s="73"/>
      <c r="H354" s="97">
        <f>IF('MASTER  10 Teams'!H354&lt;&gt;"",'MASTER  10 Teams'!H354,"")</f>
        <v>0.41666666666666702</v>
      </c>
      <c r="I354" s="25" t="str">
        <f>VLOOKUP(M354,Venues!$A$2:$E$139,5,FALSE)</f>
        <v>Swift School, Watertown</v>
      </c>
      <c r="J354" s="75" t="str">
        <f>IF('MASTER  10 Teams'!J354&lt;&gt;"",'MASTER  10 Teams'!J354,"")</f>
        <v/>
      </c>
      <c r="K354" s="24" t="str">
        <f>IF('MASTER  10 Teams'!E354&lt;&gt;"",'MASTER  10 Teams'!E354,"")</f>
        <v>WATERTOWN GEEZERS</v>
      </c>
      <c r="L354" s="24" t="str">
        <f>IF('MASTER  10 Teams'!F354&lt;&gt;"",'MASTER  10 Teams'!F354,"")</f>
        <v>HENRY  REID FC 30</v>
      </c>
      <c r="M354" s="5" t="str">
        <f>IF('MASTER  10 Teams'!I354&lt;&gt;"",'MASTER  10 Teams'!I354,"")</f>
        <v>Swift School, Watertown</v>
      </c>
      <c r="N354" s="5"/>
    </row>
    <row r="355" spans="1:28" ht="12.75" customHeight="1" thickTop="1" thickBot="1" x14ac:dyDescent="0.4">
      <c r="A355" s="118"/>
      <c r="B355" s="23"/>
      <c r="C355" s="98">
        <f>IF('MASTER  10 Teams'!C355&lt;&gt;"",'MASTER  10 Teams'!C355,"")</f>
        <v>42911</v>
      </c>
      <c r="D355" s="35" t="str">
        <f>IF('MASTER  10 Teams'!D355&lt;&gt;"",'MASTER  10 Teams'!D355,"")</f>
        <v>O30-2</v>
      </c>
      <c r="E355" s="24" t="str">
        <f>VLOOKUP(K355,'Ref asgn teams'!$A$2:$B$99,2)</f>
        <v>Club Napoli 30</v>
      </c>
      <c r="F355" s="24" t="str">
        <f>VLOOKUP(L355,'Ref asgn teams'!$A$2:$B$99,2)</f>
        <v>Naugatuck Fusion</v>
      </c>
      <c r="G355" s="73"/>
      <c r="H355" s="97">
        <f>IF('MASTER  10 Teams'!H355&lt;&gt;"",'MASTER  10 Teams'!H355,"")</f>
        <v>0.41666666666666702</v>
      </c>
      <c r="I355" s="25" t="str">
        <f>VLOOKUP(M355,Venues!$A$2:$E$139,5,FALSE)</f>
        <v>Quinnipiac Park, Cheshire</v>
      </c>
      <c r="J355" s="75" t="str">
        <f>IF('MASTER  10 Teams'!J355&lt;&gt;"",'MASTER  10 Teams'!J355,"")</f>
        <v/>
      </c>
      <c r="K355" s="24" t="str">
        <f>IF('MASTER  10 Teams'!E355&lt;&gt;"",'MASTER  10 Teams'!E355,"")</f>
        <v>CLUB NAPOLI 30</v>
      </c>
      <c r="L355" s="24" t="str">
        <f>IF('MASTER  10 Teams'!F355&lt;&gt;"",'MASTER  10 Teams'!F355,"")</f>
        <v>NAUGATUCK FUSION</v>
      </c>
      <c r="M355" s="5" t="str">
        <f>IF('MASTER  10 Teams'!I355&lt;&gt;"",'MASTER  10 Teams'!I355,"")</f>
        <v>Quinnipiac Park, Cheshire</v>
      </c>
      <c r="N355" s="5"/>
    </row>
    <row r="356" spans="1:28" ht="12.75" customHeight="1" thickTop="1" x14ac:dyDescent="0.35">
      <c r="A356" s="118"/>
      <c r="B356" s="23"/>
      <c r="C356" s="98">
        <f>IF('MASTER  10 Teams'!C356&lt;&gt;"",'MASTER  10 Teams'!C356,"")</f>
        <v>42911</v>
      </c>
      <c r="D356" s="68" t="str">
        <f>IF('MASTER  10 Teams'!D356&lt;&gt;"",'MASTER  10 Teams'!D356,"")</f>
        <v>O30-2</v>
      </c>
      <c r="E356" s="24" t="str">
        <f>VLOOKUP(K356,'Ref asgn teams'!$A$2:$B$99,2)</f>
        <v>Litchfield County Blues</v>
      </c>
      <c r="F356" s="24" t="str">
        <f>VLOOKUP(L356,'Ref asgn teams'!$A$2:$B$99,2)</f>
        <v>Milford Amigos</v>
      </c>
      <c r="G356" s="73"/>
      <c r="H356" s="97">
        <f>IF('MASTER  10 Teams'!H356&lt;&gt;"",'MASTER  10 Teams'!H356,"")</f>
        <v>0.41666666666666702</v>
      </c>
      <c r="I356" s="25" t="str">
        <f>VLOOKUP(M356,Venues!$A$2:$E$139,5,FALSE)</f>
        <v>Whittlesey Harrison, Morris</v>
      </c>
      <c r="J356" s="75" t="str">
        <f>IF('MASTER  10 Teams'!J356&lt;&gt;"",'MASTER  10 Teams'!J356,"")</f>
        <v/>
      </c>
      <c r="K356" s="24" t="str">
        <f>IF('MASTER  10 Teams'!E356&lt;&gt;"",'MASTER  10 Teams'!E356,"")</f>
        <v>LITCHFIELD COUNTY BLUES</v>
      </c>
      <c r="L356" s="24" t="str">
        <f>IF('MASTER  10 Teams'!F356&lt;&gt;"",'MASTER  10 Teams'!F356,"")</f>
        <v>MILFORD AMIGOS</v>
      </c>
      <c r="M356" s="5" t="str">
        <f>IF('MASTER  10 Teams'!I356&lt;&gt;"",'MASTER  10 Teams'!I356,"")</f>
        <v>Whittlesey Harrison, Morris</v>
      </c>
      <c r="N356" s="5"/>
    </row>
    <row r="357" spans="1:28" ht="12.75" customHeight="1" thickBot="1" x14ac:dyDescent="0.4">
      <c r="A357" s="118"/>
      <c r="B357" s="23"/>
      <c r="C357" s="98" t="str">
        <f>IF('MASTER  10 Teams'!C357&lt;&gt;"",'MASTER  10 Teams'!C357,"")</f>
        <v/>
      </c>
      <c r="D357" s="27" t="str">
        <f>IF('MASTER  10 Teams'!D357&lt;&gt;"",'MASTER  10 Teams'!D357,"")</f>
        <v xml:space="preserve"> </v>
      </c>
      <c r="E357" s="24" t="e">
        <f>VLOOKUP(K357,'Ref asgn teams'!$A$2:$B$99,2)</f>
        <v>#N/A</v>
      </c>
      <c r="F357" s="24" t="e">
        <f>VLOOKUP(L357,'Ref asgn teams'!$A$2:$B$99,2)</f>
        <v>#N/A</v>
      </c>
      <c r="G357" s="73"/>
      <c r="H357" s="97" t="str">
        <f>IF('MASTER  10 Teams'!H357&lt;&gt;"",'MASTER  10 Teams'!H357,"")</f>
        <v/>
      </c>
      <c r="I357" s="25" t="e">
        <f>VLOOKUP(M357,Venues!$A$2:$E$139,5,FALSE)</f>
        <v>#N/A</v>
      </c>
      <c r="J357" s="75" t="str">
        <f>IF('MASTER  10 Teams'!J357&lt;&gt;"",'MASTER  10 Teams'!J357,"")</f>
        <v/>
      </c>
      <c r="K357" s="24" t="str">
        <f>IF('MASTER  10 Teams'!E357&lt;&gt;"",'MASTER  10 Teams'!E357,"")</f>
        <v/>
      </c>
      <c r="L357" s="24" t="str">
        <f>IF('MASTER  10 Teams'!F357&lt;&gt;"",'MASTER  10 Teams'!F357,"")</f>
        <v/>
      </c>
      <c r="M357" s="5" t="str">
        <f>IF('MASTER  10 Teams'!I357&lt;&gt;"",'MASTER  10 Teams'!I357,"")</f>
        <v/>
      </c>
      <c r="N357" s="2"/>
      <c r="Q357" s="22"/>
      <c r="R357" s="22"/>
      <c r="AA357" s="22"/>
      <c r="AB357" s="22"/>
    </row>
    <row r="358" spans="1:28" ht="12.75" customHeight="1" thickTop="1" thickBot="1" x14ac:dyDescent="0.4">
      <c r="A358" s="118"/>
      <c r="B358" s="23"/>
      <c r="C358" s="98">
        <f>IF('MASTER  10 Teams'!C358&lt;&gt;"",'MASTER  10 Teams'!C358,"")</f>
        <v>42911</v>
      </c>
      <c r="D358" s="36" t="str">
        <f>IF('MASTER  10 Teams'!D358&lt;&gt;"",'MASTER  10 Teams'!D358,"")</f>
        <v>O40-1</v>
      </c>
      <c r="E358" s="24" t="str">
        <f>VLOOKUP(K358,'Ref asgn teams'!$A$2:$B$99,2)</f>
        <v>Cheshire Azzurri 40</v>
      </c>
      <c r="F358" s="24" t="str">
        <f>VLOOKUP(L358,'Ref asgn teams'!$A$2:$B$99,2)</f>
        <v>Waterbury Albanians</v>
      </c>
      <c r="G358" s="73"/>
      <c r="H358" s="97">
        <f>IF('MASTER  10 Teams'!H358&lt;&gt;"",'MASTER  10 Teams'!H358,"")</f>
        <v>0.33333333333333331</v>
      </c>
      <c r="I358" s="25" t="str">
        <f>VLOOKUP(M358,Venues!$A$2:$E$139,5,FALSE)</f>
        <v>Quinnipiac Park, Cheshire</v>
      </c>
      <c r="J358" s="75" t="str">
        <f>IF('MASTER  10 Teams'!J358&lt;&gt;"",'MASTER  10 Teams'!J358,"")</f>
        <v/>
      </c>
      <c r="K358" s="24" t="str">
        <f>IF('MASTER  10 Teams'!E358&lt;&gt;"",'MASTER  10 Teams'!E358,"")</f>
        <v>CHESHIRE AZZURRI 40</v>
      </c>
      <c r="L358" s="24" t="str">
        <f>IF('MASTER  10 Teams'!F358&lt;&gt;"",'MASTER  10 Teams'!F358,"")</f>
        <v>WATERBURY ALBANIANS</v>
      </c>
      <c r="M358" s="5" t="str">
        <f>IF('MASTER  10 Teams'!I358&lt;&gt;"",'MASTER  10 Teams'!I358,"")</f>
        <v>Quinnipiac Park, Cheshire</v>
      </c>
      <c r="N358" s="5"/>
    </row>
    <row r="359" spans="1:28" ht="12.75" customHeight="1" thickTop="1" thickBot="1" x14ac:dyDescent="0.4">
      <c r="A359" s="118"/>
      <c r="B359" s="23"/>
      <c r="C359" s="98">
        <f>IF('MASTER  10 Teams'!C359&lt;&gt;"",'MASTER  10 Teams'!C359,"")</f>
        <v>42911</v>
      </c>
      <c r="D359" s="36" t="str">
        <f>IF('MASTER  10 Teams'!D359&lt;&gt;"",'MASTER  10 Teams'!D359,"")</f>
        <v>O40-1</v>
      </c>
      <c r="E359" s="24" t="str">
        <f>VLOOKUP(K359,'Ref asgn teams'!$A$2:$B$99,2)</f>
        <v>Vasco Da Gama 40</v>
      </c>
      <c r="F359" s="24" t="str">
        <f>VLOOKUP(L359,'Ref asgn teams'!$A$2:$B$99,2)</f>
        <v>Danbury United 40</v>
      </c>
      <c r="G359" s="73"/>
      <c r="H359" s="97">
        <f>IF('MASTER  10 Teams'!H359&lt;&gt;"",'MASTER  10 Teams'!H359,"")</f>
        <v>0.41666666666666702</v>
      </c>
      <c r="I359" s="25" t="str">
        <f>VLOOKUP(M359,Venues!$A$2:$E$139,5,FALSE)</f>
        <v>Veterans Memorial Park (BPT), Bridgeport</v>
      </c>
      <c r="J359" s="75" t="str">
        <f>IF('MASTER  10 Teams'!J359&lt;&gt;"",'MASTER  10 Teams'!J359,"")</f>
        <v/>
      </c>
      <c r="K359" s="24" t="str">
        <f>IF('MASTER  10 Teams'!E359&lt;&gt;"",'MASTER  10 Teams'!E359,"")</f>
        <v>VASCO DA GAMA 40</v>
      </c>
      <c r="L359" s="24" t="str">
        <f>IF('MASTER  10 Teams'!F359&lt;&gt;"",'MASTER  10 Teams'!F359,"")</f>
        <v>DANBURY UNITED 40</v>
      </c>
      <c r="M359" s="5" t="str">
        <f>IF('MASTER  10 Teams'!I359&lt;&gt;"",'MASTER  10 Teams'!I359,"")</f>
        <v>Veterans Memorial Park, Bridgeport</v>
      </c>
      <c r="N359" s="5"/>
    </row>
    <row r="360" spans="1:28" ht="12.75" customHeight="1" thickTop="1" thickBot="1" x14ac:dyDescent="0.4">
      <c r="A360" s="118"/>
      <c r="B360" s="23"/>
      <c r="C360" s="98">
        <f>IF('MASTER  10 Teams'!C360&lt;&gt;"",'MASTER  10 Teams'!C360,"")</f>
        <v>42911</v>
      </c>
      <c r="D360" s="36" t="str">
        <f>IF('MASTER  10 Teams'!D360&lt;&gt;"",'MASTER  10 Teams'!D360,"")</f>
        <v>O40-1</v>
      </c>
      <c r="E360" s="24" t="str">
        <f>VLOOKUP(K360,'Ref asgn teams'!$A$2:$B$99,2)</f>
        <v>Wilton Ancient Warriors FC</v>
      </c>
      <c r="F360" s="24" t="str">
        <f>VLOOKUP(L360,'Ref asgn teams'!$A$2:$B$99,2)</f>
        <v>Greenwich Pumas</v>
      </c>
      <c r="G360" s="73"/>
      <c r="H360" s="97">
        <f>IF('MASTER  10 Teams'!H360&lt;&gt;"",'MASTER  10 Teams'!H360,"")</f>
        <v>0.41666666666666702</v>
      </c>
      <c r="I360" s="25" t="str">
        <f>VLOOKUP(M360,Venues!$A$2:$E$139,5,FALSE)</f>
        <v>Lilly Field, Wilton</v>
      </c>
      <c r="J360" s="75" t="str">
        <f>IF('MASTER  10 Teams'!J360&lt;&gt;"",'MASTER  10 Teams'!J360,"")</f>
        <v/>
      </c>
      <c r="K360" s="24" t="str">
        <f>IF('MASTER  10 Teams'!E360&lt;&gt;"",'MASTER  10 Teams'!E360,"")</f>
        <v xml:space="preserve">WILTON WARRIORS </v>
      </c>
      <c r="L360" s="24" t="str">
        <f>IF('MASTER  10 Teams'!F360&lt;&gt;"",'MASTER  10 Teams'!F360,"")</f>
        <v>GREENWICH PUMAS</v>
      </c>
      <c r="M360" s="5" t="str">
        <f>IF('MASTER  10 Teams'!I360&lt;&gt;"",'MASTER  10 Teams'!I360,"")</f>
        <v>Lilly Field, Wilton</v>
      </c>
      <c r="N360" s="5"/>
    </row>
    <row r="361" spans="1:28" ht="12.75" customHeight="1" thickTop="1" thickBot="1" x14ac:dyDescent="0.4">
      <c r="A361" s="118"/>
      <c r="B361" s="23"/>
      <c r="C361" s="98">
        <f>IF('MASTER  10 Teams'!C361&lt;&gt;"",'MASTER  10 Teams'!C361,"")</f>
        <v>42911</v>
      </c>
      <c r="D361" s="36" t="str">
        <f>IF('MASTER  10 Teams'!D361&lt;&gt;"",'MASTER  10 Teams'!D361,"")</f>
        <v>O40-1</v>
      </c>
      <c r="E361" s="24" t="str">
        <f>VLOOKUP(K361,'Ref asgn teams'!$A$2:$B$99,2)</f>
        <v>Fairfield GAC</v>
      </c>
      <c r="F361" s="24" t="str">
        <f>VLOOKUP(L361,'Ref asgn teams'!$A$2:$B$99,2)</f>
        <v>Connecticut Storm</v>
      </c>
      <c r="G361" s="73"/>
      <c r="H361" s="97">
        <f>IF('MASTER  10 Teams'!H361&lt;&gt;"",'MASTER  10 Teams'!H361,"")</f>
        <v>0.41666666666666702</v>
      </c>
      <c r="I361" s="25" t="str">
        <f>VLOOKUP(M361,Venues!$A$2:$E$139,5,FALSE)</f>
        <v>Ludlowe HS, Fairfield</v>
      </c>
      <c r="J361" s="75" t="str">
        <f>IF('MASTER  10 Teams'!J361&lt;&gt;"",'MASTER  10 Teams'!J361,"")</f>
        <v/>
      </c>
      <c r="K361" s="24" t="str">
        <f>IF('MASTER  10 Teams'!E361&lt;&gt;"",'MASTER  10 Teams'!E361,"")</f>
        <v>FAIRFIELD GAC</v>
      </c>
      <c r="L361" s="24" t="str">
        <f>IF('MASTER  10 Teams'!F361&lt;&gt;"",'MASTER  10 Teams'!F361,"")</f>
        <v>STORM FC</v>
      </c>
      <c r="M361" s="5" t="str">
        <f>IF('MASTER  10 Teams'!I361&lt;&gt;"",'MASTER  10 Teams'!I361,"")</f>
        <v>Ludlowe HS, Fairfield</v>
      </c>
      <c r="N361" s="5"/>
    </row>
    <row r="362" spans="1:28" ht="12.75" customHeight="1" thickTop="1" x14ac:dyDescent="0.35">
      <c r="A362" s="118"/>
      <c r="B362" s="23"/>
      <c r="C362" s="98">
        <f>IF('MASTER  10 Teams'!C362&lt;&gt;"",'MASTER  10 Teams'!C362,"")</f>
        <v>42911</v>
      </c>
      <c r="D362" s="67" t="str">
        <f>IF('MASTER  10 Teams'!D362&lt;&gt;"",'MASTER  10 Teams'!D362,"")</f>
        <v>O40-1</v>
      </c>
      <c r="E362" s="24" t="str">
        <f>VLOOKUP(K362,'Ref asgn teams'!$A$2:$B$99,2)</f>
        <v>Norwalk Mariners</v>
      </c>
      <c r="F362" s="24" t="str">
        <f>VLOOKUP(L362,'Ref asgn teams'!$A$2:$B$99,2)</f>
        <v>Ridgefield Kicks</v>
      </c>
      <c r="G362" s="73"/>
      <c r="H362" s="97">
        <f>IF('MASTER  10 Teams'!H362&lt;&gt;"",'MASTER  10 Teams'!H362,"")</f>
        <v>0.41666666666666702</v>
      </c>
      <c r="I362" s="25" t="str">
        <f>VLOOKUP(M362,Venues!$A$2:$E$139,5,FALSE)</f>
        <v>Nathan Hale Middle School, Norwalk</v>
      </c>
      <c r="J362" s="75" t="str">
        <f>IF('MASTER  10 Teams'!J362&lt;&gt;"",'MASTER  10 Teams'!J362,"")</f>
        <v/>
      </c>
      <c r="K362" s="24" t="str">
        <f>IF('MASTER  10 Teams'!E362&lt;&gt;"",'MASTER  10 Teams'!E362,"")</f>
        <v>NORWALK MARINERS</v>
      </c>
      <c r="L362" s="24" t="str">
        <f>IF('MASTER  10 Teams'!F362&lt;&gt;"",'MASTER  10 Teams'!F362,"")</f>
        <v>RIDGEFIELD KICKS</v>
      </c>
      <c r="M362" s="5" t="str">
        <f>IF('MASTER  10 Teams'!I362&lt;&gt;"",'MASTER  10 Teams'!I362,"")</f>
        <v>Nathan Hale MS, Norwalk</v>
      </c>
      <c r="N362" s="5"/>
    </row>
    <row r="363" spans="1:28" ht="12.75" customHeight="1" thickBot="1" x14ac:dyDescent="0.4">
      <c r="A363" s="118"/>
      <c r="B363" s="23"/>
      <c r="C363" s="98" t="str">
        <f>IF('MASTER  10 Teams'!C363&lt;&gt;"",'MASTER  10 Teams'!C363,"")</f>
        <v/>
      </c>
      <c r="D363" s="27" t="str">
        <f>IF('MASTER  10 Teams'!D363&lt;&gt;"",'MASTER  10 Teams'!D363,"")</f>
        <v xml:space="preserve"> </v>
      </c>
      <c r="E363" s="24" t="e">
        <f>VLOOKUP(K363,'Ref asgn teams'!$A$2:$B$99,2)</f>
        <v>#N/A</v>
      </c>
      <c r="F363" s="24" t="e">
        <f>VLOOKUP(L363,'Ref asgn teams'!$A$2:$B$99,2)</f>
        <v>#N/A</v>
      </c>
      <c r="G363" s="73"/>
      <c r="H363" s="97" t="str">
        <f>IF('MASTER  10 Teams'!H363&lt;&gt;"",'MASTER  10 Teams'!H363,"")</f>
        <v/>
      </c>
      <c r="I363" s="25" t="e">
        <f>VLOOKUP(M363,Venues!$A$2:$E$139,5,FALSE)</f>
        <v>#N/A</v>
      </c>
      <c r="J363" s="75" t="str">
        <f>IF('MASTER  10 Teams'!J363&lt;&gt;"",'MASTER  10 Teams'!J363,"")</f>
        <v/>
      </c>
      <c r="K363" s="24" t="str">
        <f>IF('MASTER  10 Teams'!E363&lt;&gt;"",'MASTER  10 Teams'!E363,"")</f>
        <v/>
      </c>
      <c r="L363" s="24" t="str">
        <f>IF('MASTER  10 Teams'!F363&lt;&gt;"",'MASTER  10 Teams'!F363,"")</f>
        <v/>
      </c>
      <c r="M363" s="5" t="str">
        <f>IF('MASTER  10 Teams'!I363&lt;&gt;"",'MASTER  10 Teams'!I363,"")</f>
        <v/>
      </c>
      <c r="N363" s="2"/>
      <c r="Q363" s="22"/>
      <c r="R363" s="22"/>
      <c r="AA363" s="22"/>
      <c r="AB363" s="22"/>
    </row>
    <row r="364" spans="1:28" ht="12.75" customHeight="1" thickTop="1" thickBot="1" x14ac:dyDescent="0.4">
      <c r="A364" s="118"/>
      <c r="B364" s="23"/>
      <c r="C364" s="98">
        <f>IF('MASTER  10 Teams'!C364&lt;&gt;"",'MASTER  10 Teams'!C364,"")</f>
        <v>42911</v>
      </c>
      <c r="D364" s="37" t="str">
        <f>IF('MASTER  10 Teams'!D364&lt;&gt;"",'MASTER  10 Teams'!D364,"")</f>
        <v>O40-2</v>
      </c>
      <c r="E364" s="24" t="str">
        <f>VLOOKUP(K364,'Ref asgn teams'!$A$2:$B$99,2)</f>
        <v>Derby Quitus</v>
      </c>
      <c r="F364" s="24" t="str">
        <f>VLOOKUP(L364,'Ref asgn teams'!$A$2:$B$99,2)</f>
        <v>Southeast Rovers</v>
      </c>
      <c r="G364" s="73"/>
      <c r="H364" s="97">
        <f>IF('MASTER  10 Teams'!H364&lt;&gt;"",'MASTER  10 Teams'!H364,"")</f>
        <v>0.41666666666666702</v>
      </c>
      <c r="I364" s="25" t="str">
        <f>VLOOKUP(M364,Venues!$A$2:$E$139,5,FALSE)</f>
        <v>Witek Park, Derby</v>
      </c>
      <c r="J364" s="75" t="str">
        <f>IF('MASTER  10 Teams'!J364&lt;&gt;"",'MASTER  10 Teams'!J364,"")</f>
        <v/>
      </c>
      <c r="K364" s="24" t="str">
        <f>IF('MASTER  10 Teams'!E364&lt;&gt;"",'MASTER  10 Teams'!E364,"")</f>
        <v>DERBY QUITUS</v>
      </c>
      <c r="L364" s="24" t="str">
        <f>IF('MASTER  10 Teams'!F364&lt;&gt;"",'MASTER  10 Teams'!F364,"")</f>
        <v>SOUTHEAST ROVERS</v>
      </c>
      <c r="M364" s="5" t="str">
        <f>IF('MASTER  10 Teams'!I364&lt;&gt;"",'MASTER  10 Teams'!I364,"")</f>
        <v>Witek Park, Derby</v>
      </c>
      <c r="N364" s="5"/>
    </row>
    <row r="365" spans="1:28" ht="12.75" customHeight="1" thickTop="1" thickBot="1" x14ac:dyDescent="0.4">
      <c r="A365" s="118"/>
      <c r="B365" s="23"/>
      <c r="C365" s="98">
        <f>IF('MASTER  10 Teams'!C365&lt;&gt;"",'MASTER  10 Teams'!C365,"")</f>
        <v>42911</v>
      </c>
      <c r="D365" s="37" t="str">
        <f>IF('MASTER  10 Teams'!D365&lt;&gt;"",'MASTER  10 Teams'!D365,"")</f>
        <v>O40-2</v>
      </c>
      <c r="E365" s="24" t="str">
        <f>VLOOKUP(K365,'Ref asgn teams'!$A$2:$B$99,2)</f>
        <v>Norwalk Spots Colombia FC</v>
      </c>
      <c r="F365" s="24" t="str">
        <f>VLOOKUP(L365,'Ref asgn teams'!$A$2:$B$99,2)</f>
        <v>Greenwich Arsenal 40</v>
      </c>
      <c r="G365" s="73"/>
      <c r="H365" s="97">
        <f>IF('MASTER  10 Teams'!H365&lt;&gt;"",'MASTER  10 Teams'!H365,"")</f>
        <v>0.33333333333333331</v>
      </c>
      <c r="I365" s="25" t="str">
        <f>VLOOKUP(M365,Venues!$A$2:$E$139,5,FALSE)</f>
        <v>Nathan Hale Middle School, Norwalk</v>
      </c>
      <c r="J365" s="75" t="str">
        <f>IF('MASTER  10 Teams'!J365&lt;&gt;"",'MASTER  10 Teams'!J365,"")</f>
        <v/>
      </c>
      <c r="K365" s="24" t="str">
        <f>IF('MASTER  10 Teams'!E365&lt;&gt;"",'MASTER  10 Teams'!E365,"")</f>
        <v xml:space="preserve">NORWALK SPORT COLOMBIA </v>
      </c>
      <c r="L365" s="24" t="str">
        <f>IF('MASTER  10 Teams'!F365&lt;&gt;"",'MASTER  10 Teams'!F365,"")</f>
        <v>GREENWICH ARSENAL 40</v>
      </c>
      <c r="M365" s="5" t="str">
        <f>IF('MASTER  10 Teams'!I365&lt;&gt;"",'MASTER  10 Teams'!I365,"")</f>
        <v>Nathan Hale MS, Norwalk</v>
      </c>
      <c r="N365" s="5"/>
    </row>
    <row r="366" spans="1:28" ht="12.75" customHeight="1" thickTop="1" thickBot="1" x14ac:dyDescent="0.4">
      <c r="A366" s="118"/>
      <c r="B366" s="23"/>
      <c r="C366" s="98">
        <f>IF('MASTER  10 Teams'!C366&lt;&gt;"",'MASTER  10 Teams'!C366,"")</f>
        <v>42911</v>
      </c>
      <c r="D366" s="37" t="str">
        <f>IF('MASTER  10 Teams'!D366&lt;&gt;"",'MASTER  10 Teams'!D366,"")</f>
        <v>O40-2</v>
      </c>
      <c r="E366" s="24" t="str">
        <f>VLOOKUP(K366,'Ref asgn teams'!$A$2:$B$99,2)</f>
        <v>Stamford United</v>
      </c>
      <c r="F366" s="24" t="str">
        <f>VLOOKUP(L366,'Ref asgn teams'!$A$2:$B$99,2)</f>
        <v>Guilford Bell Curve</v>
      </c>
      <c r="G366" s="73"/>
      <c r="H366" s="97">
        <f>IF('MASTER  10 Teams'!H366&lt;&gt;"",'MASTER  10 Teams'!H366,"")</f>
        <v>0.41666666666666702</v>
      </c>
      <c r="I366" s="25" t="str">
        <f>VLOOKUP(M366,Venues!$A$2:$E$139,5,FALSE)</f>
        <v>West Beach, Stamford</v>
      </c>
      <c r="J366" s="75" t="str">
        <f>IF('MASTER  10 Teams'!J366&lt;&gt;"",'MASTER  10 Teams'!J366,"")</f>
        <v/>
      </c>
      <c r="K366" s="24" t="str">
        <f>IF('MASTER  10 Teams'!E366&lt;&gt;"",'MASTER  10 Teams'!E366,"")</f>
        <v>STAMFORD UNITED</v>
      </c>
      <c r="L366" s="24" t="str">
        <f>IF('MASTER  10 Teams'!F366&lt;&gt;"",'MASTER  10 Teams'!F366,"")</f>
        <v>GUILFORD BELL CURVE</v>
      </c>
      <c r="M366" s="5" t="str">
        <f>IF('MASTER  10 Teams'!I366&lt;&gt;"",'MASTER  10 Teams'!I366,"")</f>
        <v>West Beach Fields, Stamford</v>
      </c>
      <c r="N366" s="5"/>
    </row>
    <row r="367" spans="1:28" ht="12.75" customHeight="1" thickTop="1" thickBot="1" x14ac:dyDescent="0.4">
      <c r="A367" s="118"/>
      <c r="B367" s="23"/>
      <c r="C367" s="98">
        <f>IF('MASTER  10 Teams'!C367&lt;&gt;"",'MASTER  10 Teams'!C367,"")</f>
        <v>42911</v>
      </c>
      <c r="D367" s="37" t="str">
        <f>IF('MASTER  10 Teams'!D367&lt;&gt;"",'MASTER  10 Teams'!D367,"")</f>
        <v>O40-2</v>
      </c>
      <c r="E367" s="24" t="str">
        <f>VLOOKUP(K367,'Ref asgn teams'!$A$2:$B$99,2)</f>
        <v>Greenwich Gunners 40</v>
      </c>
      <c r="F367" s="24" t="str">
        <f>VLOOKUP(L367,'Ref asgn teams'!$A$2:$B$99,2)</f>
        <v>Newington Portuguese 40</v>
      </c>
      <c r="G367" s="73"/>
      <c r="H367" s="97">
        <f>IF('MASTER  10 Teams'!H367&lt;&gt;"",'MASTER  10 Teams'!H367,"")</f>
        <v>0.41666666666666702</v>
      </c>
      <c r="I367" s="25" t="str">
        <f>VLOOKUP(M367,Venues!$A$2:$E$139,5,FALSE)</f>
        <v>Greenwich High School, Greenwich</v>
      </c>
      <c r="J367" s="75" t="str">
        <f>IF('MASTER  10 Teams'!J367&lt;&gt;"",'MASTER  10 Teams'!J367,"")</f>
        <v/>
      </c>
      <c r="K367" s="24" t="str">
        <f>IF('MASTER  10 Teams'!E367&lt;&gt;"",'MASTER  10 Teams'!E367,"")</f>
        <v>GREENWICH GUNNERS 40</v>
      </c>
      <c r="L367" s="24" t="str">
        <f>IF('MASTER  10 Teams'!F367&lt;&gt;"",'MASTER  10 Teams'!F367,"")</f>
        <v>NEWINGTON PORTUGUESE 40</v>
      </c>
      <c r="M367" s="5" t="str">
        <f>IF('MASTER  10 Teams'!I367&lt;&gt;"",'MASTER  10 Teams'!I367,"")</f>
        <v>tbd</v>
      </c>
      <c r="N367" s="5"/>
    </row>
    <row r="368" spans="1:28" ht="12.75" customHeight="1" thickTop="1" x14ac:dyDescent="0.35">
      <c r="A368" s="118"/>
      <c r="B368" s="23"/>
      <c r="C368" s="98">
        <f>IF('MASTER  10 Teams'!C368&lt;&gt;"",'MASTER  10 Teams'!C368,"")</f>
        <v>42911</v>
      </c>
      <c r="D368" s="66" t="str">
        <f>IF('MASTER  10 Teams'!D368&lt;&gt;"",'MASTER  10 Teams'!D368,"")</f>
        <v>O40-2</v>
      </c>
      <c r="E368" s="24" t="str">
        <f>VLOOKUP(K368,'Ref asgn teams'!$A$2:$B$99,2)</f>
        <v xml:space="preserve">GUILFORD CELTIC </v>
      </c>
      <c r="F368" s="24" t="str">
        <f>VLOOKUP(L368,'Ref asgn teams'!$A$2:$B$99,2)</f>
        <v>New Haven Americans</v>
      </c>
      <c r="G368" s="73"/>
      <c r="H368" s="97">
        <f>IF('MASTER  10 Teams'!H368&lt;&gt;"",'MASTER  10 Teams'!H368,"")</f>
        <v>0.41666666666666702</v>
      </c>
      <c r="I368" s="25" t="str">
        <f>VLOOKUP(M368,Venues!$A$2:$E$139,5,FALSE)</f>
        <v>Bittner, Guilford</v>
      </c>
      <c r="J368" s="75" t="str">
        <f>IF('MASTER  10 Teams'!J368&lt;&gt;"",'MASTER  10 Teams'!J368,"")</f>
        <v/>
      </c>
      <c r="K368" s="24" t="str">
        <f>IF('MASTER  10 Teams'!E368&lt;&gt;"",'MASTER  10 Teams'!E368,"")</f>
        <v xml:space="preserve">GUILFORD CELTIC </v>
      </c>
      <c r="L368" s="24" t="str">
        <f>IF('MASTER  10 Teams'!F368&lt;&gt;"",'MASTER  10 Teams'!F368,"")</f>
        <v>NEW HAVEN AMERICANS</v>
      </c>
      <c r="M368" s="5" t="str">
        <f>IF('MASTER  10 Teams'!I368&lt;&gt;"",'MASTER  10 Teams'!I368,"")</f>
        <v>Bittner Park, Guilford</v>
      </c>
      <c r="N368" s="5"/>
    </row>
    <row r="369" spans="1:28" ht="12.75" customHeight="1" thickBot="1" x14ac:dyDescent="0.4">
      <c r="A369" s="118"/>
      <c r="B369" s="23"/>
      <c r="C369" s="98" t="str">
        <f>IF('MASTER  10 Teams'!C369&lt;&gt;"",'MASTER  10 Teams'!C369,"")</f>
        <v/>
      </c>
      <c r="D369" s="27" t="str">
        <f>IF('MASTER  10 Teams'!D369&lt;&gt;"",'MASTER  10 Teams'!D369,"")</f>
        <v xml:space="preserve"> </v>
      </c>
      <c r="E369" s="24" t="e">
        <f>VLOOKUP(K369,'Ref asgn teams'!$A$2:$B$99,2)</f>
        <v>#N/A</v>
      </c>
      <c r="F369" s="24" t="e">
        <f>VLOOKUP(L369,'Ref asgn teams'!$A$2:$B$99,2)</f>
        <v>#N/A</v>
      </c>
      <c r="G369" s="73"/>
      <c r="H369" s="97" t="str">
        <f>IF('MASTER  10 Teams'!H369&lt;&gt;"",'MASTER  10 Teams'!H369,"")</f>
        <v/>
      </c>
      <c r="I369" s="25" t="e">
        <f>VLOOKUP(M369,Venues!$A$2:$E$139,5,FALSE)</f>
        <v>#N/A</v>
      </c>
      <c r="J369" s="75" t="str">
        <f>IF('MASTER  10 Teams'!J369&lt;&gt;"",'MASTER  10 Teams'!J369,"")</f>
        <v/>
      </c>
      <c r="K369" s="24" t="str">
        <f>IF('MASTER  10 Teams'!E369&lt;&gt;"",'MASTER  10 Teams'!E369,"")</f>
        <v/>
      </c>
      <c r="L369" s="24" t="str">
        <f>IF('MASTER  10 Teams'!F369&lt;&gt;"",'MASTER  10 Teams'!F369,"")</f>
        <v/>
      </c>
      <c r="M369" s="5" t="str">
        <f>IF('MASTER  10 Teams'!I369&lt;&gt;"",'MASTER  10 Teams'!I369,"")</f>
        <v/>
      </c>
      <c r="N369" s="5"/>
      <c r="Q369" s="22"/>
      <c r="R369" s="22"/>
      <c r="AA369" s="22"/>
      <c r="AB369" s="22"/>
    </row>
    <row r="370" spans="1:28" ht="12.75" customHeight="1" thickTop="1" thickBot="1" x14ac:dyDescent="0.4">
      <c r="A370" s="118"/>
      <c r="B370" s="23"/>
      <c r="C370" s="98">
        <f>IF('MASTER  10 Teams'!C370&lt;&gt;"",'MASTER  10 Teams'!C370,"")</f>
        <v>42911</v>
      </c>
      <c r="D370" s="38" t="str">
        <f>IF('MASTER  10 Teams'!D370&lt;&gt;"",'MASTER  10 Teams'!D370,"")</f>
        <v>O40-3</v>
      </c>
      <c r="E370" s="24" t="str">
        <f>VLOOKUP(K370,'Ref asgn teams'!$A$2:$B$99,2)</f>
        <v>Cheshire United</v>
      </c>
      <c r="F370" s="24" t="str">
        <f>VLOOKUP(L370,'Ref asgn teams'!$A$2:$B$99,2)</f>
        <v>Wallingford Morelia</v>
      </c>
      <c r="G370" s="73"/>
      <c r="H370" s="97">
        <f>IF('MASTER  10 Teams'!H370&lt;&gt;"",'MASTER  10 Teams'!H370,"")</f>
        <v>0.33333333333333331</v>
      </c>
      <c r="I370" s="25" t="str">
        <f>VLOOKUP(M370,Venues!$A$2:$E$139,5,FALSE)</f>
        <v>Quinnipiac Park, Cheshire</v>
      </c>
      <c r="J370" s="75" t="str">
        <f>IF('MASTER  10 Teams'!J370&lt;&gt;"",'MASTER  10 Teams'!J370,"")</f>
        <v/>
      </c>
      <c r="K370" s="24" t="str">
        <f>IF('MASTER  10 Teams'!E370&lt;&gt;"",'MASTER  10 Teams'!E370,"")</f>
        <v xml:space="preserve">CHESHIRE UNITED </v>
      </c>
      <c r="L370" s="24" t="str">
        <f>IF('MASTER  10 Teams'!F370&lt;&gt;"",'MASTER  10 Teams'!F370,"")</f>
        <v>WALLINGFORD MORELIA</v>
      </c>
      <c r="M370" s="5" t="str">
        <f>IF('MASTER  10 Teams'!I370&lt;&gt;"",'MASTER  10 Teams'!I370,"")</f>
        <v>Quinnipiac Park, Cheshire</v>
      </c>
      <c r="N370" s="5"/>
    </row>
    <row r="371" spans="1:28" ht="12.75" customHeight="1" thickTop="1" thickBot="1" x14ac:dyDescent="0.4">
      <c r="A371" s="118"/>
      <c r="B371" s="23"/>
      <c r="C371" s="98">
        <f>IF('MASTER  10 Teams'!C371&lt;&gt;"",'MASTER  10 Teams'!C371,"")</f>
        <v>42911</v>
      </c>
      <c r="D371" s="38" t="str">
        <f>IF('MASTER  10 Teams'!D371&lt;&gt;"",'MASTER  10 Teams'!D371,"")</f>
        <v>O40-3</v>
      </c>
      <c r="E371" s="24" t="str">
        <f>VLOOKUP(K371,'Ref asgn teams'!$A$2:$B$99,2)</f>
        <v>Stamford City</v>
      </c>
      <c r="F371" s="24" t="str">
        <f>VLOOKUP(L371,'Ref asgn teams'!$A$2:$B$99,2)</f>
        <v>Eli's FC</v>
      </c>
      <c r="G371" s="73"/>
      <c r="H371" s="97">
        <f>IF('MASTER  10 Teams'!H371&lt;&gt;"",'MASTER  10 Teams'!H371,"")</f>
        <v>0.33333333333333331</v>
      </c>
      <c r="I371" s="25" t="str">
        <f>VLOOKUP(M371,Venues!$A$2:$E$139,5,FALSE)</f>
        <v>West Beach, Stamford</v>
      </c>
      <c r="J371" s="75" t="str">
        <f>IF('MASTER  10 Teams'!J371&lt;&gt;"",'MASTER  10 Teams'!J371,"")</f>
        <v/>
      </c>
      <c r="K371" s="24" t="str">
        <f>IF('MASTER  10 Teams'!E371&lt;&gt;"",'MASTER  10 Teams'!E371,"")</f>
        <v>STAMFORD CITY</v>
      </c>
      <c r="L371" s="24" t="str">
        <f>IF('MASTER  10 Teams'!F371&lt;&gt;"",'MASTER  10 Teams'!F371,"")</f>
        <v>ELI'S FC</v>
      </c>
      <c r="M371" s="5" t="str">
        <f>IF('MASTER  10 Teams'!I371&lt;&gt;"",'MASTER  10 Teams'!I371,"")</f>
        <v>West Beach Fields, Stamford</v>
      </c>
      <c r="N371" s="5"/>
    </row>
    <row r="372" spans="1:28" ht="12.75" customHeight="1" thickTop="1" thickBot="1" x14ac:dyDescent="0.4">
      <c r="A372" s="118"/>
      <c r="B372" s="23"/>
      <c r="C372" s="98">
        <f>IF('MASTER  10 Teams'!C372&lt;&gt;"",'MASTER  10 Teams'!C372,"")</f>
        <v>42911</v>
      </c>
      <c r="D372" s="38" t="str">
        <f>IF('MASTER  10 Teams'!D372&lt;&gt;"",'MASTER  10 Teams'!D372,"")</f>
        <v>O40-3</v>
      </c>
      <c r="E372" s="24" t="str">
        <f>VLOOKUP(K372,'Ref asgn teams'!$A$2:$B$99,2)</f>
        <v>Wilton Wolves</v>
      </c>
      <c r="F372" s="24" t="str">
        <f>VLOOKUP(L372,'Ref asgn teams'!$A$2:$B$99,2)</f>
        <v>HENRY  REID FC 40</v>
      </c>
      <c r="G372" s="73"/>
      <c r="H372" s="97">
        <f>IF('MASTER  10 Teams'!H372&lt;&gt;"",'MASTER  10 Teams'!H372,"")</f>
        <v>0.41666666666666702</v>
      </c>
      <c r="I372" s="25" t="str">
        <f>VLOOKUP(M372,Venues!$A$2:$E$139,5,FALSE)</f>
        <v>Middlebrook School, Wilton</v>
      </c>
      <c r="J372" s="75" t="str">
        <f>IF('MASTER  10 Teams'!J372&lt;&gt;"",'MASTER  10 Teams'!J372,"")</f>
        <v/>
      </c>
      <c r="K372" s="24" t="str">
        <f>IF('MASTER  10 Teams'!E372&lt;&gt;"",'MASTER  10 Teams'!E372,"")</f>
        <v>WILTON WOLVES</v>
      </c>
      <c r="L372" s="24" t="str">
        <f>IF('MASTER  10 Teams'!F372&lt;&gt;"",'MASTER  10 Teams'!F372,"")</f>
        <v>HENRY  REID FC 40</v>
      </c>
      <c r="M372" s="5" t="str">
        <f>IF('MASTER  10 Teams'!I372&lt;&gt;"",'MASTER  10 Teams'!I372,"")</f>
        <v>Middlebrook School, Wilton</v>
      </c>
      <c r="N372" s="5"/>
      <c r="Q372" s="22"/>
      <c r="R372" s="22"/>
    </row>
    <row r="373" spans="1:28" ht="12.75" customHeight="1" thickTop="1" thickBot="1" x14ac:dyDescent="0.4">
      <c r="A373" s="118"/>
      <c r="B373" s="23"/>
      <c r="C373" s="98">
        <f>IF('MASTER  10 Teams'!C373&lt;&gt;"",'MASTER  10 Teams'!C373,"")</f>
        <v>42911</v>
      </c>
      <c r="D373" s="38" t="str">
        <f>IF('MASTER  10 Teams'!D373&lt;&gt;"",'MASTER  10 Teams'!D373,"")</f>
        <v>O40-3</v>
      </c>
      <c r="E373" s="24" t="str">
        <f>VLOOKUP(K373,'Ref asgn teams'!$A$2:$B$99,2)</f>
        <v>Hamden United</v>
      </c>
      <c r="F373" s="24" t="str">
        <f>VLOOKUP(L373,'Ref asgn teams'!$A$2:$B$99,2)</f>
        <v>PAN ZONES</v>
      </c>
      <c r="G373" s="73"/>
      <c r="H373" s="97">
        <f>IF('MASTER  10 Teams'!H373&lt;&gt;"",'MASTER  10 Teams'!H373,"")</f>
        <v>0.41666666666666702</v>
      </c>
      <c r="I373" s="25" t="str">
        <f>VLOOKUP(M373,Venues!$A$2:$E$139,5,FALSE)</f>
        <v>Hamden Middle School, Hamden</v>
      </c>
      <c r="J373" s="75" t="str">
        <f>IF('MASTER  10 Teams'!J373&lt;&gt;"",'MASTER  10 Teams'!J373,"")</f>
        <v/>
      </c>
      <c r="K373" s="24" t="str">
        <f>IF('MASTER  10 Teams'!E373&lt;&gt;"",'MASTER  10 Teams'!E373,"")</f>
        <v>HAMDEN UNITED</v>
      </c>
      <c r="L373" s="24" t="str">
        <f>IF('MASTER  10 Teams'!F373&lt;&gt;"",'MASTER  10 Teams'!F373,"")</f>
        <v>PAN ZONES</v>
      </c>
      <c r="M373" s="5" t="str">
        <f>IF('MASTER  10 Teams'!I373&lt;&gt;"",'MASTER  10 Teams'!I373,"")</f>
        <v>Hamden MS, Hamden</v>
      </c>
      <c r="N373" s="5"/>
    </row>
    <row r="374" spans="1:28" ht="12.75" customHeight="1" thickTop="1" x14ac:dyDescent="0.35">
      <c r="A374" s="118"/>
      <c r="B374" s="23"/>
      <c r="C374" s="98">
        <f>IF('MASTER  10 Teams'!C374&lt;&gt;"",'MASTER  10 Teams'!C374,"")</f>
        <v>42911</v>
      </c>
      <c r="D374" s="69" t="str">
        <f>IF('MASTER  10 Teams'!D374&lt;&gt;"",'MASTER  10 Teams'!D374,"")</f>
        <v>O40-3</v>
      </c>
      <c r="E374" s="24" t="str">
        <f>VLOOKUP(K374,'Ref asgn teams'!$A$2:$B$99,2)</f>
        <v>Newtown Salty Dogs</v>
      </c>
      <c r="F374" s="24" t="str">
        <f>VLOOKUP(L374,'Ref asgn teams'!$A$2:$B$99,2)</f>
        <v>North Haven FC 40</v>
      </c>
      <c r="G374" s="73"/>
      <c r="H374" s="97">
        <f>IF('MASTER  10 Teams'!H374&lt;&gt;"",'MASTER  10 Teams'!H374,"")</f>
        <v>0.41666666666666702</v>
      </c>
      <c r="I374" s="25" t="str">
        <f>VLOOKUP(M374,Venues!$A$2:$E$139,5,FALSE)</f>
        <v>Coginchaug Regional HS - Turf Field, Durham</v>
      </c>
      <c r="J374" s="75" t="str">
        <f>IF('MASTER  10 Teams'!J374&lt;&gt;"",'MASTER  10 Teams'!J374,"")</f>
        <v/>
      </c>
      <c r="K374" s="24" t="str">
        <f>IF('MASTER  10 Teams'!E374&lt;&gt;"",'MASTER  10 Teams'!E374,"")</f>
        <v>NORTH BRANFORD 40</v>
      </c>
      <c r="L374" s="24" t="str">
        <f>IF('MASTER  10 Teams'!F374&lt;&gt;"",'MASTER  10 Teams'!F374,"")</f>
        <v>NORTH HAVEN SC</v>
      </c>
      <c r="M374" s="5" t="str">
        <f>IF('MASTER  10 Teams'!I374&lt;&gt;"",'MASTER  10 Teams'!I374,"")</f>
        <v>Coginchaug HS, Durham</v>
      </c>
      <c r="N374" s="5"/>
    </row>
    <row r="375" spans="1:28" ht="12.75" customHeight="1" thickBot="1" x14ac:dyDescent="0.4">
      <c r="A375" s="118"/>
      <c r="B375" s="23"/>
      <c r="C375" s="98" t="str">
        <f>IF('MASTER  10 Teams'!C375&lt;&gt;"",'MASTER  10 Teams'!C375,"")</f>
        <v/>
      </c>
      <c r="D375" s="27" t="str">
        <f>IF('MASTER  10 Teams'!D375&lt;&gt;"",'MASTER  10 Teams'!D375,"")</f>
        <v xml:space="preserve"> </v>
      </c>
      <c r="E375" s="24" t="e">
        <f>VLOOKUP(K375,'Ref asgn teams'!$A$2:$B$99,2)</f>
        <v>#N/A</v>
      </c>
      <c r="F375" s="24" t="e">
        <f>VLOOKUP(L375,'Ref asgn teams'!$A$2:$B$99,2)</f>
        <v>#N/A</v>
      </c>
      <c r="G375" s="73"/>
      <c r="H375" s="97" t="str">
        <f>IF('MASTER  10 Teams'!H375&lt;&gt;"",'MASTER  10 Teams'!H375,"")</f>
        <v/>
      </c>
      <c r="I375" s="25" t="e">
        <f>VLOOKUP(M375,Venues!$A$2:$E$139,5,FALSE)</f>
        <v>#N/A</v>
      </c>
      <c r="J375" s="75" t="str">
        <f>IF('MASTER  10 Teams'!J375&lt;&gt;"",'MASTER  10 Teams'!J375,"")</f>
        <v/>
      </c>
      <c r="K375" s="24" t="str">
        <f>IF('MASTER  10 Teams'!E375&lt;&gt;"",'MASTER  10 Teams'!E375,"")</f>
        <v/>
      </c>
      <c r="L375" s="24" t="str">
        <f>IF('MASTER  10 Teams'!F375&lt;&gt;"",'MASTER  10 Teams'!F375,"")</f>
        <v/>
      </c>
      <c r="M375" s="5" t="str">
        <f>IF('MASTER  10 Teams'!I375&lt;&gt;"",'MASTER  10 Teams'!I375,"")</f>
        <v/>
      </c>
      <c r="N375" s="2"/>
      <c r="Q375" s="22"/>
      <c r="R375" s="22"/>
      <c r="AA375" s="22"/>
      <c r="AB375" s="22"/>
    </row>
    <row r="376" spans="1:28" ht="12.75" customHeight="1" thickTop="1" thickBot="1" x14ac:dyDescent="0.4">
      <c r="A376" s="118"/>
      <c r="B376" s="23"/>
      <c r="C376" s="98">
        <f>IF('MASTER  10 Teams'!C376&lt;&gt;"",'MASTER  10 Teams'!C376,"")</f>
        <v>42911</v>
      </c>
      <c r="D376" s="28" t="str">
        <f>IF('MASTER  10 Teams'!D376&lt;&gt;"",'MASTER  10 Teams'!D376,"")</f>
        <v>O50-1</v>
      </c>
      <c r="E376" s="24" t="str">
        <f>VLOOKUP(K376,'Ref asgn teams'!$A$2:$B$99,2)</f>
        <v>Cheshire Azzurri 50</v>
      </c>
      <c r="F376" s="24" t="str">
        <f>VLOOKUP(L376,'Ref asgn teams'!$A$2:$B$99,2)</f>
        <v>Polonia Falcon Stars FC</v>
      </c>
      <c r="G376" s="73"/>
      <c r="H376" s="97">
        <f>IF('MASTER  10 Teams'!H376&lt;&gt;"",'MASTER  10 Teams'!H376,"")</f>
        <v>0.41666666666666669</v>
      </c>
      <c r="I376" s="25" t="str">
        <f>VLOOKUP(M376,Venues!$A$2:$E$139,5,FALSE)</f>
        <v>Quinnipiac Park, Cheshire</v>
      </c>
      <c r="J376" s="75" t="str">
        <f>IF('MASTER  10 Teams'!J376&lt;&gt;"",'MASTER  10 Teams'!J376,"")</f>
        <v/>
      </c>
      <c r="K376" s="24" t="str">
        <f>IF('MASTER  10 Teams'!E376&lt;&gt;"",'MASTER  10 Teams'!E376,"")</f>
        <v>CHESHIRE AZZURRI 50</v>
      </c>
      <c r="L376" s="24" t="str">
        <f>IF('MASTER  10 Teams'!F376&lt;&gt;"",'MASTER  10 Teams'!F376,"")</f>
        <v>POLONIA FALCON STARS FC</v>
      </c>
      <c r="M376" s="5" t="str">
        <f>IF('MASTER  10 Teams'!I376&lt;&gt;"",'MASTER  10 Teams'!I376,"")</f>
        <v>Quinnipiac Park, Cheshire</v>
      </c>
      <c r="N376" s="5"/>
    </row>
    <row r="377" spans="1:28" ht="12.75" customHeight="1" thickTop="1" thickBot="1" x14ac:dyDescent="0.4">
      <c r="A377" s="118"/>
      <c r="B377" s="23"/>
      <c r="C377" s="98">
        <f>IF('MASTER  10 Teams'!C377&lt;&gt;"",'MASTER  10 Teams'!C377,"")</f>
        <v>42911</v>
      </c>
      <c r="D377" s="28" t="str">
        <f>IF('MASTER  10 Teams'!D377&lt;&gt;"",'MASTER  10 Teams'!D377,"")</f>
        <v>O50-1</v>
      </c>
      <c r="E377" s="24" t="str">
        <f>VLOOKUP(K377,'Ref asgn teams'!$A$2:$B$99,2)</f>
        <v>New Britain Falcons FC</v>
      </c>
      <c r="F377" s="24" t="str">
        <f>VLOOKUP(L377,'Ref asgn teams'!$A$2:$B$99,2)</f>
        <v>Club Napoli 50</v>
      </c>
      <c r="G377" s="73"/>
      <c r="H377" s="97">
        <f>IF('MASTER  10 Teams'!H377&lt;&gt;"",'MASTER  10 Teams'!H377,"")</f>
        <v>0.41666666666666702</v>
      </c>
      <c r="I377" s="25" t="str">
        <f>VLOOKUP(M377,Venues!$A$2:$E$139,5,FALSE)</f>
        <v>Falcon Field (New Britain), New Britain</v>
      </c>
      <c r="J377" s="75" t="str">
        <f>IF('MASTER  10 Teams'!J377&lt;&gt;"",'MASTER  10 Teams'!J377,"")</f>
        <v/>
      </c>
      <c r="K377" s="24" t="str">
        <f>IF('MASTER  10 Teams'!E377&lt;&gt;"",'MASTER  10 Teams'!E377,"")</f>
        <v>NEW BRITAIN FALCONS FC</v>
      </c>
      <c r="L377" s="24" t="str">
        <f>IF('MASTER  10 Teams'!F377&lt;&gt;"",'MASTER  10 Teams'!F377,"")</f>
        <v>CLUB NAPOLI 50</v>
      </c>
      <c r="M377" s="5" t="str">
        <f>IF('MASTER  10 Teams'!I377&lt;&gt;"",'MASTER  10 Teams'!I377,"")</f>
        <v>Falcon Field, New Britain</v>
      </c>
      <c r="N377" s="5"/>
    </row>
    <row r="378" spans="1:28" ht="12.75" customHeight="1" thickTop="1" thickBot="1" x14ac:dyDescent="0.4">
      <c r="A378" s="118"/>
      <c r="B378" s="23"/>
      <c r="C378" s="98">
        <f>IF('MASTER  10 Teams'!C378&lt;&gt;"",'MASTER  10 Teams'!C378,"")</f>
        <v>42911</v>
      </c>
      <c r="D378" s="28" t="str">
        <f>IF('MASTER  10 Teams'!D378&lt;&gt;"",'MASTER  10 Teams'!D378,"")</f>
        <v>O50-1</v>
      </c>
      <c r="E378" s="24" t="str">
        <f>VLOOKUP(K378,'Ref asgn teams'!$A$2:$B$99,2)</f>
        <v>Vasco Da Gama 50 CC</v>
      </c>
      <c r="F378" s="24" t="str">
        <f>VLOOKUP(L378,'Ref asgn teams'!$A$2:$B$99,2)</f>
        <v>Glastonbury Celtic</v>
      </c>
      <c r="G378" s="73"/>
      <c r="H378" s="97">
        <f>IF('MASTER  10 Teams'!H378&lt;&gt;"",'MASTER  10 Teams'!H378,"")</f>
        <v>0.41666666666666702</v>
      </c>
      <c r="I378" s="25" t="str">
        <f>VLOOKUP(M378,Venues!$A$2:$E$139,5,FALSE)</f>
        <v>Veterans Memorial Park (BPT), Bridgeport</v>
      </c>
      <c r="J378" s="75" t="str">
        <f>IF('MASTER  10 Teams'!J378&lt;&gt;"",'MASTER  10 Teams'!J378,"")</f>
        <v/>
      </c>
      <c r="K378" s="24" t="str">
        <f>IF('MASTER  10 Teams'!E378&lt;&gt;"",'MASTER  10 Teams'!E378,"")</f>
        <v>VASCO DA GAMA 50</v>
      </c>
      <c r="L378" s="24" t="str">
        <f>IF('MASTER  10 Teams'!F378&lt;&gt;"",'MASTER  10 Teams'!F378,"")</f>
        <v xml:space="preserve">GLASTONBURY CELTIC </v>
      </c>
      <c r="M378" s="5" t="str">
        <f>IF('MASTER  10 Teams'!I378&lt;&gt;"",'MASTER  10 Teams'!I378,"")</f>
        <v>Veterans Memorial Park, Bridgeport</v>
      </c>
      <c r="N378" s="5"/>
    </row>
    <row r="379" spans="1:28" ht="12.75" customHeight="1" thickTop="1" thickBot="1" x14ac:dyDescent="0.4">
      <c r="A379" s="118"/>
      <c r="B379" s="23"/>
      <c r="C379" s="98">
        <f>IF('MASTER  10 Teams'!C379&lt;&gt;"",'MASTER  10 Teams'!C379,"")</f>
        <v>42911</v>
      </c>
      <c r="D379" s="28" t="str">
        <f>IF('MASTER  10 Teams'!D379&lt;&gt;"",'MASTER  10 Teams'!D379,"")</f>
        <v>O50-1</v>
      </c>
      <c r="E379" s="24" t="str">
        <f>VLOOKUP(K379,'Ref asgn teams'!$A$2:$B$99,2)</f>
        <v>Darien Blue Waves</v>
      </c>
      <c r="F379" s="24" t="str">
        <f>VLOOKUP(L379,'Ref asgn teams'!$A$2:$B$99,2)</f>
        <v>Hartford Cavaliers Masters</v>
      </c>
      <c r="G379" s="73"/>
      <c r="H379" s="97">
        <f>IF('MASTER  10 Teams'!H379&lt;&gt;"",'MASTER  10 Teams'!H379,"")</f>
        <v>0.375</v>
      </c>
      <c r="I379" s="25" t="str">
        <f>VLOOKUP(M379,Venues!$A$2:$E$139,5,FALSE)</f>
        <v>Middlesex Middle School, Darien</v>
      </c>
      <c r="J379" s="75" t="str">
        <f>IF('MASTER  10 Teams'!J379&lt;&gt;"",'MASTER  10 Teams'!J379,"")</f>
        <v/>
      </c>
      <c r="K379" s="24" t="str">
        <f>IF('MASTER  10 Teams'!E379&lt;&gt;"",'MASTER  10 Teams'!E379,"")</f>
        <v>DARIEN BLUE WAVE</v>
      </c>
      <c r="L379" s="24" t="str">
        <f>IF('MASTER  10 Teams'!F379&lt;&gt;"",'MASTER  10 Teams'!F379,"")</f>
        <v>HARTFORD CAVALIERS</v>
      </c>
      <c r="M379" s="5" t="str">
        <f>IF('MASTER  10 Teams'!I379&lt;&gt;"",'MASTER  10 Teams'!I379,"")</f>
        <v>Middlesex MS (Lower), Darien</v>
      </c>
      <c r="N379" s="5"/>
    </row>
    <row r="380" spans="1:28" ht="12.75" customHeight="1" thickTop="1" x14ac:dyDescent="0.35">
      <c r="A380" s="118"/>
      <c r="B380" s="23"/>
      <c r="C380" s="98">
        <f>IF('MASTER  10 Teams'!C380&lt;&gt;"",'MASTER  10 Teams'!C380,"")</f>
        <v>42911</v>
      </c>
      <c r="D380" s="65" t="str">
        <f>IF('MASTER  10 Teams'!D380&lt;&gt;"",'MASTER  10 Teams'!D380,"")</f>
        <v>O50-1</v>
      </c>
      <c r="E380" s="24" t="str">
        <f>VLOOKUP(K380,'Ref asgn teams'!$A$2:$B$99,2)</f>
        <v>Greenwich Gunners 50</v>
      </c>
      <c r="F380" s="24" t="str">
        <f>VLOOKUP(L380,'Ref asgn teams'!$A$2:$B$99,2)</f>
        <v>Guilford Black Eagles</v>
      </c>
      <c r="G380" s="73"/>
      <c r="H380" s="97">
        <f>IF('MASTER  10 Teams'!H380&lt;&gt;"",'MASTER  10 Teams'!H380,"")</f>
        <v>0.41666666666666702</v>
      </c>
      <c r="I380" s="25" t="str">
        <f>VLOOKUP(M380,Venues!$A$2:$E$139,5,FALSE)</f>
        <v>Greenwich High School, Greenwich</v>
      </c>
      <c r="J380" s="75" t="str">
        <f>IF('MASTER  10 Teams'!J380&lt;&gt;"",'MASTER  10 Teams'!J380,"")</f>
        <v/>
      </c>
      <c r="K380" s="24" t="str">
        <f>IF('MASTER  10 Teams'!E380&lt;&gt;"",'MASTER  10 Teams'!E380,"")</f>
        <v>GREENWICH GUNNERS 50</v>
      </c>
      <c r="L380" s="24" t="str">
        <f>IF('MASTER  10 Teams'!F380&lt;&gt;"",'MASTER  10 Teams'!F380,"")</f>
        <v>GUILFORD BLACK EAGLES</v>
      </c>
      <c r="M380" s="5" t="str">
        <f>IF('MASTER  10 Teams'!I380&lt;&gt;"",'MASTER  10 Teams'!I380,"")</f>
        <v>tbd</v>
      </c>
      <c r="N380" s="5"/>
    </row>
    <row r="381" spans="1:28" ht="12.75" customHeight="1" thickBot="1" x14ac:dyDescent="0.4">
      <c r="A381" s="118"/>
      <c r="B381" s="23"/>
      <c r="C381" s="98" t="str">
        <f>IF('MASTER  10 Teams'!C381&lt;&gt;"",'MASTER  10 Teams'!C381,"")</f>
        <v/>
      </c>
      <c r="D381" s="27" t="str">
        <f>IF('MASTER  10 Teams'!D381&lt;&gt;"",'MASTER  10 Teams'!D381,"")</f>
        <v xml:space="preserve"> </v>
      </c>
      <c r="E381" s="24" t="e">
        <f>VLOOKUP(K381,'Ref asgn teams'!$A$2:$B$99,2)</f>
        <v>#N/A</v>
      </c>
      <c r="F381" s="24" t="e">
        <f>VLOOKUP(L381,'Ref asgn teams'!$A$2:$B$99,2)</f>
        <v>#N/A</v>
      </c>
      <c r="G381" s="73"/>
      <c r="H381" s="97" t="str">
        <f>IF('MASTER  10 Teams'!H381&lt;&gt;"",'MASTER  10 Teams'!H381,"")</f>
        <v/>
      </c>
      <c r="I381" s="25" t="e">
        <f>VLOOKUP(M381,Venues!$A$2:$E$139,5,FALSE)</f>
        <v>#N/A</v>
      </c>
      <c r="J381" s="75" t="str">
        <f>IF('MASTER  10 Teams'!J381&lt;&gt;"",'MASTER  10 Teams'!J381,"")</f>
        <v/>
      </c>
      <c r="K381" s="24" t="str">
        <f>IF('MASTER  10 Teams'!E381&lt;&gt;"",'MASTER  10 Teams'!E381,"")</f>
        <v/>
      </c>
      <c r="L381" s="24" t="str">
        <f>IF('MASTER  10 Teams'!F381&lt;&gt;"",'MASTER  10 Teams'!F381,"")</f>
        <v/>
      </c>
      <c r="M381" s="5" t="str">
        <f>IF('MASTER  10 Teams'!I381&lt;&gt;"",'MASTER  10 Teams'!I381,"")</f>
        <v/>
      </c>
      <c r="N381" s="2"/>
      <c r="Q381" s="22"/>
      <c r="R381" s="22"/>
      <c r="AA381" s="22"/>
      <c r="AB381" s="22"/>
    </row>
    <row r="382" spans="1:28" ht="12.75" customHeight="1" thickTop="1" thickBot="1" x14ac:dyDescent="0.4">
      <c r="A382" s="118"/>
      <c r="B382" s="23"/>
      <c r="C382" s="98">
        <f>IF('MASTER  10 Teams'!C382&lt;&gt;"",'MASTER  10 Teams'!C382,"")</f>
        <v>42911</v>
      </c>
      <c r="D382" s="39" t="str">
        <f>IF('MASTER  10 Teams'!D382&lt;&gt;"",'MASTER  10 Teams'!D382,"")</f>
        <v>O50-2</v>
      </c>
      <c r="E382" s="24" t="str">
        <f>VLOOKUP(K382,'Ref asgn teams'!$A$2:$B$99,2)</f>
        <v>East Haven SC</v>
      </c>
      <c r="F382" s="24" t="str">
        <f>VLOOKUP(L382,'Ref asgn teams'!$A$2:$B$99,2)</f>
        <v>Waterbury Pontes</v>
      </c>
      <c r="G382" s="73"/>
      <c r="H382" s="97">
        <f>IF('MASTER  10 Teams'!H382&lt;&gt;"",'MASTER  10 Teams'!H382,"")</f>
        <v>0.41666666666666702</v>
      </c>
      <c r="I382" s="25" t="str">
        <f>VLOOKUP(M382,Venues!$A$2:$E$139,5,FALSE)</f>
        <v>Moulthrop Field, East Haven</v>
      </c>
      <c r="J382" s="75" t="str">
        <f>IF('MASTER  10 Teams'!J382&lt;&gt;"",'MASTER  10 Teams'!J382,"")</f>
        <v/>
      </c>
      <c r="K382" s="24" t="str">
        <f>IF('MASTER  10 Teams'!E382&lt;&gt;"",'MASTER  10 Teams'!E382,"")</f>
        <v>EAST HAVEN SC</v>
      </c>
      <c r="L382" s="24" t="str">
        <f>IF('MASTER  10 Teams'!F382&lt;&gt;"",'MASTER  10 Teams'!F382,"")</f>
        <v>WATERBURY PONTES</v>
      </c>
      <c r="M382" s="5" t="str">
        <f>IF('MASTER  10 Teams'!I382&lt;&gt;"",'MASTER  10 Teams'!I382,"")</f>
        <v>Moulthrop Field, East Haven</v>
      </c>
      <c r="N382" s="5"/>
    </row>
    <row r="383" spans="1:28" ht="12.75" customHeight="1" thickTop="1" thickBot="1" x14ac:dyDescent="0.4">
      <c r="A383" s="118"/>
      <c r="B383" s="23"/>
      <c r="C383" s="98">
        <f>IF('MASTER  10 Teams'!C383&lt;&gt;"",'MASTER  10 Teams'!C383,"")</f>
        <v>42911</v>
      </c>
      <c r="D383" s="39" t="str">
        <f>IF('MASTER  10 Teams'!D383&lt;&gt;"",'MASTER  10 Teams'!D383,"")</f>
        <v>O50-2</v>
      </c>
      <c r="E383" s="24" t="str">
        <f>VLOOKUP(K383,'Ref asgn teams'!$A$2:$B$99,2)</f>
        <v>Southbury Boomers</v>
      </c>
      <c r="F383" s="24" t="str">
        <f>VLOOKUP(L383,'Ref asgn teams'!$A$2:$B$99,2)</f>
        <v>Farmington White Owls</v>
      </c>
      <c r="G383" s="73"/>
      <c r="H383" s="97">
        <f>IF('MASTER  10 Teams'!H383&lt;&gt;"",'MASTER  10 Teams'!H383,"")</f>
        <v>0.41666666666666702</v>
      </c>
      <c r="I383" s="25" t="str">
        <f>VLOOKUP(M383,Venues!$A$2:$E$139,5,FALSE)</f>
        <v>Settlers Park, Southbury</v>
      </c>
      <c r="J383" s="75" t="str">
        <f>IF('MASTER  10 Teams'!J383&lt;&gt;"",'MASTER  10 Teams'!J383,"")</f>
        <v/>
      </c>
      <c r="K383" s="24" t="str">
        <f>IF('MASTER  10 Teams'!E383&lt;&gt;"",'MASTER  10 Teams'!E383,"")</f>
        <v>SOUTHBURY BOOMERS</v>
      </c>
      <c r="L383" s="24" t="str">
        <f>IF('MASTER  10 Teams'!F383&lt;&gt;"",'MASTER  10 Teams'!F383,"")</f>
        <v>FARMINGTON WHITE OWLS</v>
      </c>
      <c r="M383" s="5" t="str">
        <f>IF('MASTER  10 Teams'!I383&lt;&gt;"",'MASTER  10 Teams'!I383,"")</f>
        <v>Settlers Park, Southbury</v>
      </c>
      <c r="N383" s="5"/>
    </row>
    <row r="384" spans="1:28" ht="12.75" customHeight="1" thickTop="1" thickBot="1" x14ac:dyDescent="0.4">
      <c r="A384" s="118"/>
      <c r="B384" s="23"/>
      <c r="C384" s="98">
        <f>IF('MASTER  10 Teams'!C384&lt;&gt;"",'MASTER  10 Teams'!C384,"")</f>
        <v>42911</v>
      </c>
      <c r="D384" s="39" t="str">
        <f>IF('MASTER  10 Teams'!D384&lt;&gt;"",'MASTER  10 Teams'!D384,"")</f>
        <v>O50-2</v>
      </c>
      <c r="E384" s="24" t="str">
        <f>VLOOKUP(K384,'Ref asgn teams'!$A$2:$B$99,2)</f>
        <v>West Haven Grays</v>
      </c>
      <c r="F384" s="24" t="str">
        <f>VLOOKUP(L384,'Ref asgn teams'!$A$2:$B$99,2)</f>
        <v>GREENWICH PUMAS LEGENDS</v>
      </c>
      <c r="G384" s="73"/>
      <c r="H384" s="97">
        <f>IF('MASTER  10 Teams'!H384&lt;&gt;"",'MASTER  10 Teams'!H384,"")</f>
        <v>0.41666666666666702</v>
      </c>
      <c r="I384" s="25" t="str">
        <f>VLOOKUP(M384,Venues!$A$2:$E$139,5,FALSE)</f>
        <v>Pagels Field, West Haven</v>
      </c>
      <c r="J384" s="75" t="str">
        <f>IF('MASTER  10 Teams'!J384&lt;&gt;"",'MASTER  10 Teams'!J384,"")</f>
        <v/>
      </c>
      <c r="K384" s="24" t="str">
        <f>IF('MASTER  10 Teams'!E384&lt;&gt;"",'MASTER  10 Teams'!E384,"")</f>
        <v>WEST HAVEN GRAYS</v>
      </c>
      <c r="L384" s="24" t="str">
        <f>IF('MASTER  10 Teams'!F384&lt;&gt;"",'MASTER  10 Teams'!F384,"")</f>
        <v>GREENWICH PUMAS LEGENDS</v>
      </c>
      <c r="M384" s="5" t="str">
        <f>IF('MASTER  10 Teams'!I384&lt;&gt;"",'MASTER  10 Teams'!I384,"")</f>
        <v>Pagels Field, West Haven</v>
      </c>
      <c r="N384" s="5"/>
    </row>
    <row r="385" spans="1:28" ht="12.75" customHeight="1" thickTop="1" thickBot="1" x14ac:dyDescent="0.4">
      <c r="A385" s="118"/>
      <c r="B385" s="23"/>
      <c r="C385" s="98">
        <f>IF('MASTER  10 Teams'!C385&lt;&gt;"",'MASTER  10 Teams'!C385,"")</f>
        <v>42911</v>
      </c>
      <c r="D385" s="39" t="str">
        <f>IF('MASTER  10 Teams'!D385&lt;&gt;"",'MASTER  10 Teams'!D385,"")</f>
        <v>O50-2</v>
      </c>
      <c r="E385" s="24" t="str">
        <f>VLOOKUP(K385,'Ref asgn teams'!$A$2:$B$99,2)</f>
        <v>Greenwich Arsenal 50</v>
      </c>
      <c r="F385" s="24" t="str">
        <f>VLOOKUP(L385,'Ref asgn teams'!$A$2:$B$99,2)</f>
        <v>North Branford Legends</v>
      </c>
      <c r="G385" s="73"/>
      <c r="H385" s="97">
        <f>IF('MASTER  10 Teams'!H385&lt;&gt;"",'MASTER  10 Teams'!H385,"")</f>
        <v>0.41666666666666702</v>
      </c>
      <c r="I385" s="25" t="str">
        <f>VLOOKUP(M385,Venues!$A$2:$E$139,5,FALSE)</f>
        <v>Greenwich High School, Greenwich</v>
      </c>
      <c r="J385" s="75" t="str">
        <f>IF('MASTER  10 Teams'!J385&lt;&gt;"",'MASTER  10 Teams'!J385,"")</f>
        <v/>
      </c>
      <c r="K385" s="24" t="str">
        <f>IF('MASTER  10 Teams'!E385&lt;&gt;"",'MASTER  10 Teams'!E385,"")</f>
        <v>GREENWICH ARSENAL 50</v>
      </c>
      <c r="L385" s="24" t="str">
        <f>IF('MASTER  10 Teams'!F385&lt;&gt;"",'MASTER  10 Teams'!F385,"")</f>
        <v>NORTH BRANFORD LEGENDS</v>
      </c>
      <c r="M385" s="5" t="str">
        <f>IF('MASTER  10 Teams'!I385&lt;&gt;"",'MASTER  10 Teams'!I385,"")</f>
        <v>tbd</v>
      </c>
      <c r="N385" s="5"/>
    </row>
    <row r="386" spans="1:28" ht="12.75" customHeight="1" thickTop="1" x14ac:dyDescent="0.35">
      <c r="A386" s="118"/>
      <c r="B386" s="23"/>
      <c r="C386" s="98">
        <f>IF('MASTER  10 Teams'!C386&lt;&gt;"",'MASTER  10 Teams'!C386,"")</f>
        <v>42911</v>
      </c>
      <c r="D386" s="70" t="str">
        <f>IF('MASTER  10 Teams'!D386&lt;&gt;"",'MASTER  10 Teams'!D386,"")</f>
        <v>O50-2</v>
      </c>
      <c r="E386" s="24" t="str">
        <f>VLOOKUP(K386,'Ref asgn teams'!$A$2:$B$99,2)</f>
        <v>Moodus SC</v>
      </c>
      <c r="F386" s="24" t="str">
        <f>VLOOKUP(L386,'Ref asgn teams'!$A$2:$B$99,2)</f>
        <v>Naugatuck River Rats</v>
      </c>
      <c r="G386" s="73"/>
      <c r="H386" s="97">
        <f>IF('MASTER  10 Teams'!H386&lt;&gt;"",'MASTER  10 Teams'!H386,"")</f>
        <v>0.41666666666666702</v>
      </c>
      <c r="I386" s="25" t="str">
        <f>VLOOKUP(M386,Venues!$A$2:$E$139,5,FALSE)</f>
        <v>Nathan Hale-Ray High School, Moodus</v>
      </c>
      <c r="J386" s="75" t="str">
        <f>IF('MASTER  10 Teams'!J386&lt;&gt;"",'MASTER  10 Teams'!J386,"")</f>
        <v/>
      </c>
      <c r="K386" s="24" t="str">
        <f>IF('MASTER  10 Teams'!E386&lt;&gt;"",'MASTER  10 Teams'!E386,"")</f>
        <v>MOODUS SC</v>
      </c>
      <c r="L386" s="24" t="str">
        <f>IF('MASTER  10 Teams'!F386&lt;&gt;"",'MASTER  10 Teams'!F386,"")</f>
        <v>NAUGATUCK RIVER RATS</v>
      </c>
      <c r="M386" s="5" t="str">
        <f>IF('MASTER  10 Teams'!I386&lt;&gt;"",'MASTER  10 Teams'!I386,"")</f>
        <v>Nathan Hale-Ray HS, Moodus</v>
      </c>
      <c r="N386" s="5"/>
    </row>
    <row r="387" spans="1:28" ht="12.75" customHeight="1" x14ac:dyDescent="0.35">
      <c r="A387" s="118"/>
      <c r="B387" s="23"/>
      <c r="C387" s="98" t="str">
        <f>IF('MASTER  10 Teams'!C387&lt;&gt;"",'MASTER  10 Teams'!C387,"")</f>
        <v/>
      </c>
      <c r="D387" s="70" t="str">
        <f>IF('MASTER  10 Teams'!D387&lt;&gt;"",'MASTER  10 Teams'!D387,"")</f>
        <v xml:space="preserve"> </v>
      </c>
      <c r="E387" s="24" t="e">
        <f>VLOOKUP(K387,'Ref asgn teams'!$A$2:$B$99,2)</f>
        <v>#N/A</v>
      </c>
      <c r="F387" s="24" t="e">
        <f>VLOOKUP(L387,'Ref asgn teams'!$A$2:$B$99,2)</f>
        <v>#N/A</v>
      </c>
      <c r="G387" s="73"/>
      <c r="H387" s="97" t="str">
        <f>IF('MASTER  10 Teams'!H387&lt;&gt;"",'MASTER  10 Teams'!H387,"")</f>
        <v/>
      </c>
      <c r="I387" s="25" t="e">
        <f>VLOOKUP(M387,Venues!$A$2:$E$139,5,FALSE)</f>
        <v>#N/A</v>
      </c>
      <c r="J387" s="75" t="str">
        <f>IF('MASTER  10 Teams'!J387&lt;&gt;"",'MASTER  10 Teams'!J387,"")</f>
        <v/>
      </c>
      <c r="K387" s="24" t="str">
        <f>IF('MASTER  10 Teams'!E387&lt;&gt;"",'MASTER  10 Teams'!E387,"")</f>
        <v/>
      </c>
      <c r="L387" s="24" t="str">
        <f>IF('MASTER  10 Teams'!F387&lt;&gt;"",'MASTER  10 Teams'!F387,"")</f>
        <v/>
      </c>
      <c r="M387" s="5" t="str">
        <f>IF('MASTER  10 Teams'!I387&lt;&gt;"",'MASTER  10 Teams'!I387,"")</f>
        <v/>
      </c>
      <c r="N387" s="5"/>
      <c r="Q387" s="22"/>
      <c r="R387" s="22"/>
      <c r="AA387" s="22"/>
      <c r="AB387" s="22"/>
    </row>
    <row r="388" spans="1:28" ht="12.75" customHeight="1" x14ac:dyDescent="0.35">
      <c r="A388" s="118"/>
      <c r="B388" s="23"/>
      <c r="C388" s="98" t="str">
        <f>IF('MASTER  10 Teams'!C388&lt;&gt;"",'MASTER  10 Teams'!C388,"")</f>
        <v/>
      </c>
      <c r="D388" s="26" t="str">
        <f>IF('MASTER  10 Teams'!D388&lt;&gt;"",'MASTER  10 Teams'!D388,"")</f>
        <v xml:space="preserve"> </v>
      </c>
      <c r="E388" s="24" t="e">
        <f>VLOOKUP(K388,'Ref asgn teams'!$A$2:$B$99,2)</f>
        <v>#N/A</v>
      </c>
      <c r="F388" s="24" t="e">
        <f>VLOOKUP(L388,'Ref asgn teams'!$A$2:$B$99,2)</f>
        <v>#N/A</v>
      </c>
      <c r="G388" s="73"/>
      <c r="H388" s="97" t="str">
        <f>IF('MASTER  10 Teams'!H388&lt;&gt;"",'MASTER  10 Teams'!H388,"")</f>
        <v/>
      </c>
      <c r="I388" s="25" t="e">
        <f>VLOOKUP(M388,Venues!$A$2:$E$139,5,FALSE)</f>
        <v>#N/A</v>
      </c>
      <c r="J388" s="75" t="str">
        <f>IF('MASTER  10 Teams'!J388&lt;&gt;"",'MASTER  10 Teams'!J388,"")</f>
        <v/>
      </c>
      <c r="K388" s="24" t="str">
        <f>IF('MASTER  10 Teams'!E388&lt;&gt;"",'MASTER  10 Teams'!E388,"")</f>
        <v xml:space="preserve"> </v>
      </c>
      <c r="L388" s="24" t="str">
        <f>IF('MASTER  10 Teams'!F388&lt;&gt;"",'MASTER  10 Teams'!F388,"")</f>
        <v xml:space="preserve"> </v>
      </c>
      <c r="M388" s="5" t="str">
        <f>IF('MASTER  10 Teams'!I388&lt;&gt;"",'MASTER  10 Teams'!I388,"")</f>
        <v xml:space="preserve"> </v>
      </c>
      <c r="N388" s="2"/>
      <c r="Q388" s="22"/>
      <c r="R388" s="22"/>
      <c r="AA388" s="22"/>
      <c r="AB388" s="22"/>
    </row>
    <row r="389" spans="1:28" ht="22.5" x14ac:dyDescent="0.35">
      <c r="A389" s="118"/>
      <c r="B389" s="105"/>
      <c r="C389" s="98" t="str">
        <f>IF('MASTER  10 Teams'!C389&lt;&gt;"",'MASTER  10 Teams'!C389,"")</f>
        <v/>
      </c>
      <c r="D389" s="109" t="str">
        <f>IF('MASTER  10 Teams'!D389&lt;&gt;"",'MASTER  10 Teams'!D389,"")</f>
        <v/>
      </c>
      <c r="E389" s="24" t="str">
        <f>VLOOKUP(K389,'Ref asgn teams'!$A$2:$B$99,2)</f>
        <v>Fairfield GAC</v>
      </c>
      <c r="F389" s="24" t="e">
        <f>VLOOKUP(L389,'Ref asgn teams'!$A$2:$B$99,2)</f>
        <v>#N/A</v>
      </c>
      <c r="G389" s="108"/>
      <c r="H389" s="97" t="str">
        <f>IF('MASTER  10 Teams'!H389&lt;&gt;"",'MASTER  10 Teams'!H389,"")</f>
        <v/>
      </c>
      <c r="I389" s="25" t="e">
        <f>VLOOKUP(M389,Venues!$A$2:$E$139,5,FALSE)</f>
        <v>#N/A</v>
      </c>
      <c r="J389" s="75" t="str">
        <f>IF('MASTER  10 Teams'!J389&lt;&gt;"",'MASTER  10 Teams'!J389,"")</f>
        <v/>
      </c>
      <c r="K389" s="24" t="str">
        <f>IF('MASTER  10 Teams'!E389&lt;&gt;"",'MASTER  10 Teams'!E389,"")</f>
        <v xml:space="preserve">Fall Season Starts August 20, 2016      </v>
      </c>
      <c r="L389" s="24" t="str">
        <f>IF('MASTER  10 Teams'!F389&lt;&gt;"",'MASTER  10 Teams'!F389,"")</f>
        <v/>
      </c>
      <c r="M389" s="5" t="str">
        <f>IF('MASTER  10 Teams'!I389&lt;&gt;"",'MASTER  10 Teams'!I389,"")</f>
        <v/>
      </c>
      <c r="N389" s="2"/>
    </row>
    <row r="390" spans="1:28" ht="12" customHeight="1" thickBot="1" x14ac:dyDescent="0.4">
      <c r="A390" s="118"/>
      <c r="B390" s="23"/>
      <c r="C390" s="98" t="str">
        <f>IF('MASTER  10 Teams'!C390&lt;&gt;"",'MASTER  10 Teams'!C390,"")</f>
        <v/>
      </c>
      <c r="D390" s="26" t="str">
        <f>IF('MASTER  10 Teams'!D390&lt;&gt;"",'MASTER  10 Teams'!D390,"")</f>
        <v xml:space="preserve"> </v>
      </c>
      <c r="E390" s="24" t="e">
        <f>VLOOKUP(K390,'Ref asgn teams'!$A$2:$B$99,2)</f>
        <v>#N/A</v>
      </c>
      <c r="F390" s="24" t="e">
        <f>VLOOKUP(L390,'Ref asgn teams'!$A$2:$B$99,2)</f>
        <v>#N/A</v>
      </c>
      <c r="G390" s="73"/>
      <c r="H390" s="97" t="str">
        <f>IF('MASTER  10 Teams'!H390&lt;&gt;"",'MASTER  10 Teams'!H390,"")</f>
        <v/>
      </c>
      <c r="I390" s="25" t="e">
        <f>VLOOKUP(M390,Venues!$A$2:$E$139,5,FALSE)</f>
        <v>#N/A</v>
      </c>
      <c r="J390" s="75" t="str">
        <f>IF('MASTER  10 Teams'!J390&lt;&gt;"",'MASTER  10 Teams'!J390,"")</f>
        <v/>
      </c>
      <c r="K390" s="24" t="str">
        <f>IF('MASTER  10 Teams'!E390&lt;&gt;"",'MASTER  10 Teams'!E390,"")</f>
        <v xml:space="preserve"> </v>
      </c>
      <c r="L390" s="24" t="str">
        <f>IF('MASTER  10 Teams'!F390&lt;&gt;"",'MASTER  10 Teams'!F390,"")</f>
        <v xml:space="preserve"> </v>
      </c>
      <c r="M390" s="5" t="str">
        <f>IF('MASTER  10 Teams'!I390&lt;&gt;"",'MASTER  10 Teams'!I390,"")</f>
        <v xml:space="preserve"> </v>
      </c>
      <c r="N390" s="2"/>
      <c r="Q390" s="22"/>
      <c r="R390" s="22"/>
      <c r="AA390" s="22"/>
      <c r="AB390" s="22"/>
    </row>
    <row r="391" spans="1:28" ht="12.75" customHeight="1" thickTop="1" thickBot="1" x14ac:dyDescent="0.4">
      <c r="A391" s="118"/>
      <c r="B391" s="23"/>
      <c r="C391" s="98">
        <f>IF('MASTER  10 Teams'!C391&lt;&gt;"",'MASTER  10 Teams'!C391,"")</f>
        <v>42967</v>
      </c>
      <c r="D391" s="34" t="str">
        <f>IF('MASTER  10 Teams'!D391&lt;&gt;"",'MASTER  10 Teams'!D391,"")</f>
        <v>O30-1</v>
      </c>
      <c r="E391" s="24" t="str">
        <f>VLOOKUP(K391,'Ref asgn teams'!$A$2:$B$99,2)</f>
        <v>ECUACHAMOS FC</v>
      </c>
      <c r="F391" s="24" t="str">
        <f>VLOOKUP(L391,'Ref asgn teams'!$A$2:$B$99,2)</f>
        <v>Newington Portuguese 30</v>
      </c>
      <c r="G391" s="73"/>
      <c r="H391" s="97">
        <f>IF('MASTER  10 Teams'!H391&lt;&gt;"",'MASTER  10 Teams'!H391,"")</f>
        <v>0.41666666666666702</v>
      </c>
      <c r="I391" s="25" t="str">
        <f>VLOOKUP(M391,Venues!$A$2:$E$139,5,FALSE)</f>
        <v>Witek Park, Derby</v>
      </c>
      <c r="J391" s="75" t="str">
        <f>IF('MASTER  10 Teams'!J391&lt;&gt;"",'MASTER  10 Teams'!J391,"")</f>
        <v/>
      </c>
      <c r="K391" s="24" t="str">
        <f>IF('MASTER  10 Teams'!E391&lt;&gt;"",'MASTER  10 Teams'!E391,"")</f>
        <v>ECUACHAMOS FC</v>
      </c>
      <c r="L391" s="24" t="str">
        <f>IF('MASTER  10 Teams'!F391&lt;&gt;"",'MASTER  10 Teams'!F391,"")</f>
        <v>NEWINGTON PORTUGUESE 30</v>
      </c>
      <c r="M391" s="5" t="str">
        <f>IF('MASTER  10 Teams'!I391&lt;&gt;"",'MASTER  10 Teams'!I391,"")</f>
        <v>Witek Park, Derby</v>
      </c>
      <c r="N391" s="5"/>
    </row>
    <row r="392" spans="1:28" ht="12.75" customHeight="1" thickTop="1" thickBot="1" x14ac:dyDescent="0.4">
      <c r="A392" s="118"/>
      <c r="B392" s="23"/>
      <c r="C392" s="98">
        <f>IF('MASTER  10 Teams'!C392&lt;&gt;"",'MASTER  10 Teams'!C392,"")</f>
        <v>42967</v>
      </c>
      <c r="D392" s="34" t="str">
        <f>IF('MASTER  10 Teams'!D392&lt;&gt;"",'MASTER  10 Teams'!D392,"")</f>
        <v>O30-1</v>
      </c>
      <c r="E392" s="24" t="str">
        <f>VLOOKUP(K392,'Ref asgn teams'!$A$2:$B$99,2)</f>
        <v>Milford Tuesday</v>
      </c>
      <c r="F392" s="24" t="str">
        <f>VLOOKUP(L392,'Ref asgn teams'!$A$2:$B$99,2)</f>
        <v>FC Shelton</v>
      </c>
      <c r="G392" s="73"/>
      <c r="H392" s="97">
        <f>IF('MASTER  10 Teams'!H392&lt;&gt;"",'MASTER  10 Teams'!H392,"")</f>
        <v>0.33333333333333331</v>
      </c>
      <c r="I392" s="25" t="str">
        <f>VLOOKUP(M392,Venues!$A$2:$E$139,5,FALSE)</f>
        <v>Fred Wolfe Park, Orange</v>
      </c>
      <c r="J392" s="75" t="str">
        <f>IF('MASTER  10 Teams'!J392&lt;&gt;"",'MASTER  10 Teams'!J392,"")</f>
        <v/>
      </c>
      <c r="K392" s="24" t="str">
        <f>IF('MASTER  10 Teams'!E392&lt;&gt;"",'MASTER  10 Teams'!E392,"")</f>
        <v>MILFORD TUESDAY</v>
      </c>
      <c r="L392" s="24" t="str">
        <f>IF('MASTER  10 Teams'!F392&lt;&gt;"",'MASTER  10 Teams'!F392,"")</f>
        <v>SHELTON FC</v>
      </c>
      <c r="M392" s="5" t="str">
        <f>IF('MASTER  10 Teams'!I392&lt;&gt;"",'MASTER  10 Teams'!I392,"")</f>
        <v>Fred Wolfe Park, Orange</v>
      </c>
      <c r="N392" s="5"/>
    </row>
    <row r="393" spans="1:28" ht="12.75" customHeight="1" thickTop="1" thickBot="1" x14ac:dyDescent="0.4">
      <c r="A393" s="118"/>
      <c r="B393" s="23"/>
      <c r="C393" s="98">
        <f>IF('MASTER  10 Teams'!C393&lt;&gt;"",'MASTER  10 Teams'!C393,"")</f>
        <v>42967</v>
      </c>
      <c r="D393" s="34" t="str">
        <f>IF('MASTER  10 Teams'!D393&lt;&gt;"",'MASTER  10 Teams'!D393,"")</f>
        <v>O30-1</v>
      </c>
      <c r="E393" s="24" t="str">
        <f>VLOOKUP(K393,'Ref asgn teams'!$A$2:$B$99,2)</f>
        <v>Danbury United 30</v>
      </c>
      <c r="F393" s="24" t="str">
        <f>VLOOKUP(L393,'Ref asgn teams'!$A$2:$B$99,2)</f>
        <v>Cinton FC</v>
      </c>
      <c r="G393" s="73"/>
      <c r="H393" s="97">
        <f>IF('MASTER  10 Teams'!H393&lt;&gt;"",'MASTER  10 Teams'!H393,"")</f>
        <v>0.41666666666666669</v>
      </c>
      <c r="I393" s="25" t="str">
        <f>VLOOKUP(M393,Venues!$A$2:$E$139,5,FALSE)</f>
        <v>Danbury Portuguese Cultural Center, Danbury</v>
      </c>
      <c r="J393" s="75" t="str">
        <f>IF('MASTER  10 Teams'!J393&lt;&gt;"",'MASTER  10 Teams'!J393,"")</f>
        <v/>
      </c>
      <c r="K393" s="24" t="str">
        <f>IF('MASTER  10 Teams'!E393&lt;&gt;"",'MASTER  10 Teams'!E393,"")</f>
        <v>DANBURY UNITED 30</v>
      </c>
      <c r="L393" s="24" t="str">
        <f>IF('MASTER  10 Teams'!F393&lt;&gt;"",'MASTER  10 Teams'!F393,"")</f>
        <v>CLINTON FC</v>
      </c>
      <c r="M393" s="5" t="str">
        <f>IF('MASTER  10 Teams'!I393&lt;&gt;"",'MASTER  10 Teams'!I393,"")</f>
        <v>Portuguese Cultural Center, Danbury</v>
      </c>
      <c r="N393" s="5"/>
    </row>
    <row r="394" spans="1:28" ht="12" customHeight="1" thickTop="1" thickBot="1" x14ac:dyDescent="0.4">
      <c r="A394" s="118"/>
      <c r="B394" s="23"/>
      <c r="C394" s="98">
        <f>IF('MASTER  10 Teams'!C394&lt;&gt;"",'MASTER  10 Teams'!C394,"")</f>
        <v>42967</v>
      </c>
      <c r="D394" s="34" t="str">
        <f>IF('MASTER  10 Teams'!D394&lt;&gt;"",'MASTER  10 Teams'!D394,"")</f>
        <v>O30-1</v>
      </c>
      <c r="E394" s="24" t="str">
        <f>VLOOKUP(K394,'Ref asgn teams'!$A$2:$B$99,2)</f>
        <v>Greenwich Arsenal 30</v>
      </c>
      <c r="F394" s="24" t="str">
        <f>VLOOKUP(L394,'Ref asgn teams'!$A$2:$B$99,2)</f>
        <v>Newtown Salty Dogs</v>
      </c>
      <c r="G394" s="73"/>
      <c r="H394" s="97">
        <f>IF('MASTER  10 Teams'!H394&lt;&gt;"",'MASTER  10 Teams'!H394,"")</f>
        <v>0.41666666666666702</v>
      </c>
      <c r="I394" s="25" t="str">
        <f>VLOOKUP(M394,Venues!$A$2:$E$139,5,FALSE)</f>
        <v>Greenwich High School, Greenwich</v>
      </c>
      <c r="J394" s="75" t="str">
        <f>IF('MASTER  10 Teams'!J394&lt;&gt;"",'MASTER  10 Teams'!J394,"")</f>
        <v/>
      </c>
      <c r="K394" s="24" t="str">
        <f>IF('MASTER  10 Teams'!E394&lt;&gt;"",'MASTER  10 Teams'!E394,"")</f>
        <v>GREENWICH ARSENAL 30</v>
      </c>
      <c r="L394" s="24" t="str">
        <f>IF('MASTER  10 Teams'!F394&lt;&gt;"",'MASTER  10 Teams'!F394,"")</f>
        <v>NORTH BRANFORD 30</v>
      </c>
      <c r="M394" s="5" t="str">
        <f>IF('MASTER  10 Teams'!I394&lt;&gt;"",'MASTER  10 Teams'!I394,"")</f>
        <v>tbd</v>
      </c>
      <c r="N394" s="5"/>
    </row>
    <row r="395" spans="1:28" ht="12.75" customHeight="1" thickTop="1" x14ac:dyDescent="0.35">
      <c r="A395" s="118"/>
      <c r="B395" s="23"/>
      <c r="C395" s="98">
        <f>IF('MASTER  10 Teams'!C395&lt;&gt;"",'MASTER  10 Teams'!C395,"")</f>
        <v>42967</v>
      </c>
      <c r="D395" s="71" t="str">
        <f>IF('MASTER  10 Teams'!D395&lt;&gt;"",'MASTER  10 Teams'!D395,"")</f>
        <v>O30-1</v>
      </c>
      <c r="E395" s="24" t="str">
        <f>VLOOKUP(K395,'Ref asgn teams'!$A$2:$B$99,2)</f>
        <v>VASCO DA GAMA 30</v>
      </c>
      <c r="F395" s="24" t="str">
        <f>VLOOKUP(L395,'Ref asgn teams'!$A$2:$B$99,2)</f>
        <v>Polonez United</v>
      </c>
      <c r="G395" s="73"/>
      <c r="H395" s="97">
        <f>IF('MASTER  10 Teams'!H395&lt;&gt;"",'MASTER  10 Teams'!H395,"")</f>
        <v>0.33333333333333331</v>
      </c>
      <c r="I395" s="25" t="str">
        <f>VLOOKUP(M395,Venues!$A$2:$E$139,5,FALSE)</f>
        <v>Wakeman Park, Westport</v>
      </c>
      <c r="J395" s="75" t="str">
        <f>IF('MASTER  10 Teams'!J395&lt;&gt;"",'MASTER  10 Teams'!J395,"")</f>
        <v/>
      </c>
      <c r="K395" s="24" t="str">
        <f>IF('MASTER  10 Teams'!E395&lt;&gt;"",'MASTER  10 Teams'!E395,"")</f>
        <v>VASCO DA GAMA 30</v>
      </c>
      <c r="L395" s="24" t="str">
        <f>IF('MASTER  10 Teams'!F395&lt;&gt;"",'MASTER  10 Teams'!F395,"")</f>
        <v>POLONEZ UNITED</v>
      </c>
      <c r="M395" s="5" t="str">
        <f>IF('MASTER  10 Teams'!I395&lt;&gt;"",'MASTER  10 Teams'!I395,"")</f>
        <v>Wakeman Park, Westport</v>
      </c>
      <c r="N395" s="5"/>
    </row>
    <row r="396" spans="1:28" ht="12.75" customHeight="1" thickBot="1" x14ac:dyDescent="0.4">
      <c r="A396" s="118"/>
      <c r="B396" s="23"/>
      <c r="C396" s="98" t="str">
        <f>IF('MASTER  10 Teams'!C396&lt;&gt;"",'MASTER  10 Teams'!C396,"")</f>
        <v/>
      </c>
      <c r="D396" s="27" t="str">
        <f>IF('MASTER  10 Teams'!D396&lt;&gt;"",'MASTER  10 Teams'!D396,"")</f>
        <v xml:space="preserve"> </v>
      </c>
      <c r="E396" s="24" t="e">
        <f>VLOOKUP(K396,'Ref asgn teams'!$A$2:$B$99,2)</f>
        <v>#N/A</v>
      </c>
      <c r="F396" s="24" t="e">
        <f>VLOOKUP(L396,'Ref asgn teams'!$A$2:$B$99,2)</f>
        <v>#N/A</v>
      </c>
      <c r="G396" s="73"/>
      <c r="H396" s="97" t="str">
        <f>IF('MASTER  10 Teams'!H396&lt;&gt;"",'MASTER  10 Teams'!H396,"")</f>
        <v/>
      </c>
      <c r="I396" s="25" t="e">
        <f>VLOOKUP(M396,Venues!$A$2:$E$139,5,FALSE)</f>
        <v>#N/A</v>
      </c>
      <c r="J396" s="75" t="str">
        <f>IF('MASTER  10 Teams'!J396&lt;&gt;"",'MASTER  10 Teams'!J396,"")</f>
        <v/>
      </c>
      <c r="K396" s="24" t="str">
        <f>IF('MASTER  10 Teams'!E396&lt;&gt;"",'MASTER  10 Teams'!E396,"")</f>
        <v/>
      </c>
      <c r="L396" s="24" t="str">
        <f>IF('MASTER  10 Teams'!F396&lt;&gt;"",'MASTER  10 Teams'!F396,"")</f>
        <v/>
      </c>
      <c r="M396" s="5" t="str">
        <f>IF('MASTER  10 Teams'!I396&lt;&gt;"",'MASTER  10 Teams'!I396,"")</f>
        <v/>
      </c>
      <c r="N396" s="2"/>
      <c r="Q396" s="22"/>
      <c r="R396" s="22"/>
      <c r="AA396" s="22"/>
      <c r="AB396" s="22"/>
    </row>
    <row r="397" spans="1:28" ht="12.75" customHeight="1" thickTop="1" thickBot="1" x14ac:dyDescent="0.4">
      <c r="A397" s="118"/>
      <c r="B397" s="23"/>
      <c r="C397" s="98">
        <f>IF('MASTER  10 Teams'!C397&lt;&gt;"",'MASTER  10 Teams'!C397,"")</f>
        <v>42967</v>
      </c>
      <c r="D397" s="35" t="str">
        <f>IF('MASTER  10 Teams'!D397&lt;&gt;"",'MASTER  10 Teams'!D397,"")</f>
        <v>O30-2</v>
      </c>
      <c r="E397" s="24" t="str">
        <f>VLOOKUP(K397,'Ref asgn teams'!$A$2:$B$99,2)</f>
        <v>Club Napoli 30</v>
      </c>
      <c r="F397" s="24" t="str">
        <f>VLOOKUP(L397,'Ref asgn teams'!$A$2:$B$99,2)</f>
        <v>Milford Amigos</v>
      </c>
      <c r="G397" s="73"/>
      <c r="H397" s="97">
        <f>IF('MASTER  10 Teams'!H397&lt;&gt;"",'MASTER  10 Teams'!H397,"")</f>
        <v>0.41666666666666702</v>
      </c>
      <c r="I397" s="25" t="str">
        <f>VLOOKUP(M397,Venues!$A$2:$E$139,5,FALSE)</f>
        <v>Quinnipiac Park, Cheshire</v>
      </c>
      <c r="J397" s="75" t="str">
        <f>IF('MASTER  10 Teams'!J397&lt;&gt;"",'MASTER  10 Teams'!J397,"")</f>
        <v/>
      </c>
      <c r="K397" s="24" t="str">
        <f>IF('MASTER  10 Teams'!E397&lt;&gt;"",'MASTER  10 Teams'!E397,"")</f>
        <v>CLUB NAPOLI 30</v>
      </c>
      <c r="L397" s="24" t="str">
        <f>IF('MASTER  10 Teams'!F397&lt;&gt;"",'MASTER  10 Teams'!F397,"")</f>
        <v>MILFORD AMIGOS</v>
      </c>
      <c r="M397" s="5" t="str">
        <f>IF('MASTER  10 Teams'!I397&lt;&gt;"",'MASTER  10 Teams'!I397,"")</f>
        <v>Quinnipiac Park, Cheshire</v>
      </c>
      <c r="N397" s="5"/>
    </row>
    <row r="398" spans="1:28" ht="12.75" customHeight="1" thickTop="1" thickBot="1" x14ac:dyDescent="0.4">
      <c r="A398" s="118"/>
      <c r="B398" s="23"/>
      <c r="C398" s="98">
        <f>IF('MASTER  10 Teams'!C398&lt;&gt;"",'MASTER  10 Teams'!C398,"")</f>
        <v>42967</v>
      </c>
      <c r="D398" s="35" t="str">
        <f>IF('MASTER  10 Teams'!D398&lt;&gt;"",'MASTER  10 Teams'!D398,"")</f>
        <v>O30-2</v>
      </c>
      <c r="E398" s="24" t="str">
        <f>VLOOKUP(K398,'Ref asgn teams'!$A$2:$B$99,2)</f>
        <v>Litchfield County Blues</v>
      </c>
      <c r="F398" s="24" t="str">
        <f>VLOOKUP(L398,'Ref asgn teams'!$A$2:$B$99,2)</f>
        <v>Stamford FC</v>
      </c>
      <c r="G398" s="73"/>
      <c r="H398" s="97">
        <f>IF('MASTER  10 Teams'!H398&lt;&gt;"",'MASTER  10 Teams'!H398,"")</f>
        <v>0.41666666666666702</v>
      </c>
      <c r="I398" s="25" t="str">
        <f>VLOOKUP(M398,Venues!$A$2:$E$139,5,FALSE)</f>
        <v>Whittlesey Harrison, Morris</v>
      </c>
      <c r="J398" s="75" t="str">
        <f>IF('MASTER  10 Teams'!J398&lt;&gt;"",'MASTER  10 Teams'!J398,"")</f>
        <v/>
      </c>
      <c r="K398" s="24" t="str">
        <f>IF('MASTER  10 Teams'!E398&lt;&gt;"",'MASTER  10 Teams'!E398,"")</f>
        <v>LITCHFIELD COUNTY BLUES</v>
      </c>
      <c r="L398" s="24" t="str">
        <f>IF('MASTER  10 Teams'!F398&lt;&gt;"",'MASTER  10 Teams'!F398,"")</f>
        <v>STAMFORD FC</v>
      </c>
      <c r="M398" s="5" t="str">
        <f>IF('MASTER  10 Teams'!I398&lt;&gt;"",'MASTER  10 Teams'!I398,"")</f>
        <v>Whittlesey Harrison, Morris</v>
      </c>
      <c r="N398" s="5"/>
    </row>
    <row r="399" spans="1:28" ht="12.75" customHeight="1" thickTop="1" thickBot="1" x14ac:dyDescent="0.4">
      <c r="A399" s="118"/>
      <c r="B399" s="23"/>
      <c r="C399" s="98">
        <f>IF('MASTER  10 Teams'!C399&lt;&gt;"",'MASTER  10 Teams'!C399,"")</f>
        <v>42967</v>
      </c>
      <c r="D399" s="35" t="str">
        <f>IF('MASTER  10 Teams'!D399&lt;&gt;"",'MASTER  10 Teams'!D399,"")</f>
        <v>O30-2</v>
      </c>
      <c r="E399" s="24" t="str">
        <f>VLOOKUP(K399,'Ref asgn teams'!$A$2:$B$99,2)</f>
        <v>Bridgeport United</v>
      </c>
      <c r="F399" s="24" t="str">
        <f>VLOOKUP(L399,'Ref asgn teams'!$A$2:$B$99,2)</f>
        <v>Caseus New Haven FC</v>
      </c>
      <c r="G399" s="73"/>
      <c r="H399" s="97">
        <f>IF('MASTER  10 Teams'!H399&lt;&gt;"",'MASTER  10 Teams'!H399,"")</f>
        <v>0.41666666666666669</v>
      </c>
      <c r="I399" s="25" t="e">
        <f>VLOOKUP(M399,Venues!$A$2:$E$139,5,FALSE)</f>
        <v>#N/A</v>
      </c>
      <c r="J399" s="75" t="str">
        <f>IF('MASTER  10 Teams'!J399&lt;&gt;"",'MASTER  10 Teams'!J399,"")</f>
        <v/>
      </c>
      <c r="K399" s="24" t="str">
        <f>IF('MASTER  10 Teams'!E399&lt;&gt;"",'MASTER  10 Teams'!E399,"")</f>
        <v>BYE</v>
      </c>
      <c r="L399" s="24" t="str">
        <f>IF('MASTER  10 Teams'!F399&lt;&gt;"",'MASTER  10 Teams'!F399,"")</f>
        <v>CASEUS NEW HAVEN FC</v>
      </c>
      <c r="M399" s="5" t="e">
        <f>IF('MASTER  10 Teams'!I399&lt;&gt;"",'MASTER  10 Teams'!I399,"")</f>
        <v>#N/A</v>
      </c>
      <c r="N399" s="5"/>
    </row>
    <row r="400" spans="1:28" ht="12.75" customHeight="1" thickTop="1" thickBot="1" x14ac:dyDescent="0.4">
      <c r="A400" s="118"/>
      <c r="B400" s="23"/>
      <c r="C400" s="98">
        <f>IF('MASTER  10 Teams'!C400&lt;&gt;"",'MASTER  10 Teams'!C400,"")</f>
        <v>42967</v>
      </c>
      <c r="D400" s="35" t="str">
        <f>IF('MASTER  10 Teams'!D400&lt;&gt;"",'MASTER  10 Teams'!D400,"")</f>
        <v>O30-2</v>
      </c>
      <c r="E400" s="24" t="str">
        <f>VLOOKUP(K400,'Ref asgn teams'!$A$2:$B$99,2)</f>
        <v>HENRY REID FC</v>
      </c>
      <c r="F400" s="24" t="str">
        <f>VLOOKUP(L400,'Ref asgn teams'!$A$2:$B$99,2)</f>
        <v>Naugatuck Fusion</v>
      </c>
      <c r="G400" s="73"/>
      <c r="H400" s="97">
        <f>IF('MASTER  10 Teams'!H400&lt;&gt;"",'MASTER  10 Teams'!H400,"")</f>
        <v>0.41666666666666702</v>
      </c>
      <c r="I400" s="25" t="str">
        <f>VLOOKUP(M400,Venues!$A$2:$E$139,5,FALSE)</f>
        <v>Ludlowe HS, Fairfield</v>
      </c>
      <c r="J400" s="75" t="str">
        <f>IF('MASTER  10 Teams'!J400&lt;&gt;"",'MASTER  10 Teams'!J400,"")</f>
        <v/>
      </c>
      <c r="K400" s="24" t="str">
        <f>IF('MASTER  10 Teams'!E400&lt;&gt;"",'MASTER  10 Teams'!E400,"")</f>
        <v>HENRY  REID FC 30</v>
      </c>
      <c r="L400" s="24" t="str">
        <f>IF('MASTER  10 Teams'!F400&lt;&gt;"",'MASTER  10 Teams'!F400,"")</f>
        <v>NAUGATUCK FUSION</v>
      </c>
      <c r="M400" s="5" t="str">
        <f>IF('MASTER  10 Teams'!I400&lt;&gt;"",'MASTER  10 Teams'!I400,"")</f>
        <v>Ludlowe HS, Fairfield</v>
      </c>
      <c r="N400" s="5"/>
    </row>
    <row r="401" spans="1:28" ht="12.75" customHeight="1" thickTop="1" x14ac:dyDescent="0.35">
      <c r="A401" s="118"/>
      <c r="B401" s="23"/>
      <c r="C401" s="98">
        <f>IF('MASTER  10 Teams'!C401&lt;&gt;"",'MASTER  10 Teams'!C401,"")</f>
        <v>42967</v>
      </c>
      <c r="D401" s="68" t="str">
        <f>IF('MASTER  10 Teams'!D401&lt;&gt;"",'MASTER  10 Teams'!D401,"")</f>
        <v>O30-2</v>
      </c>
      <c r="E401" s="24" t="str">
        <f>VLOOKUP(K401,'Ref asgn teams'!$A$2:$B$99,2)</f>
        <v>WATERTOWN GEEZERS</v>
      </c>
      <c r="F401" s="24" t="str">
        <f>VLOOKUP(L401,'Ref asgn teams'!$A$2:$B$99,2)</f>
        <v>Newtown Salty Dogs</v>
      </c>
      <c r="G401" s="73"/>
      <c r="H401" s="97">
        <f>IF('MASTER  10 Teams'!H401&lt;&gt;"",'MASTER  10 Teams'!H401,"")</f>
        <v>0.41666666666666702</v>
      </c>
      <c r="I401" s="25" t="str">
        <f>VLOOKUP(M401,Venues!$A$2:$E$139,5,FALSE)</f>
        <v>Swift School, Watertown</v>
      </c>
      <c r="J401" s="75" t="str">
        <f>IF('MASTER  10 Teams'!J401&lt;&gt;"",'MASTER  10 Teams'!J401,"")</f>
        <v/>
      </c>
      <c r="K401" s="24" t="str">
        <f>IF('MASTER  10 Teams'!E401&lt;&gt;"",'MASTER  10 Teams'!E401,"")</f>
        <v>WATERTOWN GEEZERS</v>
      </c>
      <c r="L401" s="24" t="str">
        <f>IF('MASTER  10 Teams'!F401&lt;&gt;"",'MASTER  10 Teams'!F401,"")</f>
        <v>NEWTOWN SALTY DOGS</v>
      </c>
      <c r="M401" s="5" t="str">
        <f>IF('MASTER  10 Teams'!I401&lt;&gt;"",'MASTER  10 Teams'!I401,"")</f>
        <v>Swift School, Watertown</v>
      </c>
      <c r="N401" s="5"/>
    </row>
    <row r="402" spans="1:28" ht="12.75" customHeight="1" thickBot="1" x14ac:dyDescent="0.4">
      <c r="A402" s="118"/>
      <c r="B402" s="23"/>
      <c r="C402" s="98" t="str">
        <f>IF('MASTER  10 Teams'!C402&lt;&gt;"",'MASTER  10 Teams'!C402,"")</f>
        <v/>
      </c>
      <c r="D402" s="27" t="str">
        <f>IF('MASTER  10 Teams'!D402&lt;&gt;"",'MASTER  10 Teams'!D402,"")</f>
        <v xml:space="preserve"> </v>
      </c>
      <c r="E402" s="24" t="e">
        <f>VLOOKUP(K402,'Ref asgn teams'!$A$2:$B$99,2)</f>
        <v>#N/A</v>
      </c>
      <c r="F402" s="24" t="e">
        <f>VLOOKUP(L402,'Ref asgn teams'!$A$2:$B$99,2)</f>
        <v>#N/A</v>
      </c>
      <c r="G402" s="73"/>
      <c r="H402" s="97" t="str">
        <f>IF('MASTER  10 Teams'!H402&lt;&gt;"",'MASTER  10 Teams'!H402,"")</f>
        <v/>
      </c>
      <c r="I402" s="25" t="e">
        <f>VLOOKUP(M402,Venues!$A$2:$E$139,5,FALSE)</f>
        <v>#N/A</v>
      </c>
      <c r="J402" s="75" t="str">
        <f>IF('MASTER  10 Teams'!J402&lt;&gt;"",'MASTER  10 Teams'!J402,"")</f>
        <v/>
      </c>
      <c r="K402" s="24" t="str">
        <f>IF('MASTER  10 Teams'!E402&lt;&gt;"",'MASTER  10 Teams'!E402,"")</f>
        <v/>
      </c>
      <c r="L402" s="24" t="str">
        <f>IF('MASTER  10 Teams'!F402&lt;&gt;"",'MASTER  10 Teams'!F402,"")</f>
        <v/>
      </c>
      <c r="M402" s="5" t="str">
        <f>IF('MASTER  10 Teams'!I402&lt;&gt;"",'MASTER  10 Teams'!I402,"")</f>
        <v/>
      </c>
      <c r="N402" s="2"/>
      <c r="Q402" s="22"/>
      <c r="R402" s="22"/>
      <c r="AA402" s="22"/>
      <c r="AB402" s="22"/>
    </row>
    <row r="403" spans="1:28" ht="12.75" customHeight="1" thickTop="1" thickBot="1" x14ac:dyDescent="0.4">
      <c r="A403" s="118"/>
      <c r="B403" s="23"/>
      <c r="C403" s="98">
        <f>IF('MASTER  10 Teams'!C403&lt;&gt;"",'MASTER  10 Teams'!C403,"")</f>
        <v>42967</v>
      </c>
      <c r="D403" s="36" t="str">
        <f>IF('MASTER  10 Teams'!D403&lt;&gt;"",'MASTER  10 Teams'!D403,"")</f>
        <v>O40-1</v>
      </c>
      <c r="E403" s="24" t="str">
        <f>VLOOKUP(K403,'Ref asgn teams'!$A$2:$B$99,2)</f>
        <v>Fairfield GAC</v>
      </c>
      <c r="F403" s="24" t="str">
        <f>VLOOKUP(L403,'Ref asgn teams'!$A$2:$B$99,2)</f>
        <v>Ridgefield Kicks</v>
      </c>
      <c r="G403" s="73"/>
      <c r="H403" s="97">
        <f>IF('MASTER  10 Teams'!H403&lt;&gt;"",'MASTER  10 Teams'!H403,"")</f>
        <v>0.33333333333333331</v>
      </c>
      <c r="I403" s="25" t="str">
        <f>VLOOKUP(M403,Venues!$A$2:$E$139,5,FALSE)</f>
        <v>Ludlowe HS, Fairfield</v>
      </c>
      <c r="J403" s="75" t="str">
        <f>IF('MASTER  10 Teams'!J403&lt;&gt;"",'MASTER  10 Teams'!J403,"")</f>
        <v/>
      </c>
      <c r="K403" s="24" t="str">
        <f>IF('MASTER  10 Teams'!E403&lt;&gt;"",'MASTER  10 Teams'!E403,"")</f>
        <v>FAIRFIELD GAC</v>
      </c>
      <c r="L403" s="24" t="str">
        <f>IF('MASTER  10 Teams'!F403&lt;&gt;"",'MASTER  10 Teams'!F403,"")</f>
        <v>RIDGEFIELD KICKS</v>
      </c>
      <c r="M403" s="5" t="str">
        <f>IF('MASTER  10 Teams'!I403&lt;&gt;"",'MASTER  10 Teams'!I403,"")</f>
        <v>Ludlowe HS, Fairfield</v>
      </c>
      <c r="N403" s="5"/>
    </row>
    <row r="404" spans="1:28" ht="12.75" customHeight="1" thickTop="1" thickBot="1" x14ac:dyDescent="0.4">
      <c r="A404" s="118"/>
      <c r="B404" s="23"/>
      <c r="C404" s="98">
        <f>IF('MASTER  10 Teams'!C404&lt;&gt;"",'MASTER  10 Teams'!C404,"")</f>
        <v>42967</v>
      </c>
      <c r="D404" s="36" t="str">
        <f>IF('MASTER  10 Teams'!D404&lt;&gt;"",'MASTER  10 Teams'!D404,"")</f>
        <v>O40-1</v>
      </c>
      <c r="E404" s="24" t="str">
        <f>VLOOKUP(K404,'Ref asgn teams'!$A$2:$B$99,2)</f>
        <v>Norwalk Mariners</v>
      </c>
      <c r="F404" s="24" t="str">
        <f>VLOOKUP(L404,'Ref asgn teams'!$A$2:$B$99,2)</f>
        <v>Waterbury Albanians</v>
      </c>
      <c r="G404" s="73"/>
      <c r="H404" s="97">
        <f>IF('MASTER  10 Teams'!H404&lt;&gt;"",'MASTER  10 Teams'!H404,"")</f>
        <v>0.41666666666666702</v>
      </c>
      <c r="I404" s="25" t="str">
        <f>VLOOKUP(M404,Venues!$A$2:$E$139,5,FALSE)</f>
        <v>Nathan Hale Middle School, Norwalk</v>
      </c>
      <c r="J404" s="75" t="str">
        <f>IF('MASTER  10 Teams'!J404&lt;&gt;"",'MASTER  10 Teams'!J404,"")</f>
        <v/>
      </c>
      <c r="K404" s="24" t="str">
        <f>IF('MASTER  10 Teams'!E404&lt;&gt;"",'MASTER  10 Teams'!E404,"")</f>
        <v>NORWALK MARINERS</v>
      </c>
      <c r="L404" s="24" t="str">
        <f>IF('MASTER  10 Teams'!F404&lt;&gt;"",'MASTER  10 Teams'!F404,"")</f>
        <v>WATERBURY ALBANIANS</v>
      </c>
      <c r="M404" s="5" t="str">
        <f>IF('MASTER  10 Teams'!I404&lt;&gt;"",'MASTER  10 Teams'!I404,"")</f>
        <v>Nathan Hale MS, Norwalk</v>
      </c>
      <c r="N404" s="5"/>
    </row>
    <row r="405" spans="1:28" ht="12.75" customHeight="1" thickTop="1" thickBot="1" x14ac:dyDescent="0.4">
      <c r="A405" s="118"/>
      <c r="B405" s="23"/>
      <c r="C405" s="98">
        <f>IF('MASTER  10 Teams'!C405&lt;&gt;"",'MASTER  10 Teams'!C405,"")</f>
        <v>42967</v>
      </c>
      <c r="D405" s="36" t="str">
        <f>IF('MASTER  10 Teams'!D405&lt;&gt;"",'MASTER  10 Teams'!D405,"")</f>
        <v>O40-1</v>
      </c>
      <c r="E405" s="24" t="str">
        <f>VLOOKUP(K405,'Ref asgn teams'!$A$2:$B$99,2)</f>
        <v>Cheshire Azzurri 40</v>
      </c>
      <c r="F405" s="24" t="str">
        <f>VLOOKUP(L405,'Ref asgn teams'!$A$2:$B$99,2)</f>
        <v>Danbury United 40</v>
      </c>
      <c r="G405" s="73"/>
      <c r="H405" s="97">
        <f>IF('MASTER  10 Teams'!H405&lt;&gt;"",'MASTER  10 Teams'!H405,"")</f>
        <v>0.41666666666666669</v>
      </c>
      <c r="I405" s="25" t="str">
        <f>VLOOKUP(M405,Venues!$A$2:$E$139,5,FALSE)</f>
        <v>Quinnipiac Park, Cheshire</v>
      </c>
      <c r="J405" s="75" t="str">
        <f>IF('MASTER  10 Teams'!J405&lt;&gt;"",'MASTER  10 Teams'!J405,"")</f>
        <v/>
      </c>
      <c r="K405" s="24" t="str">
        <f>IF('MASTER  10 Teams'!E405&lt;&gt;"",'MASTER  10 Teams'!E405,"")</f>
        <v>CHESHIRE AZZURRI 40</v>
      </c>
      <c r="L405" s="24" t="str">
        <f>IF('MASTER  10 Teams'!F405&lt;&gt;"",'MASTER  10 Teams'!F405,"")</f>
        <v>DANBURY UNITED 40</v>
      </c>
      <c r="M405" s="5" t="str">
        <f>IF('MASTER  10 Teams'!I405&lt;&gt;"",'MASTER  10 Teams'!I405,"")</f>
        <v>Quinnipiac Park, Cheshire</v>
      </c>
      <c r="N405" s="5"/>
    </row>
    <row r="406" spans="1:28" ht="12.75" customHeight="1" thickTop="1" thickBot="1" x14ac:dyDescent="0.4">
      <c r="A406" s="118"/>
      <c r="B406" s="23"/>
      <c r="C406" s="98">
        <f>IF('MASTER  10 Teams'!C406&lt;&gt;"",'MASTER  10 Teams'!C406,"")</f>
        <v>42967</v>
      </c>
      <c r="D406" s="36" t="str">
        <f>IF('MASTER  10 Teams'!D406&lt;&gt;"",'MASTER  10 Teams'!D406,"")</f>
        <v>O40-1</v>
      </c>
      <c r="E406" s="24" t="str">
        <f>VLOOKUP(K406,'Ref asgn teams'!$A$2:$B$99,2)</f>
        <v>Connecticut Storm</v>
      </c>
      <c r="F406" s="24" t="str">
        <f>VLOOKUP(L406,'Ref asgn teams'!$A$2:$B$99,2)</f>
        <v>Greenwich Pumas</v>
      </c>
      <c r="G406" s="73"/>
      <c r="H406" s="97">
        <f>IF('MASTER  10 Teams'!H406&lt;&gt;"",'MASTER  10 Teams'!H406,"")</f>
        <v>0.375</v>
      </c>
      <c r="I406" s="25" t="str">
        <f>VLOOKUP(M406,Venues!$A$2:$E$139,5,FALSE)</f>
        <v>Wakeman Park, Westport</v>
      </c>
      <c r="J406" s="75" t="str">
        <f>IF('MASTER  10 Teams'!J406&lt;&gt;"",'MASTER  10 Teams'!J406,"")</f>
        <v/>
      </c>
      <c r="K406" s="24" t="str">
        <f>IF('MASTER  10 Teams'!E406&lt;&gt;"",'MASTER  10 Teams'!E406,"")</f>
        <v>STORM FC</v>
      </c>
      <c r="L406" s="24" t="str">
        <f>IF('MASTER  10 Teams'!F406&lt;&gt;"",'MASTER  10 Teams'!F406,"")</f>
        <v>GREENWICH PUMAS</v>
      </c>
      <c r="M406" s="5" t="str">
        <f>IF('MASTER  10 Teams'!I406&lt;&gt;"",'MASTER  10 Teams'!I406,"")</f>
        <v>Wakeman Park, Westport</v>
      </c>
      <c r="N406" s="5"/>
    </row>
    <row r="407" spans="1:28" ht="12.75" customHeight="1" thickTop="1" x14ac:dyDescent="0.35">
      <c r="A407" s="118"/>
      <c r="B407" s="23"/>
      <c r="C407" s="98">
        <f>IF('MASTER  10 Teams'!C407&lt;&gt;"",'MASTER  10 Teams'!C407,"")</f>
        <v>42967</v>
      </c>
      <c r="D407" s="67" t="str">
        <f>IF('MASTER  10 Teams'!D407&lt;&gt;"",'MASTER  10 Teams'!D407,"")</f>
        <v>O40-1</v>
      </c>
      <c r="E407" s="24" t="str">
        <f>VLOOKUP(K407,'Ref asgn teams'!$A$2:$B$99,2)</f>
        <v>Wilton Ancient Warriors FC</v>
      </c>
      <c r="F407" s="24" t="str">
        <f>VLOOKUP(L407,'Ref asgn teams'!$A$2:$B$99,2)</f>
        <v>Vasco Da Gama 40</v>
      </c>
      <c r="G407" s="73"/>
      <c r="H407" s="97">
        <f>IF('MASTER  10 Teams'!H407&lt;&gt;"",'MASTER  10 Teams'!H407,"")</f>
        <v>0.41666666666666702</v>
      </c>
      <c r="I407" s="25" t="str">
        <f>VLOOKUP(M407,Venues!$A$2:$E$139,5,FALSE)</f>
        <v>Lilly Field, Wilton</v>
      </c>
      <c r="J407" s="75" t="str">
        <f>IF('MASTER  10 Teams'!J407&lt;&gt;"",'MASTER  10 Teams'!J407,"")</f>
        <v/>
      </c>
      <c r="K407" s="24" t="str">
        <f>IF('MASTER  10 Teams'!E407&lt;&gt;"",'MASTER  10 Teams'!E407,"")</f>
        <v xml:space="preserve">WILTON WARRIORS </v>
      </c>
      <c r="L407" s="24" t="str">
        <f>IF('MASTER  10 Teams'!F407&lt;&gt;"",'MASTER  10 Teams'!F407,"")</f>
        <v>VASCO DA GAMA 40</v>
      </c>
      <c r="M407" s="5" t="str">
        <f>IF('MASTER  10 Teams'!I407&lt;&gt;"",'MASTER  10 Teams'!I407,"")</f>
        <v>Lilly Field, Wilton</v>
      </c>
      <c r="N407" s="5"/>
    </row>
    <row r="408" spans="1:28" ht="12.75" customHeight="1" thickBot="1" x14ac:dyDescent="0.4">
      <c r="A408" s="118"/>
      <c r="B408" s="23"/>
      <c r="C408" s="98" t="str">
        <f>IF('MASTER  10 Teams'!C408&lt;&gt;"",'MASTER  10 Teams'!C408,"")</f>
        <v/>
      </c>
      <c r="D408" s="27" t="str">
        <f>IF('MASTER  10 Teams'!D408&lt;&gt;"",'MASTER  10 Teams'!D408,"")</f>
        <v xml:space="preserve"> </v>
      </c>
      <c r="E408" s="24" t="e">
        <f>VLOOKUP(K408,'Ref asgn teams'!$A$2:$B$99,2)</f>
        <v>#N/A</v>
      </c>
      <c r="F408" s="24" t="e">
        <f>VLOOKUP(L408,'Ref asgn teams'!$A$2:$B$99,2)</f>
        <v>#N/A</v>
      </c>
      <c r="G408" s="73"/>
      <c r="H408" s="97" t="str">
        <f>IF('MASTER  10 Teams'!H408&lt;&gt;"",'MASTER  10 Teams'!H408,"")</f>
        <v/>
      </c>
      <c r="I408" s="25" t="e">
        <f>VLOOKUP(M408,Venues!$A$2:$E$139,5,FALSE)</f>
        <v>#N/A</v>
      </c>
      <c r="J408" s="75" t="str">
        <f>IF('MASTER  10 Teams'!J408&lt;&gt;"",'MASTER  10 Teams'!J408,"")</f>
        <v/>
      </c>
      <c r="K408" s="24" t="str">
        <f>IF('MASTER  10 Teams'!E408&lt;&gt;"",'MASTER  10 Teams'!E408,"")</f>
        <v/>
      </c>
      <c r="L408" s="24" t="str">
        <f>IF('MASTER  10 Teams'!F408&lt;&gt;"",'MASTER  10 Teams'!F408,"")</f>
        <v/>
      </c>
      <c r="M408" s="5" t="str">
        <f>IF('MASTER  10 Teams'!I408&lt;&gt;"",'MASTER  10 Teams'!I408,"")</f>
        <v/>
      </c>
      <c r="N408" s="5"/>
      <c r="Q408" s="22"/>
      <c r="R408" s="22"/>
      <c r="AA408" s="22"/>
      <c r="AB408" s="22"/>
    </row>
    <row r="409" spans="1:28" ht="12.75" customHeight="1" thickTop="1" thickBot="1" x14ac:dyDescent="0.4">
      <c r="A409" s="118"/>
      <c r="B409" s="23"/>
      <c r="C409" s="98">
        <f>IF('MASTER  10 Teams'!C409&lt;&gt;"",'MASTER  10 Teams'!C409,"")</f>
        <v>42967</v>
      </c>
      <c r="D409" s="37" t="str">
        <f>IF('MASTER  10 Teams'!D409&lt;&gt;"",'MASTER  10 Teams'!D409,"")</f>
        <v>O40-2</v>
      </c>
      <c r="E409" s="24" t="str">
        <f>VLOOKUP(K409,'Ref asgn teams'!$A$2:$B$99,2)</f>
        <v>Greenwich Gunners 40</v>
      </c>
      <c r="F409" s="24" t="str">
        <f>VLOOKUP(L409,'Ref asgn teams'!$A$2:$B$99,2)</f>
        <v>New Haven Americans</v>
      </c>
      <c r="G409" s="73"/>
      <c r="H409" s="97">
        <f>IF('MASTER  10 Teams'!H409&lt;&gt;"",'MASTER  10 Teams'!H409,"")</f>
        <v>0.41666666666666702</v>
      </c>
      <c r="I409" s="25" t="str">
        <f>VLOOKUP(M409,Venues!$A$2:$E$139,5,FALSE)</f>
        <v>Greenwich High School, Greenwich</v>
      </c>
      <c r="J409" s="75" t="str">
        <f>IF('MASTER  10 Teams'!J409&lt;&gt;"",'MASTER  10 Teams'!J409,"")</f>
        <v/>
      </c>
      <c r="K409" s="24" t="str">
        <f>IF('MASTER  10 Teams'!E409&lt;&gt;"",'MASTER  10 Teams'!E409,"")</f>
        <v>GREENWICH GUNNERS 40</v>
      </c>
      <c r="L409" s="24" t="str">
        <f>IF('MASTER  10 Teams'!F409&lt;&gt;"",'MASTER  10 Teams'!F409,"")</f>
        <v>NEW HAVEN AMERICANS</v>
      </c>
      <c r="M409" s="5" t="str">
        <f>IF('MASTER  10 Teams'!I409&lt;&gt;"",'MASTER  10 Teams'!I409,"")</f>
        <v>tbd</v>
      </c>
      <c r="N409" s="5"/>
    </row>
    <row r="410" spans="1:28" ht="12.75" customHeight="1" thickTop="1" thickBot="1" x14ac:dyDescent="0.4">
      <c r="A410" s="118"/>
      <c r="B410" s="23"/>
      <c r="C410" s="98">
        <f>IF('MASTER  10 Teams'!C410&lt;&gt;"",'MASTER  10 Teams'!C410,"")</f>
        <v>42967</v>
      </c>
      <c r="D410" s="37" t="str">
        <f>IF('MASTER  10 Teams'!D410&lt;&gt;"",'MASTER  10 Teams'!D410,"")</f>
        <v>O40-2</v>
      </c>
      <c r="E410" s="24" t="str">
        <f>VLOOKUP(K410,'Ref asgn teams'!$A$2:$B$99,2)</f>
        <v xml:space="preserve">GUILFORD CELTIC </v>
      </c>
      <c r="F410" s="24" t="str">
        <f>VLOOKUP(L410,'Ref asgn teams'!$A$2:$B$99,2)</f>
        <v>Southeast Rovers</v>
      </c>
      <c r="G410" s="73"/>
      <c r="H410" s="97">
        <f>IF('MASTER  10 Teams'!H410&lt;&gt;"",'MASTER  10 Teams'!H410,"")</f>
        <v>0.41666666666666702</v>
      </c>
      <c r="I410" s="25" t="str">
        <f>VLOOKUP(M410,Venues!$A$2:$E$139,5,FALSE)</f>
        <v>Bittner, Guilford</v>
      </c>
      <c r="J410" s="75" t="str">
        <f>IF('MASTER  10 Teams'!J410&lt;&gt;"",'MASTER  10 Teams'!J410,"")</f>
        <v/>
      </c>
      <c r="K410" s="24" t="str">
        <f>IF('MASTER  10 Teams'!E410&lt;&gt;"",'MASTER  10 Teams'!E410,"")</f>
        <v xml:space="preserve">GUILFORD CELTIC </v>
      </c>
      <c r="L410" s="24" t="str">
        <f>IF('MASTER  10 Teams'!F410&lt;&gt;"",'MASTER  10 Teams'!F410,"")</f>
        <v>SOUTHEAST ROVERS</v>
      </c>
      <c r="M410" s="5" t="str">
        <f>IF('MASTER  10 Teams'!I410&lt;&gt;"",'MASTER  10 Teams'!I410,"")</f>
        <v>Bittner Park, Guilford</v>
      </c>
      <c r="N410" s="5"/>
    </row>
    <row r="411" spans="1:28" ht="12.75" customHeight="1" thickTop="1" thickBot="1" x14ac:dyDescent="0.4">
      <c r="A411" s="118"/>
      <c r="B411" s="23"/>
      <c r="C411" s="98">
        <f>IF('MASTER  10 Teams'!C411&lt;&gt;"",'MASTER  10 Teams'!C411,"")</f>
        <v>42967</v>
      </c>
      <c r="D411" s="37" t="str">
        <f>IF('MASTER  10 Teams'!D411&lt;&gt;"",'MASTER  10 Teams'!D411,"")</f>
        <v>O40-2</v>
      </c>
      <c r="E411" s="24" t="str">
        <f>VLOOKUP(K411,'Ref asgn teams'!$A$2:$B$99,2)</f>
        <v>Derby Quitus</v>
      </c>
      <c r="F411" s="24" t="str">
        <f>VLOOKUP(L411,'Ref asgn teams'!$A$2:$B$99,2)</f>
        <v>Greenwich Arsenal 40</v>
      </c>
      <c r="G411" s="73"/>
      <c r="H411" s="97">
        <f>IF('MASTER  10 Teams'!H411&lt;&gt;"",'MASTER  10 Teams'!H411,"")</f>
        <v>0.33333333333333331</v>
      </c>
      <c r="I411" s="25" t="str">
        <f>VLOOKUP(M411,Venues!$A$2:$E$139,5,FALSE)</f>
        <v>Witek Park, Derby</v>
      </c>
      <c r="J411" s="75" t="str">
        <f>IF('MASTER  10 Teams'!J411&lt;&gt;"",'MASTER  10 Teams'!J411,"")</f>
        <v/>
      </c>
      <c r="K411" s="24" t="str">
        <f>IF('MASTER  10 Teams'!E411&lt;&gt;"",'MASTER  10 Teams'!E411,"")</f>
        <v>DERBY QUITUS</v>
      </c>
      <c r="L411" s="24" t="str">
        <f>IF('MASTER  10 Teams'!F411&lt;&gt;"",'MASTER  10 Teams'!F411,"")</f>
        <v>GREENWICH ARSENAL 40</v>
      </c>
      <c r="M411" s="5" t="str">
        <f>IF('MASTER  10 Teams'!I411&lt;&gt;"",'MASTER  10 Teams'!I411,"")</f>
        <v>Witek Park, Derby</v>
      </c>
      <c r="N411" s="5"/>
    </row>
    <row r="412" spans="1:28" ht="12.75" customHeight="1" thickTop="1" thickBot="1" x14ac:dyDescent="0.4">
      <c r="A412" s="118"/>
      <c r="B412" s="23"/>
      <c r="C412" s="98">
        <f>IF('MASTER  10 Teams'!C412&lt;&gt;"",'MASTER  10 Teams'!C412,"")</f>
        <v>42967</v>
      </c>
      <c r="D412" s="37" t="str">
        <f>IF('MASTER  10 Teams'!D412&lt;&gt;"",'MASTER  10 Teams'!D412,"")</f>
        <v>O40-2</v>
      </c>
      <c r="E412" s="24" t="str">
        <f>VLOOKUP(K412,'Ref asgn teams'!$A$2:$B$99,2)</f>
        <v>Guilford Bell Curve</v>
      </c>
      <c r="F412" s="24" t="str">
        <f>VLOOKUP(L412,'Ref asgn teams'!$A$2:$B$99,2)</f>
        <v>Newington Portuguese 40</v>
      </c>
      <c r="G412" s="73"/>
      <c r="H412" s="97">
        <f>IF('MASTER  10 Teams'!H412&lt;&gt;"",'MASTER  10 Teams'!H412,"")</f>
        <v>0.41666666666666702</v>
      </c>
      <c r="I412" s="25" t="str">
        <f>VLOOKUP(M412,Venues!$A$2:$E$139,5,FALSE)</f>
        <v>Calvin Leete Field, Guilford</v>
      </c>
      <c r="J412" s="75" t="str">
        <f>IF('MASTER  10 Teams'!J412&lt;&gt;"",'MASTER  10 Teams'!J412,"")</f>
        <v/>
      </c>
      <c r="K412" s="24" t="str">
        <f>IF('MASTER  10 Teams'!E412&lt;&gt;"",'MASTER  10 Teams'!E412,"")</f>
        <v>GUILFORD BELL CURVE</v>
      </c>
      <c r="L412" s="24" t="str">
        <f>IF('MASTER  10 Teams'!F412&lt;&gt;"",'MASTER  10 Teams'!F412,"")</f>
        <v>NEWINGTON PORTUGUESE 40</v>
      </c>
      <c r="M412" s="5" t="str">
        <f>IF('MASTER  10 Teams'!I412&lt;&gt;"",'MASTER  10 Teams'!I412,"")</f>
        <v>Calvin Leete School, Guilford</v>
      </c>
      <c r="N412" s="5"/>
    </row>
    <row r="413" spans="1:28" ht="12.75" customHeight="1" thickTop="1" x14ac:dyDescent="0.35">
      <c r="A413" s="118"/>
      <c r="B413" s="23"/>
      <c r="C413" s="98">
        <f>IF('MASTER  10 Teams'!C413&lt;&gt;"",'MASTER  10 Teams'!C413,"")</f>
        <v>42967</v>
      </c>
      <c r="D413" s="66" t="str">
        <f>IF('MASTER  10 Teams'!D413&lt;&gt;"",'MASTER  10 Teams'!D413,"")</f>
        <v>O40-2</v>
      </c>
      <c r="E413" s="24" t="str">
        <f>VLOOKUP(K413,'Ref asgn teams'!$A$2:$B$99,2)</f>
        <v>Stamford United</v>
      </c>
      <c r="F413" s="24" t="str">
        <f>VLOOKUP(L413,'Ref asgn teams'!$A$2:$B$99,2)</f>
        <v>Norwalk Spots Colombia FC</v>
      </c>
      <c r="G413" s="73"/>
      <c r="H413" s="97">
        <f>IF('MASTER  10 Teams'!H413&lt;&gt;"",'MASTER  10 Teams'!H413,"")</f>
        <v>0.41666666666666702</v>
      </c>
      <c r="I413" s="25" t="str">
        <f>VLOOKUP(M413,Venues!$A$2:$E$139,5,FALSE)</f>
        <v>West Beach, Stamford</v>
      </c>
      <c r="J413" s="75" t="str">
        <f>IF('MASTER  10 Teams'!J413&lt;&gt;"",'MASTER  10 Teams'!J413,"")</f>
        <v/>
      </c>
      <c r="K413" s="24" t="str">
        <f>IF('MASTER  10 Teams'!E413&lt;&gt;"",'MASTER  10 Teams'!E413,"")</f>
        <v>STAMFORD UNITED</v>
      </c>
      <c r="L413" s="24" t="str">
        <f>IF('MASTER  10 Teams'!F413&lt;&gt;"",'MASTER  10 Teams'!F413,"")</f>
        <v xml:space="preserve">NORWALK SPORT COLOMBIA </v>
      </c>
      <c r="M413" s="5" t="str">
        <f>IF('MASTER  10 Teams'!I413&lt;&gt;"",'MASTER  10 Teams'!I413,"")</f>
        <v>West Beach Fields, Stamford</v>
      </c>
      <c r="N413" s="5"/>
    </row>
    <row r="414" spans="1:28" ht="12.75" customHeight="1" thickBot="1" x14ac:dyDescent="0.4">
      <c r="A414" s="118"/>
      <c r="B414" s="23"/>
      <c r="C414" s="98" t="str">
        <f>IF('MASTER  10 Teams'!C414&lt;&gt;"",'MASTER  10 Teams'!C414,"")</f>
        <v/>
      </c>
      <c r="D414" s="27" t="str">
        <f>IF('MASTER  10 Teams'!D414&lt;&gt;"",'MASTER  10 Teams'!D414,"")</f>
        <v xml:space="preserve"> </v>
      </c>
      <c r="E414" s="24" t="e">
        <f>VLOOKUP(K414,'Ref asgn teams'!$A$2:$B$99,2)</f>
        <v>#N/A</v>
      </c>
      <c r="F414" s="24" t="e">
        <f>VLOOKUP(L414,'Ref asgn teams'!$A$2:$B$99,2)</f>
        <v>#N/A</v>
      </c>
      <c r="G414" s="73"/>
      <c r="H414" s="97" t="str">
        <f>IF('MASTER  10 Teams'!H414&lt;&gt;"",'MASTER  10 Teams'!H414,"")</f>
        <v/>
      </c>
      <c r="I414" s="25" t="e">
        <f>VLOOKUP(M414,Venues!$A$2:$E$139,5,FALSE)</f>
        <v>#N/A</v>
      </c>
      <c r="J414" s="75" t="str">
        <f>IF('MASTER  10 Teams'!J414&lt;&gt;"",'MASTER  10 Teams'!J414,"")</f>
        <v/>
      </c>
      <c r="K414" s="24" t="str">
        <f>IF('MASTER  10 Teams'!E414&lt;&gt;"",'MASTER  10 Teams'!E414,"")</f>
        <v/>
      </c>
      <c r="L414" s="24" t="str">
        <f>IF('MASTER  10 Teams'!F414&lt;&gt;"",'MASTER  10 Teams'!F414,"")</f>
        <v/>
      </c>
      <c r="M414" s="5" t="str">
        <f>IF('MASTER  10 Teams'!I414&lt;&gt;"",'MASTER  10 Teams'!I414,"")</f>
        <v/>
      </c>
      <c r="N414" s="5"/>
      <c r="Q414" s="22"/>
      <c r="R414" s="22"/>
      <c r="AA414" s="22"/>
      <c r="AB414" s="22"/>
    </row>
    <row r="415" spans="1:28" ht="12.75" customHeight="1" thickTop="1" thickBot="1" x14ac:dyDescent="0.4">
      <c r="A415" s="118"/>
      <c r="B415" s="23"/>
      <c r="C415" s="98">
        <f>IF('MASTER  10 Teams'!C415&lt;&gt;"",'MASTER  10 Teams'!C415,"")</f>
        <v>42967</v>
      </c>
      <c r="D415" s="38" t="str">
        <f>IF('MASTER  10 Teams'!D415&lt;&gt;"",'MASTER  10 Teams'!D415,"")</f>
        <v>O40-3</v>
      </c>
      <c r="E415" s="24" t="str">
        <f>VLOOKUP(K415,'Ref asgn teams'!$A$2:$B$99,2)</f>
        <v>Hamden United</v>
      </c>
      <c r="F415" s="24" t="str">
        <f>VLOOKUP(L415,'Ref asgn teams'!$A$2:$B$99,2)</f>
        <v>North Haven FC 40</v>
      </c>
      <c r="G415" s="73"/>
      <c r="H415" s="97">
        <f>IF('MASTER  10 Teams'!H415&lt;&gt;"",'MASTER  10 Teams'!H415,"")</f>
        <v>0.41666666666666702</v>
      </c>
      <c r="I415" s="25" t="str">
        <f>VLOOKUP(M415,Venues!$A$2:$E$139,5,FALSE)</f>
        <v>Hamden Middle School, Hamden</v>
      </c>
      <c r="J415" s="75" t="str">
        <f>IF('MASTER  10 Teams'!J415&lt;&gt;"",'MASTER  10 Teams'!J415,"")</f>
        <v/>
      </c>
      <c r="K415" s="24" t="str">
        <f>IF('MASTER  10 Teams'!E415&lt;&gt;"",'MASTER  10 Teams'!E415,"")</f>
        <v>HAMDEN UNITED</v>
      </c>
      <c r="L415" s="24" t="str">
        <f>IF('MASTER  10 Teams'!F415&lt;&gt;"",'MASTER  10 Teams'!F415,"")</f>
        <v>NORTH HAVEN SC</v>
      </c>
      <c r="M415" s="5" t="str">
        <f>IF('MASTER  10 Teams'!I415&lt;&gt;"",'MASTER  10 Teams'!I415,"")</f>
        <v>Hamden MS, Hamden</v>
      </c>
      <c r="N415" s="5"/>
    </row>
    <row r="416" spans="1:28" ht="12.75" customHeight="1" thickTop="1" thickBot="1" x14ac:dyDescent="0.4">
      <c r="A416" s="118"/>
      <c r="B416" s="23"/>
      <c r="C416" s="98">
        <f>IF('MASTER  10 Teams'!C416&lt;&gt;"",'MASTER  10 Teams'!C416,"")</f>
        <v>42967</v>
      </c>
      <c r="D416" s="38" t="str">
        <f>IF('MASTER  10 Teams'!D416&lt;&gt;"",'MASTER  10 Teams'!D416,"")</f>
        <v>O40-3</v>
      </c>
      <c r="E416" s="24" t="str">
        <f>VLOOKUP(K416,'Ref asgn teams'!$A$2:$B$99,2)</f>
        <v>Newtown Salty Dogs</v>
      </c>
      <c r="F416" s="24" t="str">
        <f>VLOOKUP(L416,'Ref asgn teams'!$A$2:$B$99,2)</f>
        <v>Wallingford Morelia</v>
      </c>
      <c r="G416" s="73"/>
      <c r="H416" s="97">
        <f>IF('MASTER  10 Teams'!H416&lt;&gt;"",'MASTER  10 Teams'!H416,"")</f>
        <v>0.41666666666666702</v>
      </c>
      <c r="I416" s="25" t="str">
        <f>VLOOKUP(M416,Venues!$A$2:$E$139,5,FALSE)</f>
        <v>Coginchaug Regional HS - Turf Field, Durham</v>
      </c>
      <c r="J416" s="75" t="str">
        <f>IF('MASTER  10 Teams'!J416&lt;&gt;"",'MASTER  10 Teams'!J416,"")</f>
        <v/>
      </c>
      <c r="K416" s="24" t="str">
        <f>IF('MASTER  10 Teams'!E416&lt;&gt;"",'MASTER  10 Teams'!E416,"")</f>
        <v>NORTH BRANFORD 40</v>
      </c>
      <c r="L416" s="24" t="str">
        <f>IF('MASTER  10 Teams'!F416&lt;&gt;"",'MASTER  10 Teams'!F416,"")</f>
        <v>WALLINGFORD MORELIA</v>
      </c>
      <c r="M416" s="5" t="str">
        <f>IF('MASTER  10 Teams'!I416&lt;&gt;"",'MASTER  10 Teams'!I416,"")</f>
        <v>Coginchaug HS, Durham</v>
      </c>
      <c r="N416" s="5"/>
    </row>
    <row r="417" spans="1:28" ht="12.75" customHeight="1" thickTop="1" thickBot="1" x14ac:dyDescent="0.4">
      <c r="A417" s="118"/>
      <c r="B417" s="23"/>
      <c r="C417" s="98">
        <f>IF('MASTER  10 Teams'!C417&lt;&gt;"",'MASTER  10 Teams'!C417,"")</f>
        <v>42967</v>
      </c>
      <c r="D417" s="38" t="str">
        <f>IF('MASTER  10 Teams'!D417&lt;&gt;"",'MASTER  10 Teams'!D417,"")</f>
        <v>O40-3</v>
      </c>
      <c r="E417" s="24" t="str">
        <f>VLOOKUP(K417,'Ref asgn teams'!$A$2:$B$99,2)</f>
        <v>Cheshire United</v>
      </c>
      <c r="F417" s="24" t="str">
        <f>VLOOKUP(L417,'Ref asgn teams'!$A$2:$B$99,2)</f>
        <v>Eli's FC</v>
      </c>
      <c r="G417" s="73"/>
      <c r="H417" s="97">
        <f>IF('MASTER  10 Teams'!H417&lt;&gt;"",'MASTER  10 Teams'!H417,"")</f>
        <v>0.33333333333333331</v>
      </c>
      <c r="I417" s="25" t="str">
        <f>VLOOKUP(M417,Venues!$A$2:$E$139,5,FALSE)</f>
        <v>Quinnipiac Park, Cheshire</v>
      </c>
      <c r="J417" s="75" t="str">
        <f>IF('MASTER  10 Teams'!J417&lt;&gt;"",'MASTER  10 Teams'!J417,"")</f>
        <v/>
      </c>
      <c r="K417" s="24" t="str">
        <f>IF('MASTER  10 Teams'!E417&lt;&gt;"",'MASTER  10 Teams'!E417,"")</f>
        <v xml:space="preserve">CHESHIRE UNITED </v>
      </c>
      <c r="L417" s="24" t="str">
        <f>IF('MASTER  10 Teams'!F417&lt;&gt;"",'MASTER  10 Teams'!F417,"")</f>
        <v>ELI'S FC</v>
      </c>
      <c r="M417" s="5" t="str">
        <f>IF('MASTER  10 Teams'!I417&lt;&gt;"",'MASTER  10 Teams'!I417,"")</f>
        <v>Quinnipiac Park, Cheshire</v>
      </c>
      <c r="N417" s="5"/>
    </row>
    <row r="418" spans="1:28" ht="12.75" customHeight="1" thickTop="1" thickBot="1" x14ac:dyDescent="0.4">
      <c r="A418" s="118"/>
      <c r="B418" s="23"/>
      <c r="C418" s="98">
        <f>IF('MASTER  10 Teams'!C418&lt;&gt;"",'MASTER  10 Teams'!C418,"")</f>
        <v>42967</v>
      </c>
      <c r="D418" s="38" t="str">
        <f>IF('MASTER  10 Teams'!D418&lt;&gt;"",'MASTER  10 Teams'!D418,"")</f>
        <v>O40-3</v>
      </c>
      <c r="E418" s="24" t="str">
        <f>VLOOKUP(K418,'Ref asgn teams'!$A$2:$B$99,2)</f>
        <v>PAN ZONES</v>
      </c>
      <c r="F418" s="24" t="str">
        <f>VLOOKUP(L418,'Ref asgn teams'!$A$2:$B$99,2)</f>
        <v>HENRY  REID FC 40</v>
      </c>
      <c r="G418" s="73"/>
      <c r="H418" s="97">
        <f>IF('MASTER  10 Teams'!H418&lt;&gt;"",'MASTER  10 Teams'!H418,"")</f>
        <v>0.41666666666666702</v>
      </c>
      <c r="I418" s="25" t="str">
        <f>VLOOKUP(M418,Venues!$A$2:$E$139,5,FALSE)</f>
        <v>Stanley Quarter Park, New Britain</v>
      </c>
      <c r="J418" s="75" t="str">
        <f>IF('MASTER  10 Teams'!J418&lt;&gt;"",'MASTER  10 Teams'!J418,"")</f>
        <v/>
      </c>
      <c r="K418" s="24" t="str">
        <f>IF('MASTER  10 Teams'!E418&lt;&gt;"",'MASTER  10 Teams'!E418,"")</f>
        <v>PAN ZONES</v>
      </c>
      <c r="L418" s="24" t="str">
        <f>IF('MASTER  10 Teams'!F418&lt;&gt;"",'MASTER  10 Teams'!F418,"")</f>
        <v>HENRY  REID FC 40</v>
      </c>
      <c r="M418" s="5" t="str">
        <f>IF('MASTER  10 Teams'!I418&lt;&gt;"",'MASTER  10 Teams'!I418,"")</f>
        <v>Stanley Quarter Park, New Britain</v>
      </c>
      <c r="N418" s="5"/>
    </row>
    <row r="419" spans="1:28" ht="12.75" customHeight="1" thickTop="1" x14ac:dyDescent="0.35">
      <c r="A419" s="118"/>
      <c r="B419" s="23"/>
      <c r="C419" s="98">
        <f>IF('MASTER  10 Teams'!C419&lt;&gt;"",'MASTER  10 Teams'!C419,"")</f>
        <v>42967</v>
      </c>
      <c r="D419" s="69" t="str">
        <f>IF('MASTER  10 Teams'!D419&lt;&gt;"",'MASTER  10 Teams'!D419,"")</f>
        <v>O40-3</v>
      </c>
      <c r="E419" s="24" t="str">
        <f>VLOOKUP(K419,'Ref asgn teams'!$A$2:$B$99,2)</f>
        <v>Wilton Wolves</v>
      </c>
      <c r="F419" s="24" t="str">
        <f>VLOOKUP(L419,'Ref asgn teams'!$A$2:$B$99,2)</f>
        <v>Stamford City</v>
      </c>
      <c r="G419" s="73"/>
      <c r="H419" s="97">
        <f>IF('MASTER  10 Teams'!H419&lt;&gt;"",'MASTER  10 Teams'!H419,"")</f>
        <v>0.41666666666666702</v>
      </c>
      <c r="I419" s="25" t="str">
        <f>VLOOKUP(M419,Venues!$A$2:$E$139,5,FALSE)</f>
        <v>Middlebrook School, Wilton</v>
      </c>
      <c r="J419" s="75" t="str">
        <f>IF('MASTER  10 Teams'!J419&lt;&gt;"",'MASTER  10 Teams'!J419,"")</f>
        <v/>
      </c>
      <c r="K419" s="24" t="str">
        <f>IF('MASTER  10 Teams'!E419&lt;&gt;"",'MASTER  10 Teams'!E419,"")</f>
        <v>WILTON WOLVES</v>
      </c>
      <c r="L419" s="24" t="str">
        <f>IF('MASTER  10 Teams'!F419&lt;&gt;"",'MASTER  10 Teams'!F419,"")</f>
        <v>STAMFORD CITY</v>
      </c>
      <c r="M419" s="5" t="str">
        <f>IF('MASTER  10 Teams'!I419&lt;&gt;"",'MASTER  10 Teams'!I419,"")</f>
        <v>Middlebrook School, Wilton</v>
      </c>
      <c r="N419" s="5"/>
    </row>
    <row r="420" spans="1:28" ht="12.75" customHeight="1" thickBot="1" x14ac:dyDescent="0.4">
      <c r="A420" s="118"/>
      <c r="B420" s="23"/>
      <c r="C420" s="98" t="str">
        <f>IF('MASTER  10 Teams'!C420&lt;&gt;"",'MASTER  10 Teams'!C420,"")</f>
        <v/>
      </c>
      <c r="D420" s="27" t="str">
        <f>IF('MASTER  10 Teams'!D420&lt;&gt;"",'MASTER  10 Teams'!D420,"")</f>
        <v xml:space="preserve"> </v>
      </c>
      <c r="E420" s="24" t="e">
        <f>VLOOKUP(K420,'Ref asgn teams'!$A$2:$B$99,2)</f>
        <v>#N/A</v>
      </c>
      <c r="F420" s="24" t="e">
        <f>VLOOKUP(L420,'Ref asgn teams'!$A$2:$B$99,2)</f>
        <v>#N/A</v>
      </c>
      <c r="G420" s="73"/>
      <c r="H420" s="97" t="str">
        <f>IF('MASTER  10 Teams'!H420&lt;&gt;"",'MASTER  10 Teams'!H420,"")</f>
        <v/>
      </c>
      <c r="I420" s="25" t="e">
        <f>VLOOKUP(M420,Venues!$A$2:$E$139,5,FALSE)</f>
        <v>#N/A</v>
      </c>
      <c r="J420" s="75" t="str">
        <f>IF('MASTER  10 Teams'!J420&lt;&gt;"",'MASTER  10 Teams'!J420,"")</f>
        <v/>
      </c>
      <c r="K420" s="24" t="str">
        <f>IF('MASTER  10 Teams'!E420&lt;&gt;"",'MASTER  10 Teams'!E420,"")</f>
        <v/>
      </c>
      <c r="L420" s="24" t="str">
        <f>IF('MASTER  10 Teams'!F420&lt;&gt;"",'MASTER  10 Teams'!F420,"")</f>
        <v/>
      </c>
      <c r="M420" s="5" t="str">
        <f>IF('MASTER  10 Teams'!I420&lt;&gt;"",'MASTER  10 Teams'!I420,"")</f>
        <v/>
      </c>
      <c r="N420" s="2"/>
      <c r="Q420" s="22"/>
      <c r="R420" s="22"/>
    </row>
    <row r="421" spans="1:28" ht="12.75" customHeight="1" thickTop="1" thickBot="1" x14ac:dyDescent="0.4">
      <c r="A421" s="118"/>
      <c r="B421" s="23"/>
      <c r="C421" s="98">
        <f>IF('MASTER  10 Teams'!C421&lt;&gt;"",'MASTER  10 Teams'!C421,"")</f>
        <v>42967</v>
      </c>
      <c r="D421" s="28" t="str">
        <f>IF('MASTER  10 Teams'!D421&lt;&gt;"",'MASTER  10 Teams'!D421,"")</f>
        <v>O50-1</v>
      </c>
      <c r="E421" s="24" t="str">
        <f>VLOOKUP(K421,'Ref asgn teams'!$A$2:$B$99,2)</f>
        <v>Darien Blue Waves</v>
      </c>
      <c r="F421" s="24" t="str">
        <f>VLOOKUP(L421,'Ref asgn teams'!$A$2:$B$99,2)</f>
        <v>Guilford Black Eagles</v>
      </c>
      <c r="G421" s="73"/>
      <c r="H421" s="97">
        <f>IF('MASTER  10 Teams'!H421&lt;&gt;"",'MASTER  10 Teams'!H421,"")</f>
        <v>0.375</v>
      </c>
      <c r="I421" s="25" t="str">
        <f>VLOOKUP(M421,Venues!$A$2:$E$139,5,FALSE)</f>
        <v>Middlesex Middle School, Darien</v>
      </c>
      <c r="J421" s="75" t="str">
        <f>IF('MASTER  10 Teams'!J421&lt;&gt;"",'MASTER  10 Teams'!J421,"")</f>
        <v/>
      </c>
      <c r="K421" s="24" t="str">
        <f>IF('MASTER  10 Teams'!E421&lt;&gt;"",'MASTER  10 Teams'!E421,"")</f>
        <v>DARIEN BLUE WAVE</v>
      </c>
      <c r="L421" s="24" t="str">
        <f>IF('MASTER  10 Teams'!F421&lt;&gt;"",'MASTER  10 Teams'!F421,"")</f>
        <v>GUILFORD BLACK EAGLES</v>
      </c>
      <c r="M421" s="5" t="str">
        <f>IF('MASTER  10 Teams'!I421&lt;&gt;"",'MASTER  10 Teams'!I421,"")</f>
        <v>Middlesex MS (Lower), Darien</v>
      </c>
      <c r="N421" s="5"/>
    </row>
    <row r="422" spans="1:28" ht="12.75" customHeight="1" thickTop="1" thickBot="1" x14ac:dyDescent="0.4">
      <c r="A422" s="118"/>
      <c r="B422" s="23"/>
      <c r="C422" s="98">
        <f>IF('MASTER  10 Teams'!C422&lt;&gt;"",'MASTER  10 Teams'!C422,"")</f>
        <v>42967</v>
      </c>
      <c r="D422" s="28" t="str">
        <f>IF('MASTER  10 Teams'!D422&lt;&gt;"",'MASTER  10 Teams'!D422,"")</f>
        <v>O50-1</v>
      </c>
      <c r="E422" s="24" t="str">
        <f>VLOOKUP(K422,'Ref asgn teams'!$A$2:$B$99,2)</f>
        <v>Greenwich Gunners 50</v>
      </c>
      <c r="F422" s="24" t="str">
        <f>VLOOKUP(L422,'Ref asgn teams'!$A$2:$B$99,2)</f>
        <v>Polonia Falcon Stars FC</v>
      </c>
      <c r="G422" s="73"/>
      <c r="H422" s="97">
        <f>IF('MASTER  10 Teams'!H422&lt;&gt;"",'MASTER  10 Teams'!H422,"")</f>
        <v>0.41666666666666702</v>
      </c>
      <c r="I422" s="25" t="str">
        <f>VLOOKUP(M422,Venues!$A$2:$E$139,5,FALSE)</f>
        <v>Greenwich High School, Greenwich</v>
      </c>
      <c r="J422" s="75" t="str">
        <f>IF('MASTER  10 Teams'!J422&lt;&gt;"",'MASTER  10 Teams'!J422,"")</f>
        <v/>
      </c>
      <c r="K422" s="24" t="str">
        <f>IF('MASTER  10 Teams'!E422&lt;&gt;"",'MASTER  10 Teams'!E422,"")</f>
        <v>GREENWICH GUNNERS 50</v>
      </c>
      <c r="L422" s="24" t="str">
        <f>IF('MASTER  10 Teams'!F422&lt;&gt;"",'MASTER  10 Teams'!F422,"")</f>
        <v>POLONIA FALCON STARS FC</v>
      </c>
      <c r="M422" s="5" t="str">
        <f>IF('MASTER  10 Teams'!I422&lt;&gt;"",'MASTER  10 Teams'!I422,"")</f>
        <v>tbd</v>
      </c>
      <c r="N422" s="5"/>
    </row>
    <row r="423" spans="1:28" ht="12.75" customHeight="1" thickTop="1" thickBot="1" x14ac:dyDescent="0.4">
      <c r="A423" s="118"/>
      <c r="B423" s="23"/>
      <c r="C423" s="98">
        <f>IF('MASTER  10 Teams'!C423&lt;&gt;"",'MASTER  10 Teams'!C423,"")</f>
        <v>42967</v>
      </c>
      <c r="D423" s="28" t="str">
        <f>IF('MASTER  10 Teams'!D423&lt;&gt;"",'MASTER  10 Teams'!D423,"")</f>
        <v>O50-1</v>
      </c>
      <c r="E423" s="24" t="str">
        <f>VLOOKUP(K423,'Ref asgn teams'!$A$2:$B$99,2)</f>
        <v>Cheshire Azzurri 50</v>
      </c>
      <c r="F423" s="24" t="str">
        <f>VLOOKUP(L423,'Ref asgn teams'!$A$2:$B$99,2)</f>
        <v>Club Napoli 50</v>
      </c>
      <c r="G423" s="73"/>
      <c r="H423" s="97">
        <f>IF('MASTER  10 Teams'!H423&lt;&gt;"",'MASTER  10 Teams'!H423,"")</f>
        <v>0.33333333333333331</v>
      </c>
      <c r="I423" s="25" t="str">
        <f>VLOOKUP(M423,Venues!$A$2:$E$139,5,FALSE)</f>
        <v>Quinnipiac Park, Cheshire</v>
      </c>
      <c r="J423" s="75" t="str">
        <f>IF('MASTER  10 Teams'!J423&lt;&gt;"",'MASTER  10 Teams'!J423,"")</f>
        <v/>
      </c>
      <c r="K423" s="24" t="str">
        <f>IF('MASTER  10 Teams'!E423&lt;&gt;"",'MASTER  10 Teams'!E423,"")</f>
        <v>CHESHIRE AZZURRI 50</v>
      </c>
      <c r="L423" s="24" t="str">
        <f>IF('MASTER  10 Teams'!F423&lt;&gt;"",'MASTER  10 Teams'!F423,"")</f>
        <v>CLUB NAPOLI 50</v>
      </c>
      <c r="M423" s="5" t="str">
        <f>IF('MASTER  10 Teams'!I423&lt;&gt;"",'MASTER  10 Teams'!I423,"")</f>
        <v>Quinnipiac Park, Cheshire</v>
      </c>
      <c r="N423" s="5"/>
    </row>
    <row r="424" spans="1:28" ht="12.75" customHeight="1" thickTop="1" thickBot="1" x14ac:dyDescent="0.4">
      <c r="A424" s="118"/>
      <c r="B424" s="23"/>
      <c r="C424" s="98">
        <f>IF('MASTER  10 Teams'!C424&lt;&gt;"",'MASTER  10 Teams'!C424,"")</f>
        <v>42967</v>
      </c>
      <c r="D424" s="28" t="str">
        <f>IF('MASTER  10 Teams'!D424&lt;&gt;"",'MASTER  10 Teams'!D424,"")</f>
        <v>O50-1</v>
      </c>
      <c r="E424" s="24" t="str">
        <f>VLOOKUP(K424,'Ref asgn teams'!$A$2:$B$99,2)</f>
        <v>Glastonbury Celtic</v>
      </c>
      <c r="F424" s="24" t="str">
        <f>VLOOKUP(L424,'Ref asgn teams'!$A$2:$B$99,2)</f>
        <v>Hartford Cavaliers Masters</v>
      </c>
      <c r="G424" s="73"/>
      <c r="H424" s="97">
        <f>IF('MASTER  10 Teams'!H424&lt;&gt;"",'MASTER  10 Teams'!H424,"")</f>
        <v>0.41666666666666702</v>
      </c>
      <c r="I424" s="25" t="e">
        <f>VLOOKUP(M424,Venues!$A$2:$E$139,5,FALSE)</f>
        <v>#N/A</v>
      </c>
      <c r="J424" s="75" t="str">
        <f>IF('MASTER  10 Teams'!J424&lt;&gt;"",'MASTER  10 Teams'!J424,"")</f>
        <v/>
      </c>
      <c r="K424" s="24" t="str">
        <f>IF('MASTER  10 Teams'!E424&lt;&gt;"",'MASTER  10 Teams'!E424,"")</f>
        <v xml:space="preserve">GLASTONBURY CELTIC </v>
      </c>
      <c r="L424" s="24" t="str">
        <f>IF('MASTER  10 Teams'!F424&lt;&gt;"",'MASTER  10 Teams'!F424,"")</f>
        <v>HARTFORD CAVALIERS</v>
      </c>
      <c r="M424" s="5" t="str">
        <f>IF('MASTER  10 Teams'!I424&lt;&gt;"",'MASTER  10 Teams'!I424,"")</f>
        <v>Irish American Club, Glastonbury</v>
      </c>
      <c r="N424" s="5"/>
    </row>
    <row r="425" spans="1:28" ht="12.75" customHeight="1" thickTop="1" x14ac:dyDescent="0.35">
      <c r="A425" s="118"/>
      <c r="B425" s="23"/>
      <c r="C425" s="98">
        <f>IF('MASTER  10 Teams'!C425&lt;&gt;"",'MASTER  10 Teams'!C425,"")</f>
        <v>42967</v>
      </c>
      <c r="D425" s="65" t="str">
        <f>IF('MASTER  10 Teams'!D425&lt;&gt;"",'MASTER  10 Teams'!D425,"")</f>
        <v>O50-1</v>
      </c>
      <c r="E425" s="24" t="str">
        <f>VLOOKUP(K425,'Ref asgn teams'!$A$2:$B$99,2)</f>
        <v>Vasco Da Gama 50 CC</v>
      </c>
      <c r="F425" s="24" t="str">
        <f>VLOOKUP(L425,'Ref asgn teams'!$A$2:$B$99,2)</f>
        <v>New Britain Falcons FC</v>
      </c>
      <c r="G425" s="73"/>
      <c r="H425" s="97">
        <f>IF('MASTER  10 Teams'!H425&lt;&gt;"",'MASTER  10 Teams'!H425,"")</f>
        <v>0.41666666666666702</v>
      </c>
      <c r="I425" s="25" t="str">
        <f>VLOOKUP(M425,Venues!$A$2:$E$139,5,FALSE)</f>
        <v>Veterans Memorial Park (BPT), Bridgeport</v>
      </c>
      <c r="J425" s="75" t="str">
        <f>IF('MASTER  10 Teams'!J425&lt;&gt;"",'MASTER  10 Teams'!J425,"")</f>
        <v/>
      </c>
      <c r="K425" s="24" t="str">
        <f>IF('MASTER  10 Teams'!E425&lt;&gt;"",'MASTER  10 Teams'!E425,"")</f>
        <v>VASCO DA GAMA 50</v>
      </c>
      <c r="L425" s="24" t="str">
        <f>IF('MASTER  10 Teams'!F425&lt;&gt;"",'MASTER  10 Teams'!F425,"")</f>
        <v>NEW BRITAIN FALCONS FC</v>
      </c>
      <c r="M425" s="5" t="str">
        <f>IF('MASTER  10 Teams'!I425&lt;&gt;"",'MASTER  10 Teams'!I425,"")</f>
        <v>Veterans Memorial Park, Bridgeport</v>
      </c>
      <c r="N425" s="5"/>
    </row>
    <row r="426" spans="1:28" ht="12.75" customHeight="1" thickBot="1" x14ac:dyDescent="0.4">
      <c r="A426" s="118"/>
      <c r="B426" s="23"/>
      <c r="C426" s="98" t="str">
        <f>IF('MASTER  10 Teams'!C426&lt;&gt;"",'MASTER  10 Teams'!C426,"")</f>
        <v/>
      </c>
      <c r="D426" s="26" t="str">
        <f>IF('MASTER  10 Teams'!D426&lt;&gt;"",'MASTER  10 Teams'!D426,"")</f>
        <v xml:space="preserve"> </v>
      </c>
      <c r="E426" s="24" t="e">
        <f>VLOOKUP(K426,'Ref asgn teams'!$A$2:$B$99,2)</f>
        <v>#N/A</v>
      </c>
      <c r="F426" s="24" t="e">
        <f>VLOOKUP(L426,'Ref asgn teams'!$A$2:$B$99,2)</f>
        <v>#N/A</v>
      </c>
      <c r="G426" s="73"/>
      <c r="H426" s="97" t="str">
        <f>IF('MASTER  10 Teams'!H426&lt;&gt;"",'MASTER  10 Teams'!H426,"")</f>
        <v/>
      </c>
      <c r="I426" s="25" t="e">
        <f>VLOOKUP(M426,Venues!$A$2:$E$139,5,FALSE)</f>
        <v>#N/A</v>
      </c>
      <c r="J426" s="75" t="str">
        <f>IF('MASTER  10 Teams'!J426&lt;&gt;"",'MASTER  10 Teams'!J426,"")</f>
        <v/>
      </c>
      <c r="K426" s="24" t="str">
        <f>IF('MASTER  10 Teams'!E426&lt;&gt;"",'MASTER  10 Teams'!E426,"")</f>
        <v/>
      </c>
      <c r="L426" s="24" t="str">
        <f>IF('MASTER  10 Teams'!F426&lt;&gt;"",'MASTER  10 Teams'!F426,"")</f>
        <v/>
      </c>
      <c r="M426" s="5" t="str">
        <f>IF('MASTER  10 Teams'!I426&lt;&gt;"",'MASTER  10 Teams'!I426,"")</f>
        <v/>
      </c>
      <c r="N426" s="5"/>
      <c r="Q426" s="22"/>
      <c r="R426" s="22"/>
      <c r="AB426" s="22"/>
    </row>
    <row r="427" spans="1:28" ht="12.75" customHeight="1" thickTop="1" thickBot="1" x14ac:dyDescent="0.4">
      <c r="A427" s="118"/>
      <c r="B427" s="23"/>
      <c r="C427" s="98">
        <f>IF('MASTER  10 Teams'!C469&lt;&gt;"",'MASTER  10 Teams'!C469,"")</f>
        <v>42974</v>
      </c>
      <c r="D427" s="39" t="str">
        <f>IF('MASTER  10 Teams'!D469&lt;&gt;"",'MASTER  10 Teams'!D469,"")</f>
        <v>O50-2</v>
      </c>
      <c r="E427" s="24" t="str">
        <f>VLOOKUP(K427,'Ref asgn teams'!$A$2:$B$99,2)</f>
        <v>Greenwich Arsenal 50</v>
      </c>
      <c r="F427" s="24" t="str">
        <f>VLOOKUP(L427,'Ref asgn teams'!$A$2:$B$99,2)</f>
        <v>Naugatuck River Rats</v>
      </c>
      <c r="G427" s="73"/>
      <c r="H427" s="97">
        <f>IF('MASTER  10 Teams'!H469&lt;&gt;"",'MASTER  10 Teams'!H469,"")</f>
        <v>0.41666666666666702</v>
      </c>
      <c r="I427" s="25" t="str">
        <f>VLOOKUP(M427,Venues!$A$2:$E$139,5,FALSE)</f>
        <v>Greenwich High School, Greenwich</v>
      </c>
      <c r="J427" s="75" t="str">
        <f>IF('MASTER  10 Teams'!J469&lt;&gt;"",'MASTER  10 Teams'!J469,"")</f>
        <v/>
      </c>
      <c r="K427" s="24" t="str">
        <f>IF('MASTER  10 Teams'!E469&lt;&gt;"",'MASTER  10 Teams'!E469,"")</f>
        <v>GREENWICH ARSENAL 50</v>
      </c>
      <c r="L427" s="24" t="str">
        <f>IF('MASTER  10 Teams'!F469&lt;&gt;"",'MASTER  10 Teams'!F469,"")</f>
        <v>NAUGATUCK RIVER RATS</v>
      </c>
      <c r="M427" s="5" t="str">
        <f>IF('MASTER  10 Teams'!I469&lt;&gt;"",'MASTER  10 Teams'!I469,"")</f>
        <v>tbd</v>
      </c>
      <c r="N427" s="5"/>
    </row>
    <row r="428" spans="1:28" ht="12.75" customHeight="1" thickTop="1" thickBot="1" x14ac:dyDescent="0.4">
      <c r="A428" s="118"/>
      <c r="B428" s="23"/>
      <c r="C428" s="98">
        <f>IF('MASTER  10 Teams'!C470&lt;&gt;"",'MASTER  10 Teams'!C470,"")</f>
        <v>42974</v>
      </c>
      <c r="D428" s="39" t="str">
        <f>IF('MASTER  10 Teams'!D470&lt;&gt;"",'MASTER  10 Teams'!D470,"")</f>
        <v>O50-2</v>
      </c>
      <c r="E428" s="24" t="str">
        <f>VLOOKUP(K428,'Ref asgn teams'!$A$2:$B$99,2)</f>
        <v>Moodus SC</v>
      </c>
      <c r="F428" s="24" t="str">
        <f>VLOOKUP(L428,'Ref asgn teams'!$A$2:$B$99,2)</f>
        <v>Waterbury Pontes</v>
      </c>
      <c r="G428" s="73"/>
      <c r="H428" s="97">
        <f>IF('MASTER  10 Teams'!H470&lt;&gt;"",'MASTER  10 Teams'!H470,"")</f>
        <v>0.41666666666666702</v>
      </c>
      <c r="I428" s="25" t="str">
        <f>VLOOKUP(M428,Venues!$A$2:$E$139,5,FALSE)</f>
        <v>Nathan Hale-Ray High School, Moodus</v>
      </c>
      <c r="J428" s="75" t="str">
        <f>IF('MASTER  10 Teams'!J470&lt;&gt;"",'MASTER  10 Teams'!J470,"")</f>
        <v/>
      </c>
      <c r="K428" s="24" t="str">
        <f>IF('MASTER  10 Teams'!E470&lt;&gt;"",'MASTER  10 Teams'!E470,"")</f>
        <v>MOODUS SC</v>
      </c>
      <c r="L428" s="24" t="str">
        <f>IF('MASTER  10 Teams'!F470&lt;&gt;"",'MASTER  10 Teams'!F470,"")</f>
        <v>WATERBURY PONTES</v>
      </c>
      <c r="M428" s="5" t="str">
        <f>IF('MASTER  10 Teams'!I470&lt;&gt;"",'MASTER  10 Teams'!I470,"")</f>
        <v>Nathan Hale-Ray HS, Moodus</v>
      </c>
      <c r="N428" s="5"/>
    </row>
    <row r="429" spans="1:28" ht="12.75" customHeight="1" thickTop="1" thickBot="1" x14ac:dyDescent="0.4">
      <c r="A429" s="118"/>
      <c r="B429" s="23"/>
      <c r="C429" s="98">
        <f>IF('MASTER  10 Teams'!C471&lt;&gt;"",'MASTER  10 Teams'!C471,"")</f>
        <v>42974</v>
      </c>
      <c r="D429" s="39" t="str">
        <f>IF('MASTER  10 Teams'!D471&lt;&gt;"",'MASTER  10 Teams'!D471,"")</f>
        <v>O50-2</v>
      </c>
      <c r="E429" s="24" t="str">
        <f>VLOOKUP(K429,'Ref asgn teams'!$A$2:$B$99,2)</f>
        <v>East Haven SC</v>
      </c>
      <c r="F429" s="24" t="str">
        <f>VLOOKUP(L429,'Ref asgn teams'!$A$2:$B$99,2)</f>
        <v>Farmington White Owls</v>
      </c>
      <c r="G429" s="73"/>
      <c r="H429" s="97">
        <f>IF('MASTER  10 Teams'!H471&lt;&gt;"",'MASTER  10 Teams'!H471,"")</f>
        <v>0.41666666666666702</v>
      </c>
      <c r="I429" s="25" t="str">
        <f>VLOOKUP(M429,Venues!$A$2:$E$139,5,FALSE)</f>
        <v>Moulthrop Field, East Haven</v>
      </c>
      <c r="J429" s="75" t="str">
        <f>IF('MASTER  10 Teams'!J471&lt;&gt;"",'MASTER  10 Teams'!J471,"")</f>
        <v/>
      </c>
      <c r="K429" s="24" t="str">
        <f>IF('MASTER  10 Teams'!E471&lt;&gt;"",'MASTER  10 Teams'!E471,"")</f>
        <v>EAST HAVEN SC</v>
      </c>
      <c r="L429" s="24" t="str">
        <f>IF('MASTER  10 Teams'!F471&lt;&gt;"",'MASTER  10 Teams'!F471,"")</f>
        <v>FARMINGTON WHITE OWLS</v>
      </c>
      <c r="M429" s="5" t="str">
        <f>IF('MASTER  10 Teams'!I471&lt;&gt;"",'MASTER  10 Teams'!I471,"")</f>
        <v>Moulthrop Field, East Haven</v>
      </c>
      <c r="N429" s="5"/>
    </row>
    <row r="430" spans="1:28" ht="12.75" customHeight="1" thickTop="1" thickBot="1" x14ac:dyDescent="0.4">
      <c r="A430" s="118"/>
      <c r="B430" s="23"/>
      <c r="C430" s="98">
        <f>IF('MASTER  10 Teams'!C472&lt;&gt;"",'MASTER  10 Teams'!C472,"")</f>
        <v>42974</v>
      </c>
      <c r="D430" s="39" t="str">
        <f>IF('MASTER  10 Teams'!D472&lt;&gt;"",'MASTER  10 Teams'!D472,"")</f>
        <v>O50-2</v>
      </c>
      <c r="E430" s="24" t="str">
        <f>VLOOKUP(K430,'Ref asgn teams'!$A$2:$B$99,2)</f>
        <v>GREENWICH PUMAS LEGENDS</v>
      </c>
      <c r="F430" s="24" t="str">
        <f>VLOOKUP(L430,'Ref asgn teams'!$A$2:$B$99,2)</f>
        <v>North Branford Legends</v>
      </c>
      <c r="G430" s="73"/>
      <c r="H430" s="97">
        <f>IF('MASTER  10 Teams'!H472&lt;&gt;"",'MASTER  10 Teams'!H472,"")</f>
        <v>0.41666666666666702</v>
      </c>
      <c r="I430" s="25" t="str">
        <f>VLOOKUP(M430,Venues!$A$2:$E$139,5,FALSE)</f>
        <v>Greenwich High School, Greenwich</v>
      </c>
      <c r="J430" s="75" t="str">
        <f>IF('MASTER  10 Teams'!J472&lt;&gt;"",'MASTER  10 Teams'!J472,"")</f>
        <v/>
      </c>
      <c r="K430" s="24" t="str">
        <f>IF('MASTER  10 Teams'!E472&lt;&gt;"",'MASTER  10 Teams'!E472,"")</f>
        <v>GREENWICH PUMAS LEGENDS</v>
      </c>
      <c r="L430" s="24" t="str">
        <f>IF('MASTER  10 Teams'!F472&lt;&gt;"",'MASTER  10 Teams'!F472,"")</f>
        <v>NORTH BRANFORD LEGENDS</v>
      </c>
      <c r="M430" s="5" t="str">
        <f>IF('MASTER  10 Teams'!I472&lt;&gt;"",'MASTER  10 Teams'!I472,"")</f>
        <v>tbd</v>
      </c>
      <c r="N430" s="5"/>
    </row>
    <row r="431" spans="1:28" ht="12.75" customHeight="1" thickTop="1" x14ac:dyDescent="0.35">
      <c r="A431" s="118"/>
      <c r="B431" s="23"/>
      <c r="C431" s="98">
        <f>IF('MASTER  10 Teams'!C473&lt;&gt;"",'MASTER  10 Teams'!C473,"")</f>
        <v>42974</v>
      </c>
      <c r="D431" s="70" t="str">
        <f>IF('MASTER  10 Teams'!D473&lt;&gt;"",'MASTER  10 Teams'!D473,"")</f>
        <v>O50-2</v>
      </c>
      <c r="E431" s="24" t="str">
        <f>VLOOKUP(K431,'Ref asgn teams'!$A$2:$B$99,2)</f>
        <v>Southbury Boomers</v>
      </c>
      <c r="F431" s="24" t="str">
        <f>VLOOKUP(L431,'Ref asgn teams'!$A$2:$B$99,2)</f>
        <v>West Haven Grays</v>
      </c>
      <c r="G431" s="73"/>
      <c r="H431" s="97">
        <f>IF('MASTER  10 Teams'!H473&lt;&gt;"",'MASTER  10 Teams'!H473,"")</f>
        <v>0.41666666666666702</v>
      </c>
      <c r="I431" s="25" t="str">
        <f>VLOOKUP(M431,Venues!$A$2:$E$139,5,FALSE)</f>
        <v>Settlers Park, Southbury</v>
      </c>
      <c r="J431" s="75" t="str">
        <f>IF('MASTER  10 Teams'!J473&lt;&gt;"",'MASTER  10 Teams'!J473,"")</f>
        <v/>
      </c>
      <c r="K431" s="24" t="str">
        <f>IF('MASTER  10 Teams'!E473&lt;&gt;"",'MASTER  10 Teams'!E473,"")</f>
        <v>SOUTHBURY BOOMERS</v>
      </c>
      <c r="L431" s="24" t="str">
        <f>IF('MASTER  10 Teams'!F473&lt;&gt;"",'MASTER  10 Teams'!F473,"")</f>
        <v>WEST HAVEN GRAYS</v>
      </c>
      <c r="M431" s="5" t="str">
        <f>IF('MASTER  10 Teams'!I473&lt;&gt;"",'MASTER  10 Teams'!I473,"")</f>
        <v>Settlers Park, Southbury</v>
      </c>
      <c r="N431" s="5"/>
    </row>
    <row r="432" spans="1:28" ht="12.75" customHeight="1" thickBot="1" x14ac:dyDescent="0.4">
      <c r="A432" s="118"/>
      <c r="B432" s="23"/>
      <c r="C432" s="98" t="str">
        <f>IF('MASTER  10 Teams'!C432&lt;&gt;"",'MASTER  10 Teams'!C432,"")</f>
        <v/>
      </c>
      <c r="D432" s="26" t="str">
        <f>IF('MASTER  10 Teams'!D432&lt;&gt;"",'MASTER  10 Teams'!D432,"")</f>
        <v xml:space="preserve"> </v>
      </c>
      <c r="E432" s="24" t="e">
        <f>VLOOKUP(K432,'Ref asgn teams'!$A$2:$B$99,2)</f>
        <v>#N/A</v>
      </c>
      <c r="F432" s="24" t="e">
        <f>VLOOKUP(L432,'Ref asgn teams'!$A$2:$B$99,2)</f>
        <v>#N/A</v>
      </c>
      <c r="G432" s="73"/>
      <c r="H432" s="97" t="str">
        <f>IF('MASTER  10 Teams'!H432&lt;&gt;"",'MASTER  10 Teams'!H432,"")</f>
        <v/>
      </c>
      <c r="I432" s="25" t="e">
        <f>VLOOKUP(M432,Venues!$A$2:$E$139,5,FALSE)</f>
        <v>#N/A</v>
      </c>
      <c r="J432" s="75" t="str">
        <f>IF('MASTER  10 Teams'!J432&lt;&gt;"",'MASTER  10 Teams'!J432,"")</f>
        <v/>
      </c>
      <c r="K432" s="24" t="str">
        <f>IF('MASTER  10 Teams'!E432&lt;&gt;"",'MASTER  10 Teams'!E432,"")</f>
        <v/>
      </c>
      <c r="L432" s="24" t="str">
        <f>IF('MASTER  10 Teams'!F432&lt;&gt;"",'MASTER  10 Teams'!F432,"")</f>
        <v/>
      </c>
      <c r="M432" s="5" t="str">
        <f>IF('MASTER  10 Teams'!I432&lt;&gt;"",'MASTER  10 Teams'!I432,"")</f>
        <v/>
      </c>
      <c r="N432" s="2"/>
      <c r="Q432" s="22"/>
      <c r="R432" s="22"/>
      <c r="AB432" s="22"/>
    </row>
    <row r="433" spans="1:18" ht="12.75" customHeight="1" thickTop="1" thickBot="1" x14ac:dyDescent="0.4">
      <c r="A433" s="118"/>
      <c r="B433" s="23"/>
      <c r="C433" s="98">
        <f>IF('MASTER  10 Teams'!C433&lt;&gt;"",'MASTER  10 Teams'!C433,"")</f>
        <v>42974</v>
      </c>
      <c r="D433" s="34" t="str">
        <f>IF('MASTER  10 Teams'!D433&lt;&gt;"",'MASTER  10 Teams'!D433,"")</f>
        <v>O30-1</v>
      </c>
      <c r="E433" s="24" t="str">
        <f>VLOOKUP(K433,'Ref asgn teams'!$A$2:$B$99,2)</f>
        <v>Newtown Salty Dogs</v>
      </c>
      <c r="F433" s="24" t="str">
        <f>VLOOKUP(L433,'Ref asgn teams'!$A$2:$B$99,2)</f>
        <v>Milford Tuesday</v>
      </c>
      <c r="G433" s="73"/>
      <c r="H433" s="97">
        <f>IF('MASTER  10 Teams'!H433&lt;&gt;"",'MASTER  10 Teams'!H433,"")</f>
        <v>0.41666666666666702</v>
      </c>
      <c r="I433" s="25" t="str">
        <f>VLOOKUP(M433,Venues!$A$2:$E$139,5,FALSE)</f>
        <v>Northford Park, Northford</v>
      </c>
      <c r="J433" s="75" t="str">
        <f>IF('MASTER  10 Teams'!J433&lt;&gt;"",'MASTER  10 Teams'!J433,"")</f>
        <v/>
      </c>
      <c r="K433" s="24" t="str">
        <f>IF('MASTER  10 Teams'!E433&lt;&gt;"",'MASTER  10 Teams'!E433,"")</f>
        <v>NORTH BRANFORD 30</v>
      </c>
      <c r="L433" s="24" t="str">
        <f>IF('MASTER  10 Teams'!F433&lt;&gt;"",'MASTER  10 Teams'!F433,"")</f>
        <v>MILFORD TUESDAY</v>
      </c>
      <c r="M433" s="5" t="str">
        <f>IF('MASTER  10 Teams'!I433&lt;&gt;"",'MASTER  10 Teams'!I433,"")</f>
        <v>Northford Park, North Branford</v>
      </c>
      <c r="N433" s="5"/>
    </row>
    <row r="434" spans="1:18" ht="12.75" customHeight="1" thickTop="1" thickBot="1" x14ac:dyDescent="0.4">
      <c r="A434" s="118"/>
      <c r="B434" s="23"/>
      <c r="C434" s="98">
        <f>IF('MASTER  10 Teams'!C434&lt;&gt;"",'MASTER  10 Teams'!C434,"")</f>
        <v>42974</v>
      </c>
      <c r="D434" s="34" t="str">
        <f>IF('MASTER  10 Teams'!D434&lt;&gt;"",'MASTER  10 Teams'!D434,"")</f>
        <v>O30-1</v>
      </c>
      <c r="E434" s="24" t="str">
        <f>VLOOKUP(K434,'Ref asgn teams'!$A$2:$B$99,2)</f>
        <v>VASCO DA GAMA 30</v>
      </c>
      <c r="F434" s="24" t="str">
        <f>VLOOKUP(L434,'Ref asgn teams'!$A$2:$B$99,2)</f>
        <v>Newington Portuguese 30</v>
      </c>
      <c r="G434" s="73"/>
      <c r="H434" s="97">
        <f>IF('MASTER  10 Teams'!H434&lt;&gt;"",'MASTER  10 Teams'!H434,"")</f>
        <v>0.33333333333333331</v>
      </c>
      <c r="I434" s="25" t="str">
        <f>VLOOKUP(M434,Venues!$A$2:$E$139,5,FALSE)</f>
        <v>Wakeman Park, Westport</v>
      </c>
      <c r="J434" s="75" t="str">
        <f>IF('MASTER  10 Teams'!J434&lt;&gt;"",'MASTER  10 Teams'!J434,"")</f>
        <v/>
      </c>
      <c r="K434" s="24" t="str">
        <f>IF('MASTER  10 Teams'!E434&lt;&gt;"",'MASTER  10 Teams'!E434,"")</f>
        <v>VASCO DA GAMA 30</v>
      </c>
      <c r="L434" s="24" t="str">
        <f>IF('MASTER  10 Teams'!F434&lt;&gt;"",'MASTER  10 Teams'!F434,"")</f>
        <v>NEWINGTON PORTUGUESE 30</v>
      </c>
      <c r="M434" s="5" t="str">
        <f>IF('MASTER  10 Teams'!I434&lt;&gt;"",'MASTER  10 Teams'!I434,"")</f>
        <v>Wakeman Park, Westport</v>
      </c>
      <c r="N434" s="5"/>
    </row>
    <row r="435" spans="1:18" ht="12.75" customHeight="1" thickTop="1" thickBot="1" x14ac:dyDescent="0.4">
      <c r="A435" s="118"/>
      <c r="B435" s="23"/>
      <c r="C435" s="98">
        <f>IF('MASTER  10 Teams'!C435&lt;&gt;"",'MASTER  10 Teams'!C435,"")</f>
        <v>42974</v>
      </c>
      <c r="D435" s="34" t="str">
        <f>IF('MASTER  10 Teams'!D435&lt;&gt;"",'MASTER  10 Teams'!D435,"")</f>
        <v>O30-1</v>
      </c>
      <c r="E435" s="24" t="str">
        <f>VLOOKUP(K435,'Ref asgn teams'!$A$2:$B$99,2)</f>
        <v>Danbury United 30</v>
      </c>
      <c r="F435" s="24" t="str">
        <f>VLOOKUP(L435,'Ref asgn teams'!$A$2:$B$99,2)</f>
        <v>ECUACHAMOS FC</v>
      </c>
      <c r="G435" s="73"/>
      <c r="H435" s="97">
        <f>IF('MASTER  10 Teams'!H435&lt;&gt;"",'MASTER  10 Teams'!H435,"")</f>
        <v>0.375</v>
      </c>
      <c r="I435" s="25" t="str">
        <f>VLOOKUP(M435,Venues!$A$2:$E$139,5,FALSE)</f>
        <v>Danbury Portuguese Cultural Center, Danbury</v>
      </c>
      <c r="J435" s="75" t="str">
        <f>IF('MASTER  10 Teams'!J435&lt;&gt;"",'MASTER  10 Teams'!J435,"")</f>
        <v/>
      </c>
      <c r="K435" s="24" t="str">
        <f>IF('MASTER  10 Teams'!E435&lt;&gt;"",'MASTER  10 Teams'!E435,"")</f>
        <v>DANBURY UNITED 30</v>
      </c>
      <c r="L435" s="24" t="str">
        <f>IF('MASTER  10 Teams'!F435&lt;&gt;"",'MASTER  10 Teams'!F435,"")</f>
        <v>ECUACHAMOS FC</v>
      </c>
      <c r="M435" s="5" t="str">
        <f>IF('MASTER  10 Teams'!I435&lt;&gt;"",'MASTER  10 Teams'!I435,"")</f>
        <v>Portuguese Cultural Center, Danbury</v>
      </c>
      <c r="N435" s="5"/>
    </row>
    <row r="436" spans="1:18" ht="12.75" customHeight="1" thickTop="1" thickBot="1" x14ac:dyDescent="0.4">
      <c r="A436" s="118"/>
      <c r="B436" s="23"/>
      <c r="C436" s="98">
        <f>IF('MASTER  10 Teams'!C436&lt;&gt;"",'MASTER  10 Teams'!C436,"")</f>
        <v>42974</v>
      </c>
      <c r="D436" s="34" t="str">
        <f>IF('MASTER  10 Teams'!D436&lt;&gt;"",'MASTER  10 Teams'!D436,"")</f>
        <v>O30-1</v>
      </c>
      <c r="E436" s="24" t="str">
        <f>VLOOKUP(K436,'Ref asgn teams'!$A$2:$B$99,2)</f>
        <v>FC Shelton</v>
      </c>
      <c r="F436" s="24" t="str">
        <f>VLOOKUP(L436,'Ref asgn teams'!$A$2:$B$99,2)</f>
        <v>Greenwich Arsenal 30</v>
      </c>
      <c r="G436" s="73"/>
      <c r="H436" s="97">
        <f>IF('MASTER  10 Teams'!H436&lt;&gt;"",'MASTER  10 Teams'!H436,"")</f>
        <v>0.33333333333333331</v>
      </c>
      <c r="I436" s="25" t="str">
        <f>VLOOKUP(M436,Venues!$A$2:$E$139,5,FALSE)</f>
        <v>Nike Site, Shelton</v>
      </c>
      <c r="J436" s="75" t="str">
        <f>IF('MASTER  10 Teams'!J436&lt;&gt;"",'MASTER  10 Teams'!J436,"")</f>
        <v/>
      </c>
      <c r="K436" s="24" t="str">
        <f>IF('MASTER  10 Teams'!E436&lt;&gt;"",'MASTER  10 Teams'!E436,"")</f>
        <v>SHELTON FC</v>
      </c>
      <c r="L436" s="24" t="str">
        <f>IF('MASTER  10 Teams'!F436&lt;&gt;"",'MASTER  10 Teams'!F436,"")</f>
        <v>GREENWICH ARSENAL 30</v>
      </c>
      <c r="M436" s="5" t="str">
        <f>IF('MASTER  10 Teams'!I436&lt;&gt;"",'MASTER  10 Teams'!I436,"")</f>
        <v>Nike Site, Shelton</v>
      </c>
      <c r="N436" s="5"/>
    </row>
    <row r="437" spans="1:18" ht="12.75" customHeight="1" thickTop="1" x14ac:dyDescent="0.35">
      <c r="A437" s="118"/>
      <c r="B437" s="23"/>
      <c r="C437" s="98">
        <f>IF('MASTER  10 Teams'!C437&lt;&gt;"",'MASTER  10 Teams'!C437,"")</f>
        <v>42974</v>
      </c>
      <c r="D437" s="71" t="str">
        <f>IF('MASTER  10 Teams'!D437&lt;&gt;"",'MASTER  10 Teams'!D437,"")</f>
        <v>O30-1</v>
      </c>
      <c r="E437" s="24" t="str">
        <f>VLOOKUP(K437,'Ref asgn teams'!$A$2:$B$99,2)</f>
        <v>Polonez United</v>
      </c>
      <c r="F437" s="24" t="str">
        <f>VLOOKUP(L437,'Ref asgn teams'!$A$2:$B$99,2)</f>
        <v>Cinton FC</v>
      </c>
      <c r="G437" s="73"/>
      <c r="H437" s="97">
        <f>IF('MASTER  10 Teams'!H437&lt;&gt;"",'MASTER  10 Teams'!H437,"")</f>
        <v>0.375</v>
      </c>
      <c r="I437" s="25" t="str">
        <f>VLOOKUP(M437,Venues!$A$2:$E$139,5,FALSE)</f>
        <v>Cromwell Middle School, Cromwell</v>
      </c>
      <c r="J437" s="75" t="str">
        <f>IF('MASTER  10 Teams'!J437&lt;&gt;"",'MASTER  10 Teams'!J437,"")</f>
        <v/>
      </c>
      <c r="K437" s="24" t="str">
        <f>IF('MASTER  10 Teams'!E437&lt;&gt;"",'MASTER  10 Teams'!E437,"")</f>
        <v>POLONEZ UNITED</v>
      </c>
      <c r="L437" s="24" t="str">
        <f>IF('MASTER  10 Teams'!F437&lt;&gt;"",'MASTER  10 Teams'!F437,"")</f>
        <v>CLINTON FC</v>
      </c>
      <c r="M437" s="5" t="str">
        <f>IF('MASTER  10 Teams'!I437&lt;&gt;"",'MASTER  10 Teams'!I437,"")</f>
        <v>Cromwell MS, Cromwell</v>
      </c>
      <c r="N437" s="5"/>
    </row>
    <row r="438" spans="1:18" ht="12.75" customHeight="1" thickBot="1" x14ac:dyDescent="0.4">
      <c r="A438" s="118"/>
      <c r="B438" s="23"/>
      <c r="C438" s="98" t="str">
        <f>IF('MASTER  10 Teams'!C438&lt;&gt;"",'MASTER  10 Teams'!C438,"")</f>
        <v/>
      </c>
      <c r="D438" s="26" t="str">
        <f>IF('MASTER  10 Teams'!D438&lt;&gt;"",'MASTER  10 Teams'!D438,"")</f>
        <v xml:space="preserve"> </v>
      </c>
      <c r="E438" s="24" t="e">
        <f>VLOOKUP(K438,'Ref asgn teams'!$A$2:$B$99,2)</f>
        <v>#N/A</v>
      </c>
      <c r="F438" s="24" t="e">
        <f>VLOOKUP(L438,'Ref asgn teams'!$A$2:$B$99,2)</f>
        <v>#N/A</v>
      </c>
      <c r="G438" s="73"/>
      <c r="H438" s="97" t="str">
        <f>IF('MASTER  10 Teams'!H438&lt;&gt;"",'MASTER  10 Teams'!H438,"")</f>
        <v/>
      </c>
      <c r="I438" s="25" t="e">
        <f>VLOOKUP(M438,Venues!$A$2:$E$139,5,FALSE)</f>
        <v>#N/A</v>
      </c>
      <c r="J438" s="75" t="str">
        <f>IF('MASTER  10 Teams'!J438&lt;&gt;"",'MASTER  10 Teams'!J438,"")</f>
        <v/>
      </c>
      <c r="K438" s="24" t="str">
        <f>IF('MASTER  10 Teams'!E438&lt;&gt;"",'MASTER  10 Teams'!E438,"")</f>
        <v/>
      </c>
      <c r="L438" s="24" t="str">
        <f>IF('MASTER  10 Teams'!F438&lt;&gt;"",'MASTER  10 Teams'!F438,"")</f>
        <v/>
      </c>
      <c r="M438" s="5" t="str">
        <f>IF('MASTER  10 Teams'!I438&lt;&gt;"",'MASTER  10 Teams'!I438,"")</f>
        <v/>
      </c>
      <c r="N438" s="5"/>
      <c r="Q438" s="22"/>
      <c r="R438" s="22"/>
    </row>
    <row r="439" spans="1:18" ht="12.75" customHeight="1" thickTop="1" thickBot="1" x14ac:dyDescent="0.4">
      <c r="A439" s="118"/>
      <c r="B439" s="23"/>
      <c r="C439" s="98">
        <f>IF('MASTER  10 Teams'!C439&lt;&gt;"",'MASTER  10 Teams'!C439,"")</f>
        <v>42974</v>
      </c>
      <c r="D439" s="35" t="str">
        <f>IF('MASTER  10 Teams'!D439&lt;&gt;"",'MASTER  10 Teams'!D439,"")</f>
        <v>O30-2</v>
      </c>
      <c r="E439" s="24" t="str">
        <f>VLOOKUP(K439,'Ref asgn teams'!$A$2:$B$99,2)</f>
        <v>Naugatuck Fusion</v>
      </c>
      <c r="F439" s="24" t="str">
        <f>VLOOKUP(L439,'Ref asgn teams'!$A$2:$B$99,2)</f>
        <v>Litchfield County Blues</v>
      </c>
      <c r="G439" s="73"/>
      <c r="H439" s="97">
        <f>IF('MASTER  10 Teams'!H439&lt;&gt;"",'MASTER  10 Teams'!H439,"")</f>
        <v>0.41666666666666702</v>
      </c>
      <c r="I439" s="25" t="str">
        <f>VLOOKUP(M439,Venues!$A$2:$E$139,5,FALSE)</f>
        <v>City Hill Middle School, Naugatuck</v>
      </c>
      <c r="J439" s="75" t="str">
        <f>IF('MASTER  10 Teams'!J439&lt;&gt;"",'MASTER  10 Teams'!J439,"")</f>
        <v/>
      </c>
      <c r="K439" s="24" t="str">
        <f>IF('MASTER  10 Teams'!E439&lt;&gt;"",'MASTER  10 Teams'!E439,"")</f>
        <v>NAUGATUCK FUSION</v>
      </c>
      <c r="L439" s="24" t="str">
        <f>IF('MASTER  10 Teams'!F439&lt;&gt;"",'MASTER  10 Teams'!F439,"")</f>
        <v>LITCHFIELD COUNTY BLUES</v>
      </c>
      <c r="M439" s="5" t="str">
        <f>IF('MASTER  10 Teams'!I439&lt;&gt;"",'MASTER  10 Teams'!I439,"")</f>
        <v>City Hill MS, Naugatuck</v>
      </c>
      <c r="N439" s="5"/>
    </row>
    <row r="440" spans="1:18" ht="12.75" customHeight="1" thickTop="1" thickBot="1" x14ac:dyDescent="0.4">
      <c r="A440" s="118"/>
      <c r="B440" s="23"/>
      <c r="C440" s="98">
        <f>IF('MASTER  10 Teams'!C440&lt;&gt;"",'MASTER  10 Teams'!C440,"")</f>
        <v>42974</v>
      </c>
      <c r="D440" s="35" t="str">
        <f>IF('MASTER  10 Teams'!D440&lt;&gt;"",'MASTER  10 Teams'!D440,"")</f>
        <v>O30-2</v>
      </c>
      <c r="E440" s="24" t="str">
        <f>VLOOKUP(K440,'Ref asgn teams'!$A$2:$B$99,2)</f>
        <v>WATERTOWN GEEZERS</v>
      </c>
      <c r="F440" s="24" t="str">
        <f>VLOOKUP(L440,'Ref asgn teams'!$A$2:$B$99,2)</f>
        <v>Milford Amigos</v>
      </c>
      <c r="G440" s="73"/>
      <c r="H440" s="97">
        <f>IF('MASTER  10 Teams'!H440&lt;&gt;"",'MASTER  10 Teams'!H440,"")</f>
        <v>0.41666666666666702</v>
      </c>
      <c r="I440" s="25" t="str">
        <f>VLOOKUP(M440,Venues!$A$2:$E$139,5,FALSE)</f>
        <v>Swift School, Watertown</v>
      </c>
      <c r="J440" s="75" t="str">
        <f>IF('MASTER  10 Teams'!J440&lt;&gt;"",'MASTER  10 Teams'!J440,"")</f>
        <v/>
      </c>
      <c r="K440" s="24" t="str">
        <f>IF('MASTER  10 Teams'!E440&lt;&gt;"",'MASTER  10 Teams'!E440,"")</f>
        <v>WATERTOWN GEEZERS</v>
      </c>
      <c r="L440" s="24" t="str">
        <f>IF('MASTER  10 Teams'!F440&lt;&gt;"",'MASTER  10 Teams'!F440,"")</f>
        <v>MILFORD AMIGOS</v>
      </c>
      <c r="M440" s="5" t="str">
        <f>IF('MASTER  10 Teams'!I440&lt;&gt;"",'MASTER  10 Teams'!I440,"")</f>
        <v>Swift School, Watertown</v>
      </c>
      <c r="N440" s="5"/>
    </row>
    <row r="441" spans="1:18" ht="12.75" customHeight="1" thickTop="1" thickBot="1" x14ac:dyDescent="0.4">
      <c r="A441" s="118"/>
      <c r="B441" s="23"/>
      <c r="C441" s="98">
        <f>IF('MASTER  10 Teams'!C441&lt;&gt;"",'MASTER  10 Teams'!C441,"")</f>
        <v>42974</v>
      </c>
      <c r="D441" s="35" t="str">
        <f>IF('MASTER  10 Teams'!D441&lt;&gt;"",'MASTER  10 Teams'!D441,"")</f>
        <v>O30-2</v>
      </c>
      <c r="E441" s="24" t="str">
        <f>VLOOKUP(K441,'Ref asgn teams'!$A$2:$B$99,2)</f>
        <v>Caseus New Haven FC</v>
      </c>
      <c r="F441" s="24" t="str">
        <f>VLOOKUP(L441,'Ref asgn teams'!$A$2:$B$99,2)</f>
        <v>Club Napoli 30</v>
      </c>
      <c r="G441" s="73"/>
      <c r="H441" s="97">
        <f>IF('MASTER  10 Teams'!H441&lt;&gt;"",'MASTER  10 Teams'!H441,"")</f>
        <v>0.33333333333333331</v>
      </c>
      <c r="I441" s="25" t="str">
        <f>VLOOKUP(M441,Venues!$A$2:$E$139,5,FALSE)</f>
        <v>West Haven HS, West Haven</v>
      </c>
      <c r="J441" s="75" t="str">
        <f>IF('MASTER  10 Teams'!J441&lt;&gt;"",'MASTER  10 Teams'!J441,"")</f>
        <v/>
      </c>
      <c r="K441" s="24" t="str">
        <f>IF('MASTER  10 Teams'!E441&lt;&gt;"",'MASTER  10 Teams'!E441,"")</f>
        <v>CASEUS NEW HAVEN FC</v>
      </c>
      <c r="L441" s="24" t="str">
        <f>IF('MASTER  10 Teams'!F441&lt;&gt;"",'MASTER  10 Teams'!F441,"")</f>
        <v>CLUB NAPOLI 30</v>
      </c>
      <c r="M441" s="5" t="str">
        <f>IF('MASTER  10 Teams'!I441&lt;&gt;"",'MASTER  10 Teams'!I441,"")</f>
        <v>Strong Stadium, West Haven</v>
      </c>
      <c r="N441" s="5"/>
    </row>
    <row r="442" spans="1:18" ht="12.75" customHeight="1" thickTop="1" thickBot="1" x14ac:dyDescent="0.4">
      <c r="A442" s="118"/>
      <c r="B442" s="23"/>
      <c r="C442" s="98">
        <f>IF('MASTER  10 Teams'!C442&lt;&gt;"",'MASTER  10 Teams'!C442,"")</f>
        <v>42974</v>
      </c>
      <c r="D442" s="35" t="str">
        <f>IF('MASTER  10 Teams'!D442&lt;&gt;"",'MASTER  10 Teams'!D442,"")</f>
        <v>O30-2</v>
      </c>
      <c r="E442" s="24" t="str">
        <f>VLOOKUP(K442,'Ref asgn teams'!$A$2:$B$99,2)</f>
        <v>Stamford FC</v>
      </c>
      <c r="F442" s="24" t="str">
        <f>VLOOKUP(L442,'Ref asgn teams'!$A$2:$B$99,2)</f>
        <v>HENRY REID FC</v>
      </c>
      <c r="G442" s="73"/>
      <c r="H442" s="97">
        <f>IF('MASTER  10 Teams'!H442&lt;&gt;"",'MASTER  10 Teams'!H442,"")</f>
        <v>0.33333333333333331</v>
      </c>
      <c r="I442" s="25" t="str">
        <f>VLOOKUP(M442,Venues!$A$2:$E$139,5,FALSE)</f>
        <v>West Beach, Stamford</v>
      </c>
      <c r="J442" s="75" t="str">
        <f>IF('MASTER  10 Teams'!J442&lt;&gt;"",'MASTER  10 Teams'!J442,"")</f>
        <v/>
      </c>
      <c r="K442" s="24" t="str">
        <f>IF('MASTER  10 Teams'!E442&lt;&gt;"",'MASTER  10 Teams'!E442,"")</f>
        <v>STAMFORD FC</v>
      </c>
      <c r="L442" s="24" t="str">
        <f>IF('MASTER  10 Teams'!F442&lt;&gt;"",'MASTER  10 Teams'!F442,"")</f>
        <v>HENRY  REID FC 30</v>
      </c>
      <c r="M442" s="5" t="str">
        <f>IF('MASTER  10 Teams'!I442&lt;&gt;"",'MASTER  10 Teams'!I442,"")</f>
        <v>West Beach Fields, Stamford</v>
      </c>
      <c r="N442" s="5"/>
    </row>
    <row r="443" spans="1:18" ht="12.75" customHeight="1" thickTop="1" x14ac:dyDescent="0.35">
      <c r="A443" s="118"/>
      <c r="B443" s="23"/>
      <c r="C443" s="98">
        <f>IF('MASTER  10 Teams'!C443&lt;&gt;"",'MASTER  10 Teams'!C443,"")</f>
        <v>42974</v>
      </c>
      <c r="D443" s="68" t="str">
        <f>IF('MASTER  10 Teams'!D443&lt;&gt;"",'MASTER  10 Teams'!D443,"")</f>
        <v>O30-2</v>
      </c>
      <c r="E443" s="24" t="str">
        <f>VLOOKUP(K443,'Ref asgn teams'!$A$2:$B$99,2)</f>
        <v>Newtown Salty Dogs</v>
      </c>
      <c r="F443" s="24" t="str">
        <f>VLOOKUP(L443,'Ref asgn teams'!$A$2:$B$99,2)</f>
        <v>Bridgeport United</v>
      </c>
      <c r="G443" s="73"/>
      <c r="H443" s="97">
        <f>IF('MASTER  10 Teams'!H443&lt;&gt;"",'MASTER  10 Teams'!H443,"")</f>
        <v>0.33333333333333331</v>
      </c>
      <c r="I443" s="25" t="str">
        <f>VLOOKUP(M443,Venues!$A$2:$E$139,5,FALSE)</f>
        <v>Treadwell Park, Sandy Hook</v>
      </c>
      <c r="J443" s="75" t="str">
        <f>IF('MASTER  10 Teams'!J443&lt;&gt;"",'MASTER  10 Teams'!J443,"")</f>
        <v/>
      </c>
      <c r="K443" s="24" t="str">
        <f>IF('MASTER  10 Teams'!E443&lt;&gt;"",'MASTER  10 Teams'!E443,"")</f>
        <v>NEWTOWN SALTY DOGS</v>
      </c>
      <c r="L443" s="24" t="str">
        <f>IF('MASTER  10 Teams'!F443&lt;&gt;"",'MASTER  10 Teams'!F443,"")</f>
        <v>BYE</v>
      </c>
      <c r="M443" s="5" t="str">
        <f>IF('MASTER  10 Teams'!I443&lt;&gt;"",'MASTER  10 Teams'!I443,"")</f>
        <v>Treadwell Park, Newtown</v>
      </c>
      <c r="N443" s="5"/>
    </row>
    <row r="444" spans="1:18" ht="12.75" customHeight="1" thickBot="1" x14ac:dyDescent="0.4">
      <c r="A444" s="118"/>
      <c r="B444" s="23"/>
      <c r="C444" s="98" t="str">
        <f>IF('MASTER  10 Teams'!C444&lt;&gt;"",'MASTER  10 Teams'!C444,"")</f>
        <v/>
      </c>
      <c r="D444" s="26" t="str">
        <f>IF('MASTER  10 Teams'!D444&lt;&gt;"",'MASTER  10 Teams'!D444,"")</f>
        <v xml:space="preserve"> </v>
      </c>
      <c r="E444" s="24" t="e">
        <f>VLOOKUP(K444,'Ref asgn teams'!$A$2:$B$99,2)</f>
        <v>#N/A</v>
      </c>
      <c r="F444" s="24" t="e">
        <f>VLOOKUP(L444,'Ref asgn teams'!$A$2:$B$99,2)</f>
        <v>#N/A</v>
      </c>
      <c r="G444" s="73"/>
      <c r="H444" s="97" t="str">
        <f>IF('MASTER  10 Teams'!H444&lt;&gt;"",'MASTER  10 Teams'!H444,"")</f>
        <v/>
      </c>
      <c r="I444" s="25" t="e">
        <f>VLOOKUP(M444,Venues!$A$2:$E$139,5,FALSE)</f>
        <v>#N/A</v>
      </c>
      <c r="J444" s="75" t="str">
        <f>IF('MASTER  10 Teams'!J444&lt;&gt;"",'MASTER  10 Teams'!J444,"")</f>
        <v/>
      </c>
      <c r="K444" s="24" t="str">
        <f>IF('MASTER  10 Teams'!E444&lt;&gt;"",'MASTER  10 Teams'!E444,"")</f>
        <v/>
      </c>
      <c r="L444" s="24" t="str">
        <f>IF('MASTER  10 Teams'!F444&lt;&gt;"",'MASTER  10 Teams'!F444,"")</f>
        <v/>
      </c>
      <c r="M444" s="5" t="str">
        <f>IF('MASTER  10 Teams'!I444&lt;&gt;"",'MASTER  10 Teams'!I444,"")</f>
        <v/>
      </c>
      <c r="N444" s="5"/>
      <c r="Q444" s="22"/>
      <c r="R444" s="22"/>
    </row>
    <row r="445" spans="1:18" ht="12.75" customHeight="1" thickTop="1" thickBot="1" x14ac:dyDescent="0.4">
      <c r="A445" s="118"/>
      <c r="B445" s="23"/>
      <c r="C445" s="98">
        <f>IF('MASTER  10 Teams'!C445&lt;&gt;"",'MASTER  10 Teams'!C445,"")</f>
        <v>42974</v>
      </c>
      <c r="D445" s="36" t="str">
        <f>IF('MASTER  10 Teams'!D445&lt;&gt;"",'MASTER  10 Teams'!D445,"")</f>
        <v>O40-1</v>
      </c>
      <c r="E445" s="24" t="str">
        <f>VLOOKUP(K445,'Ref asgn teams'!$A$2:$B$99,2)</f>
        <v>Norwalk Mariners</v>
      </c>
      <c r="F445" s="24" t="str">
        <f>VLOOKUP(L445,'Ref asgn teams'!$A$2:$B$99,2)</f>
        <v>Connecticut Storm</v>
      </c>
      <c r="G445" s="73"/>
      <c r="H445" s="97">
        <f>IF('MASTER  10 Teams'!H445&lt;&gt;"",'MASTER  10 Teams'!H445,"")</f>
        <v>0.33333333333333331</v>
      </c>
      <c r="I445" s="25" t="str">
        <f>VLOOKUP(M445,Venues!$A$2:$E$139,5,FALSE)</f>
        <v>Nathan Hale Middle School, Norwalk</v>
      </c>
      <c r="J445" s="75" t="str">
        <f>IF('MASTER  10 Teams'!J445&lt;&gt;"",'MASTER  10 Teams'!J445,"")</f>
        <v/>
      </c>
      <c r="K445" s="24" t="str">
        <f>IF('MASTER  10 Teams'!E445&lt;&gt;"",'MASTER  10 Teams'!E445,"")</f>
        <v>NORWALK MARINERS</v>
      </c>
      <c r="L445" s="24" t="str">
        <f>IF('MASTER  10 Teams'!F445&lt;&gt;"",'MASTER  10 Teams'!F445,"")</f>
        <v>STORM FC</v>
      </c>
      <c r="M445" s="5" t="str">
        <f>IF('MASTER  10 Teams'!I445&lt;&gt;"",'MASTER  10 Teams'!I445,"")</f>
        <v>Nathan Hale MS, Norwalk</v>
      </c>
      <c r="N445" s="5"/>
    </row>
    <row r="446" spans="1:18" ht="12.75" customHeight="1" thickTop="1" thickBot="1" x14ac:dyDescent="0.4">
      <c r="A446" s="118"/>
      <c r="B446" s="23"/>
      <c r="C446" s="98">
        <f>IF('MASTER  10 Teams'!C446&lt;&gt;"",'MASTER  10 Teams'!C446,"")</f>
        <v>42974</v>
      </c>
      <c r="D446" s="36" t="str">
        <f>IF('MASTER  10 Teams'!D446&lt;&gt;"",'MASTER  10 Teams'!D446,"")</f>
        <v>O40-1</v>
      </c>
      <c r="E446" s="24" t="str">
        <f>VLOOKUP(K446,'Ref asgn teams'!$A$2:$B$99,2)</f>
        <v>Ridgefield Kicks</v>
      </c>
      <c r="F446" s="24" t="str">
        <f>VLOOKUP(L446,'Ref asgn teams'!$A$2:$B$99,2)</f>
        <v>Wilton Ancient Warriors FC</v>
      </c>
      <c r="G446" s="73"/>
      <c r="H446" s="97">
        <f>IF('MASTER  10 Teams'!H446&lt;&gt;"",'MASTER  10 Teams'!H446,"")</f>
        <v>0.41666666666666702</v>
      </c>
      <c r="I446" s="25" t="str">
        <f>VLOOKUP(M446,Venues!$A$2:$E$139,5,FALSE)</f>
        <v>Scotland field, Ridgefield</v>
      </c>
      <c r="J446" s="75" t="str">
        <f>IF('MASTER  10 Teams'!J446&lt;&gt;"",'MASTER  10 Teams'!J446,"")</f>
        <v/>
      </c>
      <c r="K446" s="24" t="str">
        <f>IF('MASTER  10 Teams'!E446&lt;&gt;"",'MASTER  10 Teams'!E446,"")</f>
        <v>RIDGEFIELD KICKS</v>
      </c>
      <c r="L446" s="24" t="str">
        <f>IF('MASTER  10 Teams'!F446&lt;&gt;"",'MASTER  10 Teams'!F446,"")</f>
        <v xml:space="preserve">WILTON WARRIORS </v>
      </c>
      <c r="M446" s="5" t="str">
        <f>IF('MASTER  10 Teams'!I446&lt;&gt;"",'MASTER  10 Teams'!I446,"")</f>
        <v>Scotland Field, Ridgefield</v>
      </c>
      <c r="N446" s="5"/>
    </row>
    <row r="447" spans="1:18" ht="12.75" customHeight="1" thickTop="1" thickBot="1" x14ac:dyDescent="0.4">
      <c r="A447" s="118"/>
      <c r="B447" s="23"/>
      <c r="C447" s="98">
        <f>IF('MASTER  10 Teams'!C447&lt;&gt;"",'MASTER  10 Teams'!C447,"")</f>
        <v>42974</v>
      </c>
      <c r="D447" s="36" t="str">
        <f>IF('MASTER  10 Teams'!D447&lt;&gt;"",'MASTER  10 Teams'!D447,"")</f>
        <v>O40-1</v>
      </c>
      <c r="E447" s="24" t="str">
        <f>VLOOKUP(K447,'Ref asgn teams'!$A$2:$B$99,2)</f>
        <v>Danbury United 40</v>
      </c>
      <c r="F447" s="24" t="str">
        <f>VLOOKUP(L447,'Ref asgn teams'!$A$2:$B$99,2)</f>
        <v>Fairfield GAC</v>
      </c>
      <c r="G447" s="73"/>
      <c r="H447" s="97">
        <f>IF('MASTER  10 Teams'!H447&lt;&gt;"",'MASTER  10 Teams'!H447,"")</f>
        <v>0.45833333333333331</v>
      </c>
      <c r="I447" s="25" t="str">
        <f>VLOOKUP(M447,Venues!$A$2:$E$139,5,FALSE)</f>
        <v>Danbury Portuguese Cultural Center, Danbury</v>
      </c>
      <c r="J447" s="75" t="str">
        <f>IF('MASTER  10 Teams'!J447&lt;&gt;"",'MASTER  10 Teams'!J447,"")</f>
        <v/>
      </c>
      <c r="K447" s="24" t="str">
        <f>IF('MASTER  10 Teams'!E447&lt;&gt;"",'MASTER  10 Teams'!E447,"")</f>
        <v>DANBURY UNITED 40</v>
      </c>
      <c r="L447" s="24" t="str">
        <f>IF('MASTER  10 Teams'!F447&lt;&gt;"",'MASTER  10 Teams'!F447,"")</f>
        <v>FAIRFIELD GAC</v>
      </c>
      <c r="M447" s="5" t="str">
        <f>IF('MASTER  10 Teams'!I447&lt;&gt;"",'MASTER  10 Teams'!I447,"")</f>
        <v>Portuguese Cultural Center, Danbury</v>
      </c>
      <c r="N447" s="5"/>
    </row>
    <row r="448" spans="1:18" ht="12.75" customHeight="1" thickTop="1" thickBot="1" x14ac:dyDescent="0.4">
      <c r="A448" s="118"/>
      <c r="B448" s="23"/>
      <c r="C448" s="98">
        <f>IF('MASTER  10 Teams'!C448&lt;&gt;"",'MASTER  10 Teams'!C448,"")</f>
        <v>42974</v>
      </c>
      <c r="D448" s="36" t="str">
        <f>IF('MASTER  10 Teams'!D448&lt;&gt;"",'MASTER  10 Teams'!D448,"")</f>
        <v>O40-1</v>
      </c>
      <c r="E448" s="24" t="str">
        <f>VLOOKUP(K448,'Ref asgn teams'!$A$2:$B$99,2)</f>
        <v>Waterbury Albanians</v>
      </c>
      <c r="F448" s="24" t="str">
        <f>VLOOKUP(L448,'Ref asgn teams'!$A$2:$B$99,2)</f>
        <v>Greenwich Pumas</v>
      </c>
      <c r="G448" s="73"/>
      <c r="H448" s="97">
        <f>IF('MASTER  10 Teams'!H448&lt;&gt;"",'MASTER  10 Teams'!H448,"")</f>
        <v>0.375</v>
      </c>
      <c r="I448" s="25" t="str">
        <f>VLOOKUP(M448,Venues!$A$2:$E$139,5,FALSE)</f>
        <v>Wilby HS, Waterbury</v>
      </c>
      <c r="J448" s="75" t="str">
        <f>IF('MASTER  10 Teams'!J448&lt;&gt;"",'MASTER  10 Teams'!J448,"")</f>
        <v/>
      </c>
      <c r="K448" s="24" t="str">
        <f>IF('MASTER  10 Teams'!E448&lt;&gt;"",'MASTER  10 Teams'!E448,"")</f>
        <v>WATERBURY ALBANIANS</v>
      </c>
      <c r="L448" s="24" t="str">
        <f>IF('MASTER  10 Teams'!F448&lt;&gt;"",'MASTER  10 Teams'!F448,"")</f>
        <v>GREENWICH PUMAS</v>
      </c>
      <c r="M448" s="5" t="str">
        <f>IF('MASTER  10 Teams'!I448&lt;&gt;"",'MASTER  10 Teams'!I448,"")</f>
        <v>Wilby HS, Waterbury</v>
      </c>
      <c r="N448" s="5"/>
    </row>
    <row r="449" spans="1:14" ht="12.75" customHeight="1" thickTop="1" x14ac:dyDescent="0.35">
      <c r="A449" s="118"/>
      <c r="B449" s="23"/>
      <c r="C449" s="98">
        <f>IF('MASTER  10 Teams'!C449&lt;&gt;"",'MASTER  10 Teams'!C449,"")</f>
        <v>42974</v>
      </c>
      <c r="D449" s="67" t="str">
        <f>IF('MASTER  10 Teams'!D449&lt;&gt;"",'MASTER  10 Teams'!D449,"")</f>
        <v>O40-1</v>
      </c>
      <c r="E449" s="24" t="str">
        <f>VLOOKUP(K449,'Ref asgn teams'!$A$2:$B$99,2)</f>
        <v>Vasco Da Gama 40</v>
      </c>
      <c r="F449" s="24" t="str">
        <f>VLOOKUP(L449,'Ref asgn teams'!$A$2:$B$99,2)</f>
        <v>Cheshire Azzurri 40</v>
      </c>
      <c r="G449" s="73"/>
      <c r="H449" s="97">
        <f>IF('MASTER  10 Teams'!H449&lt;&gt;"",'MASTER  10 Teams'!H449,"")</f>
        <v>0.41666666666666702</v>
      </c>
      <c r="I449" s="25" t="str">
        <f>VLOOKUP(M449,Venues!$A$2:$E$139,5,FALSE)</f>
        <v>Veterans Memorial Park (BPT), Bridgeport</v>
      </c>
      <c r="J449" s="75" t="str">
        <f>IF('MASTER  10 Teams'!J449&lt;&gt;"",'MASTER  10 Teams'!J449,"")</f>
        <v/>
      </c>
      <c r="K449" s="24" t="str">
        <f>IF('MASTER  10 Teams'!E449&lt;&gt;"",'MASTER  10 Teams'!E449,"")</f>
        <v>VASCO DA GAMA 40</v>
      </c>
      <c r="L449" s="24" t="str">
        <f>IF('MASTER  10 Teams'!F449&lt;&gt;"",'MASTER  10 Teams'!F449,"")</f>
        <v>CHESHIRE AZZURRI 40</v>
      </c>
      <c r="M449" s="5" t="str">
        <f>IF('MASTER  10 Teams'!I449&lt;&gt;"",'MASTER  10 Teams'!I449,"")</f>
        <v>Veterans Memorial Park, Bridgeport</v>
      </c>
      <c r="N449" s="5"/>
    </row>
    <row r="450" spans="1:14" ht="12.75" customHeight="1" thickBot="1" x14ac:dyDescent="0.4">
      <c r="A450" s="118"/>
      <c r="B450" s="23"/>
      <c r="C450" s="98" t="str">
        <f>IF('MASTER  10 Teams'!C450&lt;&gt;"",'MASTER  10 Teams'!C450,"")</f>
        <v/>
      </c>
      <c r="D450" s="26" t="str">
        <f>IF('MASTER  10 Teams'!D450&lt;&gt;"",'MASTER  10 Teams'!D450,"")</f>
        <v xml:space="preserve"> </v>
      </c>
      <c r="E450" s="24" t="e">
        <f>VLOOKUP(K450,'Ref asgn teams'!$A$2:$B$99,2)</f>
        <v>#N/A</v>
      </c>
      <c r="F450" s="24" t="e">
        <f>VLOOKUP(L450,'Ref asgn teams'!$A$2:$B$99,2)</f>
        <v>#N/A</v>
      </c>
      <c r="G450" s="73"/>
      <c r="H450" s="97" t="str">
        <f>IF('MASTER  10 Teams'!H450&lt;&gt;"",'MASTER  10 Teams'!H450,"")</f>
        <v/>
      </c>
      <c r="I450" s="25" t="e">
        <f>VLOOKUP(M450,Venues!$A$2:$E$139,5,FALSE)</f>
        <v>#N/A</v>
      </c>
      <c r="J450" s="75" t="str">
        <f>IF('MASTER  10 Teams'!J450&lt;&gt;"",'MASTER  10 Teams'!J450,"")</f>
        <v/>
      </c>
      <c r="K450" s="24" t="str">
        <f>IF('MASTER  10 Teams'!E450&lt;&gt;"",'MASTER  10 Teams'!E450,"")</f>
        <v/>
      </c>
      <c r="L450" s="24" t="str">
        <f>IF('MASTER  10 Teams'!F450&lt;&gt;"",'MASTER  10 Teams'!F450,"")</f>
        <v/>
      </c>
      <c r="M450" s="5" t="str">
        <f>IF('MASTER  10 Teams'!I450&lt;&gt;"",'MASTER  10 Teams'!I450,"")</f>
        <v/>
      </c>
      <c r="N450" s="2"/>
    </row>
    <row r="451" spans="1:14" ht="12.75" customHeight="1" thickTop="1" thickBot="1" x14ac:dyDescent="0.4">
      <c r="A451" s="118"/>
      <c r="B451" s="23"/>
      <c r="C451" s="98">
        <f>IF('MASTER  10 Teams'!C451&lt;&gt;"",'MASTER  10 Teams'!C451,"")</f>
        <v>42974</v>
      </c>
      <c r="D451" s="37" t="str">
        <f>IF('MASTER  10 Teams'!D451&lt;&gt;"",'MASTER  10 Teams'!D451,"")</f>
        <v>O40-2</v>
      </c>
      <c r="E451" s="24" t="str">
        <f>VLOOKUP(K451,'Ref asgn teams'!$A$2:$B$99,2)</f>
        <v>Newington Portuguese 40</v>
      </c>
      <c r="F451" s="24" t="str">
        <f>VLOOKUP(L451,'Ref asgn teams'!$A$2:$B$99,2)</f>
        <v xml:space="preserve">GUILFORD CELTIC </v>
      </c>
      <c r="G451" s="73"/>
      <c r="H451" s="97">
        <f>IF('MASTER  10 Teams'!H451&lt;&gt;"",'MASTER  10 Teams'!H451,"")</f>
        <v>0.41666666666666702</v>
      </c>
      <c r="I451" s="25" t="str">
        <f>VLOOKUP(M451,Venues!$A$2:$E$139,5,FALSE)</f>
        <v>Martin Kellogg, Newington</v>
      </c>
      <c r="J451" s="75" t="str">
        <f>IF('MASTER  10 Teams'!J451&lt;&gt;"",'MASTER  10 Teams'!J451,"")</f>
        <v/>
      </c>
      <c r="K451" s="24" t="str">
        <f>IF('MASTER  10 Teams'!E451&lt;&gt;"",'MASTER  10 Teams'!E451,"")</f>
        <v>NEWINGTON PORTUGUESE 40</v>
      </c>
      <c r="L451" s="24" t="str">
        <f>IF('MASTER  10 Teams'!F451&lt;&gt;"",'MASTER  10 Teams'!F451,"")</f>
        <v xml:space="preserve">GUILFORD CELTIC </v>
      </c>
      <c r="M451" s="5" t="str">
        <f>IF('MASTER  10 Teams'!I451&lt;&gt;"",'MASTER  10 Teams'!I451,"")</f>
        <v>Martin Kellogg, Newington</v>
      </c>
      <c r="N451" s="5"/>
    </row>
    <row r="452" spans="1:14" ht="12.75" customHeight="1" thickTop="1" thickBot="1" x14ac:dyDescent="0.4">
      <c r="A452" s="118"/>
      <c r="B452" s="23"/>
      <c r="C452" s="98">
        <f>IF('MASTER  10 Teams'!C452&lt;&gt;"",'MASTER  10 Teams'!C452,"")</f>
        <v>42974</v>
      </c>
      <c r="D452" s="37" t="str">
        <f>IF('MASTER  10 Teams'!D452&lt;&gt;"",'MASTER  10 Teams'!D452,"")</f>
        <v>O40-2</v>
      </c>
      <c r="E452" s="24" t="str">
        <f>VLOOKUP(K452,'Ref asgn teams'!$A$2:$B$99,2)</f>
        <v>Stamford United</v>
      </c>
      <c r="F452" s="24" t="str">
        <f>VLOOKUP(L452,'Ref asgn teams'!$A$2:$B$99,2)</f>
        <v>New Haven Americans</v>
      </c>
      <c r="G452" s="73"/>
      <c r="H452" s="97">
        <f>IF('MASTER  10 Teams'!H452&lt;&gt;"",'MASTER  10 Teams'!H452,"")</f>
        <v>0.33333333333333331</v>
      </c>
      <c r="I452" s="25" t="str">
        <f>VLOOKUP(M452,Venues!$A$2:$E$139,5,FALSE)</f>
        <v>West Beach, Stamford</v>
      </c>
      <c r="J452" s="75" t="str">
        <f>IF('MASTER  10 Teams'!J452&lt;&gt;"",'MASTER  10 Teams'!J452,"")</f>
        <v/>
      </c>
      <c r="K452" s="24" t="str">
        <f>IF('MASTER  10 Teams'!E452&lt;&gt;"",'MASTER  10 Teams'!E452,"")</f>
        <v>STAMFORD UNITED</v>
      </c>
      <c r="L452" s="24" t="str">
        <f>IF('MASTER  10 Teams'!F452&lt;&gt;"",'MASTER  10 Teams'!F452,"")</f>
        <v>NEW HAVEN AMERICANS</v>
      </c>
      <c r="M452" s="5" t="str">
        <f>IF('MASTER  10 Teams'!I452&lt;&gt;"",'MASTER  10 Teams'!I452,"")</f>
        <v>West Beach Fields, Stamford</v>
      </c>
      <c r="N452" s="5"/>
    </row>
    <row r="453" spans="1:14" ht="12.75" customHeight="1" thickTop="1" thickBot="1" x14ac:dyDescent="0.4">
      <c r="A453" s="118"/>
      <c r="B453" s="23"/>
      <c r="C453" s="98">
        <f>IF('MASTER  10 Teams'!C453&lt;&gt;"",'MASTER  10 Teams'!C453,"")</f>
        <v>42974</v>
      </c>
      <c r="D453" s="37" t="str">
        <f>IF('MASTER  10 Teams'!D453&lt;&gt;"",'MASTER  10 Teams'!D453,"")</f>
        <v>O40-2</v>
      </c>
      <c r="E453" s="24" t="str">
        <f>VLOOKUP(K453,'Ref asgn teams'!$A$2:$B$99,2)</f>
        <v>Greenwich Arsenal 40</v>
      </c>
      <c r="F453" s="24" t="str">
        <f>VLOOKUP(L453,'Ref asgn teams'!$A$2:$B$99,2)</f>
        <v>Greenwich Gunners 40</v>
      </c>
      <c r="G453" s="73"/>
      <c r="H453" s="97">
        <f>IF('MASTER  10 Teams'!H453&lt;&gt;"",'MASTER  10 Teams'!H453,"")</f>
        <v>0.5</v>
      </c>
      <c r="I453" s="25" t="e">
        <f>VLOOKUP(M453,Venues!$A$2:$E$139,5,FALSE)</f>
        <v>#N/A</v>
      </c>
      <c r="J453" s="75" t="str">
        <f>IF('MASTER  10 Teams'!J453&lt;&gt;"",'MASTER  10 Teams'!J453,"")</f>
        <v/>
      </c>
      <c r="K453" s="24" t="str">
        <f>IF('MASTER  10 Teams'!E453&lt;&gt;"",'MASTER  10 Teams'!E453,"")</f>
        <v>GREENWICH ARSENAL 40</v>
      </c>
      <c r="L453" s="24" t="str">
        <f>IF('MASTER  10 Teams'!F453&lt;&gt;"",'MASTER  10 Teams'!F453,"")</f>
        <v>GREENWICH GUNNERS 40</v>
      </c>
      <c r="M453" s="5" t="str">
        <f>IF('MASTER  10 Teams'!I453&lt;&gt;"",'MASTER  10 Teams'!I453,"")</f>
        <v>Cos Cob Park, Greenwich</v>
      </c>
      <c r="N453" s="5"/>
    </row>
    <row r="454" spans="1:14" ht="12.75" customHeight="1" thickTop="1" thickBot="1" x14ac:dyDescent="0.4">
      <c r="A454" s="118"/>
      <c r="B454" s="23"/>
      <c r="C454" s="98">
        <f>IF('MASTER  10 Teams'!C454&lt;&gt;"",'MASTER  10 Teams'!C454,"")</f>
        <v>42974</v>
      </c>
      <c r="D454" s="37" t="str">
        <f>IF('MASTER  10 Teams'!D454&lt;&gt;"",'MASTER  10 Teams'!D454,"")</f>
        <v>O40-2</v>
      </c>
      <c r="E454" s="24" t="str">
        <f>VLOOKUP(K454,'Ref asgn teams'!$A$2:$B$99,2)</f>
        <v>Southeast Rovers</v>
      </c>
      <c r="F454" s="24" t="str">
        <f>VLOOKUP(L454,'Ref asgn teams'!$A$2:$B$99,2)</f>
        <v>Guilford Bell Curve</v>
      </c>
      <c r="G454" s="73"/>
      <c r="H454" s="97">
        <f>IF('MASTER  10 Teams'!H454&lt;&gt;"",'MASTER  10 Teams'!H454,"")</f>
        <v>0.41666666666666702</v>
      </c>
      <c r="I454" s="25" t="str">
        <f>VLOOKUP(M454,Venues!$A$2:$E$139,5,FALSE)</f>
        <v>Spera Field, Waterford</v>
      </c>
      <c r="J454" s="75" t="str">
        <f>IF('MASTER  10 Teams'!J454&lt;&gt;"",'MASTER  10 Teams'!J454,"")</f>
        <v/>
      </c>
      <c r="K454" s="24" t="str">
        <f>IF('MASTER  10 Teams'!E454&lt;&gt;"",'MASTER  10 Teams'!E454,"")</f>
        <v>SOUTHEAST ROVERS</v>
      </c>
      <c r="L454" s="24" t="str">
        <f>IF('MASTER  10 Teams'!F454&lt;&gt;"",'MASTER  10 Teams'!F454,"")</f>
        <v>GUILFORD BELL CURVE</v>
      </c>
      <c r="M454" s="5" t="str">
        <f>IF('MASTER  10 Teams'!I454&lt;&gt;"",'MASTER  10 Teams'!I454,"")</f>
        <v>Spera Park, Waterford</v>
      </c>
      <c r="N454" s="5"/>
    </row>
    <row r="455" spans="1:14" ht="12.75" customHeight="1" thickTop="1" x14ac:dyDescent="0.35">
      <c r="A455" s="118"/>
      <c r="B455" s="23"/>
      <c r="C455" s="98">
        <f>IF('MASTER  10 Teams'!C455&lt;&gt;"",'MASTER  10 Teams'!C455,"")</f>
        <v>42974</v>
      </c>
      <c r="D455" s="66" t="str">
        <f>IF('MASTER  10 Teams'!D455&lt;&gt;"",'MASTER  10 Teams'!D455,"")</f>
        <v>O40-2</v>
      </c>
      <c r="E455" s="24" t="str">
        <f>VLOOKUP(K455,'Ref asgn teams'!$A$2:$B$99,2)</f>
        <v>Norwalk Spots Colombia FC</v>
      </c>
      <c r="F455" s="24" t="str">
        <f>VLOOKUP(L455,'Ref asgn teams'!$A$2:$B$99,2)</f>
        <v>Derby Quitus</v>
      </c>
      <c r="G455" s="73"/>
      <c r="H455" s="97">
        <f>IF('MASTER  10 Teams'!H455&lt;&gt;"",'MASTER  10 Teams'!H455,"")</f>
        <v>0.41666666666666702</v>
      </c>
      <c r="I455" s="25" t="str">
        <f>VLOOKUP(M455,Venues!$A$2:$E$139,5,FALSE)</f>
        <v>Nathan Hale Middle School, Norwalk</v>
      </c>
      <c r="J455" s="75" t="str">
        <f>IF('MASTER  10 Teams'!J455&lt;&gt;"",'MASTER  10 Teams'!J455,"")</f>
        <v/>
      </c>
      <c r="K455" s="24" t="str">
        <f>IF('MASTER  10 Teams'!E455&lt;&gt;"",'MASTER  10 Teams'!E455,"")</f>
        <v xml:space="preserve">NORWALK SPORT COLOMBIA </v>
      </c>
      <c r="L455" s="24" t="str">
        <f>IF('MASTER  10 Teams'!F455&lt;&gt;"",'MASTER  10 Teams'!F455,"")</f>
        <v>DERBY QUITUS</v>
      </c>
      <c r="M455" s="5" t="str">
        <f>IF('MASTER  10 Teams'!I455&lt;&gt;"",'MASTER  10 Teams'!I455,"")</f>
        <v>Nathan Hale MS, Norwalk</v>
      </c>
      <c r="N455" s="5"/>
    </row>
    <row r="456" spans="1:14" ht="12.75" customHeight="1" thickBot="1" x14ac:dyDescent="0.4">
      <c r="A456" s="118"/>
      <c r="B456" s="23"/>
      <c r="C456" s="98" t="str">
        <f>IF('MASTER  10 Teams'!C456&lt;&gt;"",'MASTER  10 Teams'!C456,"")</f>
        <v/>
      </c>
      <c r="D456" s="26" t="str">
        <f>IF('MASTER  10 Teams'!D456&lt;&gt;"",'MASTER  10 Teams'!D456,"")</f>
        <v xml:space="preserve"> </v>
      </c>
      <c r="E456" s="24" t="e">
        <f>VLOOKUP(K456,'Ref asgn teams'!$A$2:$B$99,2)</f>
        <v>#N/A</v>
      </c>
      <c r="F456" s="24" t="e">
        <f>VLOOKUP(L456,'Ref asgn teams'!$A$2:$B$99,2)</f>
        <v>#N/A</v>
      </c>
      <c r="G456" s="73"/>
      <c r="H456" s="97" t="str">
        <f>IF('MASTER  10 Teams'!H456&lt;&gt;"",'MASTER  10 Teams'!H456,"")</f>
        <v/>
      </c>
      <c r="I456" s="25" t="e">
        <f>VLOOKUP(M456,Venues!$A$2:$E$139,5,FALSE)</f>
        <v>#N/A</v>
      </c>
      <c r="J456" s="75" t="str">
        <f>IF('MASTER  10 Teams'!J456&lt;&gt;"",'MASTER  10 Teams'!J456,"")</f>
        <v/>
      </c>
      <c r="K456" s="24" t="str">
        <f>IF('MASTER  10 Teams'!E456&lt;&gt;"",'MASTER  10 Teams'!E456,"")</f>
        <v/>
      </c>
      <c r="L456" s="24" t="str">
        <f>IF('MASTER  10 Teams'!F456&lt;&gt;"",'MASTER  10 Teams'!F456,"")</f>
        <v/>
      </c>
      <c r="M456" s="5" t="str">
        <f>IF('MASTER  10 Teams'!I456&lt;&gt;"",'MASTER  10 Teams'!I456,"")</f>
        <v/>
      </c>
      <c r="N456" s="2"/>
    </row>
    <row r="457" spans="1:14" ht="12.75" customHeight="1" thickTop="1" thickBot="1" x14ac:dyDescent="0.4">
      <c r="A457" s="118"/>
      <c r="B457" s="23"/>
      <c r="C457" s="98">
        <f>IF('MASTER  10 Teams'!C457&lt;&gt;"",'MASTER  10 Teams'!C457,"")</f>
        <v>42974</v>
      </c>
      <c r="D457" s="38" t="str">
        <f>IF('MASTER  10 Teams'!D457&lt;&gt;"",'MASTER  10 Teams'!D457,"")</f>
        <v>O40-3</v>
      </c>
      <c r="E457" s="24" t="str">
        <f>VLOOKUP(K457,'Ref asgn teams'!$A$2:$B$99,2)</f>
        <v>PAN ZONES</v>
      </c>
      <c r="F457" s="24" t="str">
        <f>VLOOKUP(L457,'Ref asgn teams'!$A$2:$B$99,2)</f>
        <v>Newtown Salty Dogs</v>
      </c>
      <c r="G457" s="73"/>
      <c r="H457" s="97">
        <f>IF('MASTER  10 Teams'!H457&lt;&gt;"",'MASTER  10 Teams'!H457,"")</f>
        <v>0.41666666666666702</v>
      </c>
      <c r="I457" s="25" t="str">
        <f>VLOOKUP(M457,Venues!$A$2:$E$139,5,FALSE)</f>
        <v>Stanley Quarter Park, New Britain</v>
      </c>
      <c r="J457" s="75" t="str">
        <f>IF('MASTER  10 Teams'!J457&lt;&gt;"",'MASTER  10 Teams'!J457,"")</f>
        <v/>
      </c>
      <c r="K457" s="24" t="str">
        <f>IF('MASTER  10 Teams'!E457&lt;&gt;"",'MASTER  10 Teams'!E457,"")</f>
        <v>PAN ZONES</v>
      </c>
      <c r="L457" s="24" t="str">
        <f>IF('MASTER  10 Teams'!F457&lt;&gt;"",'MASTER  10 Teams'!F457,"")</f>
        <v>NORTH BRANFORD 40</v>
      </c>
      <c r="M457" s="5" t="str">
        <f>IF('MASTER  10 Teams'!I457&lt;&gt;"",'MASTER  10 Teams'!I457,"")</f>
        <v>Stanley Quarter Park, New Britain</v>
      </c>
      <c r="N457" s="5"/>
    </row>
    <row r="458" spans="1:14" ht="12.75" customHeight="1" thickTop="1" thickBot="1" x14ac:dyDescent="0.4">
      <c r="A458" s="118"/>
      <c r="B458" s="23"/>
      <c r="C458" s="98">
        <f>IF('MASTER  10 Teams'!C458&lt;&gt;"",'MASTER  10 Teams'!C458,"")</f>
        <v>42974</v>
      </c>
      <c r="D458" s="38" t="str">
        <f>IF('MASTER  10 Teams'!D458&lt;&gt;"",'MASTER  10 Teams'!D458,"")</f>
        <v>O40-3</v>
      </c>
      <c r="E458" s="24" t="str">
        <f>VLOOKUP(K458,'Ref asgn teams'!$A$2:$B$99,2)</f>
        <v>Wilton Wolves</v>
      </c>
      <c r="F458" s="24" t="str">
        <f>VLOOKUP(L458,'Ref asgn teams'!$A$2:$B$99,2)</f>
        <v>North Haven FC 40</v>
      </c>
      <c r="G458" s="73"/>
      <c r="H458" s="97">
        <f>IF('MASTER  10 Teams'!H458&lt;&gt;"",'MASTER  10 Teams'!H458,"")</f>
        <v>0.41666666666666702</v>
      </c>
      <c r="I458" s="25" t="str">
        <f>VLOOKUP(M458,Venues!$A$2:$E$139,5,FALSE)</f>
        <v>Middlebrook School, Wilton</v>
      </c>
      <c r="J458" s="75" t="str">
        <f>IF('MASTER  10 Teams'!J458&lt;&gt;"",'MASTER  10 Teams'!J458,"")</f>
        <v/>
      </c>
      <c r="K458" s="24" t="str">
        <f>IF('MASTER  10 Teams'!E458&lt;&gt;"",'MASTER  10 Teams'!E458,"")</f>
        <v>WILTON WOLVES</v>
      </c>
      <c r="L458" s="24" t="str">
        <f>IF('MASTER  10 Teams'!F458&lt;&gt;"",'MASTER  10 Teams'!F458,"")</f>
        <v>NORTH HAVEN SC</v>
      </c>
      <c r="M458" s="5" t="str">
        <f>IF('MASTER  10 Teams'!I458&lt;&gt;"",'MASTER  10 Teams'!I458,"")</f>
        <v>Middlebrook School, Wilton</v>
      </c>
      <c r="N458" s="5"/>
    </row>
    <row r="459" spans="1:14" ht="12.75" customHeight="1" thickTop="1" thickBot="1" x14ac:dyDescent="0.4">
      <c r="A459" s="118"/>
      <c r="B459" s="23"/>
      <c r="C459" s="98">
        <f>IF('MASTER  10 Teams'!C459&lt;&gt;"",'MASTER  10 Teams'!C459,"")</f>
        <v>42974</v>
      </c>
      <c r="D459" s="38" t="str">
        <f>IF('MASTER  10 Teams'!D459&lt;&gt;"",'MASTER  10 Teams'!D459,"")</f>
        <v>O40-3</v>
      </c>
      <c r="E459" s="24" t="str">
        <f>VLOOKUP(K459,'Ref asgn teams'!$A$2:$B$99,2)</f>
        <v>Eli's FC</v>
      </c>
      <c r="F459" s="24" t="str">
        <f>VLOOKUP(L459,'Ref asgn teams'!$A$2:$B$99,2)</f>
        <v>Hamden United</v>
      </c>
      <c r="G459" s="73"/>
      <c r="H459" s="97">
        <f>IF('MASTER  10 Teams'!H459&lt;&gt;"",'MASTER  10 Teams'!H459,"")</f>
        <v>0.41666666666666702</v>
      </c>
      <c r="I459" s="25" t="str">
        <f>VLOOKUP(M459,Venues!$A$2:$E$139,5,FALSE)</f>
        <v>Platt Tech High School, Milford</v>
      </c>
      <c r="J459" s="75" t="str">
        <f>IF('MASTER  10 Teams'!J459&lt;&gt;"",'MASTER  10 Teams'!J459,"")</f>
        <v/>
      </c>
      <c r="K459" s="24" t="str">
        <f>IF('MASTER  10 Teams'!E459&lt;&gt;"",'MASTER  10 Teams'!E459,"")</f>
        <v>ELI'S FC</v>
      </c>
      <c r="L459" s="24" t="str">
        <f>IF('MASTER  10 Teams'!F459&lt;&gt;"",'MASTER  10 Teams'!F459,"")</f>
        <v>HAMDEN UNITED</v>
      </c>
      <c r="M459" s="5" t="str">
        <f>IF('MASTER  10 Teams'!I459&lt;&gt;"",'MASTER  10 Teams'!I459,"")</f>
        <v>Platt Tech HS, Milford</v>
      </c>
      <c r="N459" s="5"/>
    </row>
    <row r="460" spans="1:14" ht="12.75" customHeight="1" thickTop="1" thickBot="1" x14ac:dyDescent="0.4">
      <c r="A460" s="118"/>
      <c r="B460" s="23"/>
      <c r="C460" s="98">
        <f>IF('MASTER  10 Teams'!C460&lt;&gt;"",'MASTER  10 Teams'!C460,"")</f>
        <v>42974</v>
      </c>
      <c r="D460" s="38" t="str">
        <f>IF('MASTER  10 Teams'!D460&lt;&gt;"",'MASTER  10 Teams'!D460,"")</f>
        <v>O40-3</v>
      </c>
      <c r="E460" s="24" t="str">
        <f>VLOOKUP(K460,'Ref asgn teams'!$A$2:$B$99,2)</f>
        <v>HENRY  REID FC 40</v>
      </c>
      <c r="F460" s="24" t="str">
        <f>VLOOKUP(L460,'Ref asgn teams'!$A$2:$B$99,2)</f>
        <v>Wallingford Morelia</v>
      </c>
      <c r="G460" s="73"/>
      <c r="H460" s="97">
        <f>IF('MASTER  10 Teams'!H460&lt;&gt;"",'MASTER  10 Teams'!H460,"")</f>
        <v>0.41666666666666702</v>
      </c>
      <c r="I460" s="25" t="str">
        <f>VLOOKUP(M460,Venues!$A$2:$E$139,5,FALSE)</f>
        <v>Ludlowe HS, Fairfield</v>
      </c>
      <c r="J460" s="75" t="str">
        <f>IF('MASTER  10 Teams'!J460&lt;&gt;"",'MASTER  10 Teams'!J460,"")</f>
        <v/>
      </c>
      <c r="K460" s="24" t="str">
        <f>IF('MASTER  10 Teams'!E460&lt;&gt;"",'MASTER  10 Teams'!E460,"")</f>
        <v>HENRY  REID FC 40</v>
      </c>
      <c r="L460" s="24" t="str">
        <f>IF('MASTER  10 Teams'!F460&lt;&gt;"",'MASTER  10 Teams'!F460,"")</f>
        <v>WALLINGFORD MORELIA</v>
      </c>
      <c r="M460" s="5" t="str">
        <f>IF('MASTER  10 Teams'!I460&lt;&gt;"",'MASTER  10 Teams'!I460,"")</f>
        <v>Ludlowe HS, Fairfield</v>
      </c>
      <c r="N460" s="5"/>
    </row>
    <row r="461" spans="1:14" ht="12.75" customHeight="1" thickTop="1" x14ac:dyDescent="0.35">
      <c r="A461" s="118"/>
      <c r="B461" s="23"/>
      <c r="C461" s="98">
        <f>IF('MASTER  10 Teams'!C461&lt;&gt;"",'MASTER  10 Teams'!C461,"")</f>
        <v>42974</v>
      </c>
      <c r="D461" s="69" t="str">
        <f>IF('MASTER  10 Teams'!D461&lt;&gt;"",'MASTER  10 Teams'!D461,"")</f>
        <v>O40-3</v>
      </c>
      <c r="E461" s="24" t="str">
        <f>VLOOKUP(K461,'Ref asgn teams'!$A$2:$B$99,2)</f>
        <v>Stamford City</v>
      </c>
      <c r="F461" s="24" t="str">
        <f>VLOOKUP(L461,'Ref asgn teams'!$A$2:$B$99,2)</f>
        <v>Cheshire United</v>
      </c>
      <c r="G461" s="73"/>
      <c r="H461" s="97">
        <f>IF('MASTER  10 Teams'!H461&lt;&gt;"",'MASTER  10 Teams'!H461,"")</f>
        <v>0.41666666666666702</v>
      </c>
      <c r="I461" s="25" t="str">
        <f>VLOOKUP(M461,Venues!$A$2:$E$139,5,FALSE)</f>
        <v>West Beach, Stamford</v>
      </c>
      <c r="J461" s="75" t="str">
        <f>IF('MASTER  10 Teams'!J461&lt;&gt;"",'MASTER  10 Teams'!J461,"")</f>
        <v/>
      </c>
      <c r="K461" s="24" t="str">
        <f>IF('MASTER  10 Teams'!E461&lt;&gt;"",'MASTER  10 Teams'!E461,"")</f>
        <v>STAMFORD CITY</v>
      </c>
      <c r="L461" s="24" t="str">
        <f>IF('MASTER  10 Teams'!F461&lt;&gt;"",'MASTER  10 Teams'!F461,"")</f>
        <v xml:space="preserve">CHESHIRE UNITED </v>
      </c>
      <c r="M461" s="5" t="str">
        <f>IF('MASTER  10 Teams'!I461&lt;&gt;"",'MASTER  10 Teams'!I461,"")</f>
        <v>West Beach Fields, Stamford</v>
      </c>
      <c r="N461" s="5"/>
    </row>
    <row r="462" spans="1:14" ht="12.75" customHeight="1" thickBot="1" x14ac:dyDescent="0.4">
      <c r="A462" s="118"/>
      <c r="B462" s="23"/>
      <c r="C462" s="98" t="str">
        <f>IF('MASTER  10 Teams'!C462&lt;&gt;"",'MASTER  10 Teams'!C462,"")</f>
        <v/>
      </c>
      <c r="D462" s="26" t="str">
        <f>IF('MASTER  10 Teams'!D462&lt;&gt;"",'MASTER  10 Teams'!D462,"")</f>
        <v xml:space="preserve"> </v>
      </c>
      <c r="E462" s="24" t="e">
        <f>VLOOKUP(K462,'Ref asgn teams'!$A$2:$B$99,2)</f>
        <v>#N/A</v>
      </c>
      <c r="F462" s="24" t="e">
        <f>VLOOKUP(L462,'Ref asgn teams'!$A$2:$B$99,2)</f>
        <v>#N/A</v>
      </c>
      <c r="G462" s="73"/>
      <c r="H462" s="97" t="str">
        <f>IF('MASTER  10 Teams'!H462&lt;&gt;"",'MASTER  10 Teams'!H462,"")</f>
        <v/>
      </c>
      <c r="I462" s="25" t="e">
        <f>VLOOKUP(M462,Venues!$A$2:$E$139,5,FALSE)</f>
        <v>#N/A</v>
      </c>
      <c r="J462" s="75" t="str">
        <f>IF('MASTER  10 Teams'!J462&lt;&gt;"",'MASTER  10 Teams'!J462,"")</f>
        <v/>
      </c>
      <c r="K462" s="24" t="str">
        <f>IF('MASTER  10 Teams'!E462&lt;&gt;"",'MASTER  10 Teams'!E462,"")</f>
        <v/>
      </c>
      <c r="L462" s="24" t="str">
        <f>IF('MASTER  10 Teams'!F462&lt;&gt;"",'MASTER  10 Teams'!F462,"")</f>
        <v/>
      </c>
      <c r="M462" s="5" t="str">
        <f>IF('MASTER  10 Teams'!I462&lt;&gt;"",'MASTER  10 Teams'!I462,"")</f>
        <v/>
      </c>
      <c r="N462" s="2"/>
    </row>
    <row r="463" spans="1:14" ht="12.75" customHeight="1" thickTop="1" thickBot="1" x14ac:dyDescent="0.4">
      <c r="A463" s="118"/>
      <c r="B463" s="23"/>
      <c r="C463" s="98">
        <f>IF('MASTER  10 Teams'!C463&lt;&gt;"",'MASTER  10 Teams'!C463,"")</f>
        <v>42974</v>
      </c>
      <c r="D463" s="28" t="str">
        <f>IF('MASTER  10 Teams'!D463&lt;&gt;"",'MASTER  10 Teams'!D463,"")</f>
        <v>O50-1</v>
      </c>
      <c r="E463" s="24" t="str">
        <f>VLOOKUP(K463,'Ref asgn teams'!$A$2:$B$99,2)</f>
        <v>Hartford Cavaliers Masters</v>
      </c>
      <c r="F463" s="24" t="str">
        <f>VLOOKUP(L463,'Ref asgn teams'!$A$2:$B$99,2)</f>
        <v>Greenwich Gunners 50</v>
      </c>
      <c r="G463" s="73"/>
      <c r="H463" s="97">
        <f>IF('MASTER  10 Teams'!H463&lt;&gt;"",'MASTER  10 Teams'!H463,"")</f>
        <v>0.41666666666666702</v>
      </c>
      <c r="I463" s="25" t="str">
        <f>VLOOKUP(M463,Venues!$A$2:$E$139,5,FALSE)</f>
        <v>Cronin Field, Hartford</v>
      </c>
      <c r="J463" s="75" t="str">
        <f>IF('MASTER  10 Teams'!J463&lt;&gt;"",'MASTER  10 Teams'!J463,"")</f>
        <v/>
      </c>
      <c r="K463" s="24" t="str">
        <f>IF('MASTER  10 Teams'!E463&lt;&gt;"",'MASTER  10 Teams'!E463,"")</f>
        <v>HARTFORD CAVALIERS</v>
      </c>
      <c r="L463" s="24" t="str">
        <f>IF('MASTER  10 Teams'!F463&lt;&gt;"",'MASTER  10 Teams'!F463,"")</f>
        <v>GREENWICH GUNNERS 50</v>
      </c>
      <c r="M463" s="5" t="str">
        <f>IF('MASTER  10 Teams'!I463&lt;&gt;"",'MASTER  10 Teams'!I463,"")</f>
        <v>Cronin Field, Hartford</v>
      </c>
      <c r="N463" s="5"/>
    </row>
    <row r="464" spans="1:14" ht="12.75" customHeight="1" thickTop="1" thickBot="1" x14ac:dyDescent="0.4">
      <c r="A464" s="118"/>
      <c r="B464" s="23"/>
      <c r="C464" s="98">
        <f>IF('MASTER  10 Teams'!C464&lt;&gt;"",'MASTER  10 Teams'!C464,"")</f>
        <v>42974</v>
      </c>
      <c r="D464" s="28" t="str">
        <f>IF('MASTER  10 Teams'!D464&lt;&gt;"",'MASTER  10 Teams'!D464,"")</f>
        <v>O50-1</v>
      </c>
      <c r="E464" s="24" t="str">
        <f>VLOOKUP(K464,'Ref asgn teams'!$A$2:$B$99,2)</f>
        <v>Vasco Da Gama 50 CC</v>
      </c>
      <c r="F464" s="24" t="str">
        <f>VLOOKUP(L464,'Ref asgn teams'!$A$2:$B$99,2)</f>
        <v>Guilford Black Eagles</v>
      </c>
      <c r="G464" s="73"/>
      <c r="H464" s="97">
        <f>IF('MASTER  10 Teams'!H464&lt;&gt;"",'MASTER  10 Teams'!H464,"")</f>
        <v>0.41666666666666702</v>
      </c>
      <c r="I464" s="25" t="str">
        <f>VLOOKUP(M464,Venues!$A$2:$E$139,5,FALSE)</f>
        <v>Veterans Memorial Park (BPT), Bridgeport</v>
      </c>
      <c r="J464" s="75" t="str">
        <f>IF('MASTER  10 Teams'!J464&lt;&gt;"",'MASTER  10 Teams'!J464,"")</f>
        <v/>
      </c>
      <c r="K464" s="24" t="str">
        <f>IF('MASTER  10 Teams'!E464&lt;&gt;"",'MASTER  10 Teams'!E464,"")</f>
        <v>VASCO DA GAMA 50</v>
      </c>
      <c r="L464" s="24" t="str">
        <f>IF('MASTER  10 Teams'!F464&lt;&gt;"",'MASTER  10 Teams'!F464,"")</f>
        <v>GUILFORD BLACK EAGLES</v>
      </c>
      <c r="M464" s="5" t="str">
        <f>IF('MASTER  10 Teams'!I464&lt;&gt;"",'MASTER  10 Teams'!I464,"")</f>
        <v>Veterans Memorial Park, Bridgeport</v>
      </c>
      <c r="N464" s="5"/>
    </row>
    <row r="465" spans="1:14" ht="12.75" customHeight="1" thickTop="1" thickBot="1" x14ac:dyDescent="0.4">
      <c r="A465" s="118"/>
      <c r="B465" s="23"/>
      <c r="C465" s="98">
        <f>IF('MASTER  10 Teams'!C465&lt;&gt;"",'MASTER  10 Teams'!C465,"")</f>
        <v>42974</v>
      </c>
      <c r="D465" s="28" t="str">
        <f>IF('MASTER  10 Teams'!D465&lt;&gt;"",'MASTER  10 Teams'!D465,"")</f>
        <v>O50-1</v>
      </c>
      <c r="E465" s="24" t="str">
        <f>VLOOKUP(K465,'Ref asgn teams'!$A$2:$B$99,2)</f>
        <v>Club Napoli 50</v>
      </c>
      <c r="F465" s="24" t="str">
        <f>VLOOKUP(L465,'Ref asgn teams'!$A$2:$B$99,2)</f>
        <v>Darien Blue Waves</v>
      </c>
      <c r="G465" s="73"/>
      <c r="H465" s="97">
        <f>IF('MASTER  10 Teams'!H465&lt;&gt;"",'MASTER  10 Teams'!H465,"")</f>
        <v>0.41666666666666702</v>
      </c>
      <c r="I465" s="25" t="str">
        <f>VLOOKUP(M465,Venues!$A$2:$E$139,5,FALSE)</f>
        <v>North Farms Park, North Branford</v>
      </c>
      <c r="J465" s="75" t="str">
        <f>IF('MASTER  10 Teams'!J465&lt;&gt;"",'MASTER  10 Teams'!J465,"")</f>
        <v/>
      </c>
      <c r="K465" s="24" t="str">
        <f>IF('MASTER  10 Teams'!E465&lt;&gt;"",'MASTER  10 Teams'!E465,"")</f>
        <v>CLUB NAPOLI 50</v>
      </c>
      <c r="L465" s="24" t="str">
        <f>IF('MASTER  10 Teams'!F465&lt;&gt;"",'MASTER  10 Teams'!F465,"")</f>
        <v>DARIEN BLUE WAVE</v>
      </c>
      <c r="M465" s="5" t="str">
        <f>IF('MASTER  10 Teams'!I465&lt;&gt;"",'MASTER  10 Teams'!I465,"")</f>
        <v>North Farms Park, North Branford</v>
      </c>
      <c r="N465" s="5"/>
    </row>
    <row r="466" spans="1:14" ht="12.75" customHeight="1" thickTop="1" thickBot="1" x14ac:dyDescent="0.4">
      <c r="A466" s="118"/>
      <c r="B466" s="23"/>
      <c r="C466" s="98">
        <f>IF('MASTER  10 Teams'!C466&lt;&gt;"",'MASTER  10 Teams'!C466,"")</f>
        <v>42974</v>
      </c>
      <c r="D466" s="28" t="str">
        <f>IF('MASTER  10 Teams'!D466&lt;&gt;"",'MASTER  10 Teams'!D466,"")</f>
        <v>O50-1</v>
      </c>
      <c r="E466" s="24" t="str">
        <f>VLOOKUP(K466,'Ref asgn teams'!$A$2:$B$99,2)</f>
        <v>Polonia Falcon Stars FC</v>
      </c>
      <c r="F466" s="24" t="str">
        <f>VLOOKUP(L466,'Ref asgn teams'!$A$2:$B$99,2)</f>
        <v>Glastonbury Celtic</v>
      </c>
      <c r="G466" s="73"/>
      <c r="H466" s="97">
        <f>IF('MASTER  10 Teams'!H466&lt;&gt;"",'MASTER  10 Teams'!H466,"")</f>
        <v>0.41666666666666702</v>
      </c>
      <c r="I466" s="25" t="str">
        <f>VLOOKUP(M466,Venues!$A$2:$E$139,5,FALSE)</f>
        <v>Falcon Field (New Britain), New Britain</v>
      </c>
      <c r="J466" s="75" t="str">
        <f>IF('MASTER  10 Teams'!J466&lt;&gt;"",'MASTER  10 Teams'!J466,"")</f>
        <v/>
      </c>
      <c r="K466" s="24" t="str">
        <f>IF('MASTER  10 Teams'!E466&lt;&gt;"",'MASTER  10 Teams'!E466,"")</f>
        <v>POLONIA FALCON STARS FC</v>
      </c>
      <c r="L466" s="24" t="str">
        <f>IF('MASTER  10 Teams'!F466&lt;&gt;"",'MASTER  10 Teams'!F466,"")</f>
        <v xml:space="preserve">GLASTONBURY CELTIC </v>
      </c>
      <c r="M466" s="5" t="str">
        <f>IF('MASTER  10 Teams'!I466&lt;&gt;"",'MASTER  10 Teams'!I466,"")</f>
        <v>Falcon Field, New Britain</v>
      </c>
      <c r="N466" s="5"/>
    </row>
    <row r="467" spans="1:14" ht="12.75" customHeight="1" thickTop="1" x14ac:dyDescent="0.35">
      <c r="A467" s="118"/>
      <c r="B467" s="23"/>
      <c r="C467" s="98">
        <f>IF('MASTER  10 Teams'!C467&lt;&gt;"",'MASTER  10 Teams'!C467,"")</f>
        <v>42974</v>
      </c>
      <c r="D467" s="65" t="str">
        <f>IF('MASTER  10 Teams'!D467&lt;&gt;"",'MASTER  10 Teams'!D467,"")</f>
        <v>O50-1</v>
      </c>
      <c r="E467" s="24" t="str">
        <f>VLOOKUP(K467,'Ref asgn teams'!$A$2:$B$99,2)</f>
        <v>New Britain Falcons FC</v>
      </c>
      <c r="F467" s="24" t="str">
        <f>VLOOKUP(L467,'Ref asgn teams'!$A$2:$B$99,2)</f>
        <v>Cheshire Azzurri 50</v>
      </c>
      <c r="G467" s="73"/>
      <c r="H467" s="97">
        <f>IF('MASTER  10 Teams'!H467&lt;&gt;"",'MASTER  10 Teams'!H467,"")</f>
        <v>0.33333333333333331</v>
      </c>
      <c r="I467" s="25" t="str">
        <f>VLOOKUP(M467,Venues!$A$2:$E$139,5,FALSE)</f>
        <v>Falcon Field (New Britain), New Britain</v>
      </c>
      <c r="J467" s="75" t="str">
        <f>IF('MASTER  10 Teams'!J467&lt;&gt;"",'MASTER  10 Teams'!J467,"")</f>
        <v/>
      </c>
      <c r="K467" s="24" t="str">
        <f>IF('MASTER  10 Teams'!E467&lt;&gt;"",'MASTER  10 Teams'!E467,"")</f>
        <v>NEW BRITAIN FALCONS FC</v>
      </c>
      <c r="L467" s="24" t="str">
        <f>IF('MASTER  10 Teams'!F467&lt;&gt;"",'MASTER  10 Teams'!F467,"")</f>
        <v>CHESHIRE AZZURRI 50</v>
      </c>
      <c r="M467" s="5" t="str">
        <f>IF('MASTER  10 Teams'!I467&lt;&gt;"",'MASTER  10 Teams'!I467,"")</f>
        <v>Falcon Field, New Britain</v>
      </c>
      <c r="N467" s="5"/>
    </row>
    <row r="468" spans="1:14" ht="12.75" customHeight="1" thickBot="1" x14ac:dyDescent="0.4">
      <c r="A468" s="118"/>
      <c r="B468" s="23"/>
      <c r="C468" s="98" t="str">
        <f>IF('MASTER  10 Teams'!C468&lt;&gt;"",'MASTER  10 Teams'!C468,"")</f>
        <v/>
      </c>
      <c r="D468" s="26" t="str">
        <f>IF('MASTER  10 Teams'!D468&lt;&gt;"",'MASTER  10 Teams'!D468,"")</f>
        <v xml:space="preserve"> </v>
      </c>
      <c r="E468" s="24" t="e">
        <f>VLOOKUP(K468,'Ref asgn teams'!$A$2:$B$99,2)</f>
        <v>#N/A</v>
      </c>
      <c r="F468" s="24" t="e">
        <f>VLOOKUP(L468,'Ref asgn teams'!$A$2:$B$99,2)</f>
        <v>#N/A</v>
      </c>
      <c r="G468" s="73"/>
      <c r="H468" s="97" t="str">
        <f>IF('MASTER  10 Teams'!H468&lt;&gt;"",'MASTER  10 Teams'!H468,"")</f>
        <v/>
      </c>
      <c r="I468" s="25" t="e">
        <f>VLOOKUP(M468,Venues!$A$2:$E$139,5,FALSE)</f>
        <v>#N/A</v>
      </c>
      <c r="J468" s="75" t="str">
        <f>IF('MASTER  10 Teams'!J468&lt;&gt;"",'MASTER  10 Teams'!J468,"")</f>
        <v/>
      </c>
      <c r="K468" s="24" t="str">
        <f>IF('MASTER  10 Teams'!E468&lt;&gt;"",'MASTER  10 Teams'!E468,"")</f>
        <v/>
      </c>
      <c r="L468" s="24" t="str">
        <f>IF('MASTER  10 Teams'!F468&lt;&gt;"",'MASTER  10 Teams'!F468,"")</f>
        <v/>
      </c>
      <c r="M468" s="5" t="str">
        <f>IF('MASTER  10 Teams'!I468&lt;&gt;"",'MASTER  10 Teams'!I468,"")</f>
        <v/>
      </c>
      <c r="N468" s="2"/>
    </row>
    <row r="469" spans="1:14" ht="12.75" customHeight="1" thickTop="1" thickBot="1" x14ac:dyDescent="0.4">
      <c r="A469" s="118"/>
      <c r="B469" s="23"/>
      <c r="C469" s="98">
        <f>IF('MASTER  10 Teams'!C427&lt;&gt;"",'MASTER  10 Teams'!C427,"")</f>
        <v>42967</v>
      </c>
      <c r="D469" s="39" t="str">
        <f>IF('MASTER  10 Teams'!D427&lt;&gt;"",'MASTER  10 Teams'!D427,"")</f>
        <v>O50-2</v>
      </c>
      <c r="E469" s="24" t="str">
        <f>VLOOKUP(K469,'Ref asgn teams'!$A$2:$B$99,2)</f>
        <v>North Branford Legends</v>
      </c>
      <c r="F469" s="24" t="str">
        <f>VLOOKUP(L469,'Ref asgn teams'!$A$2:$B$99,2)</f>
        <v>Moodus SC</v>
      </c>
      <c r="G469" s="73"/>
      <c r="H469" s="97">
        <f>IF('MASTER  10 Teams'!H427&lt;&gt;"",'MASTER  10 Teams'!H427,"")</f>
        <v>0.41666666666666702</v>
      </c>
      <c r="I469" s="25" t="str">
        <f>VLOOKUP(M469,Venues!$A$2:$E$139,5,FALSE)</f>
        <v>Northford Park, Northford</v>
      </c>
      <c r="J469" s="75" t="str">
        <f>IF('MASTER  10 Teams'!J427&lt;&gt;"",'MASTER  10 Teams'!J427,"")</f>
        <v/>
      </c>
      <c r="K469" s="24" t="str">
        <f>IF('MASTER  10 Teams'!E427&lt;&gt;"",'MASTER  10 Teams'!E427,"")</f>
        <v>NORTH BRANFORD LEGENDS</v>
      </c>
      <c r="L469" s="24" t="str">
        <f>IF('MASTER  10 Teams'!F427&lt;&gt;"",'MASTER  10 Teams'!F427,"")</f>
        <v>MOODUS SC</v>
      </c>
      <c r="M469" s="5" t="str">
        <f>IF('MASTER  10 Teams'!I427&lt;&gt;"",'MASTER  10 Teams'!I427,"")</f>
        <v>Northford Park, North Branford</v>
      </c>
      <c r="N469" s="5"/>
    </row>
    <row r="470" spans="1:14" ht="12.75" customHeight="1" thickTop="1" thickBot="1" x14ac:dyDescent="0.4">
      <c r="A470" s="118"/>
      <c r="B470" s="23"/>
      <c r="C470" s="98">
        <f>IF('MASTER  10 Teams'!C428&lt;&gt;"",'MASTER  10 Teams'!C428,"")</f>
        <v>42967</v>
      </c>
      <c r="D470" s="39" t="str">
        <f>IF('MASTER  10 Teams'!D428&lt;&gt;"",'MASTER  10 Teams'!D428,"")</f>
        <v>O50-2</v>
      </c>
      <c r="E470" s="24" t="str">
        <f>VLOOKUP(K470,'Ref asgn teams'!$A$2:$B$99,2)</f>
        <v>West Haven Grays</v>
      </c>
      <c r="F470" s="24" t="str">
        <f>VLOOKUP(L470,'Ref asgn teams'!$A$2:$B$99,2)</f>
        <v>Naugatuck River Rats</v>
      </c>
      <c r="G470" s="73"/>
      <c r="H470" s="97">
        <f>IF('MASTER  10 Teams'!H428&lt;&gt;"",'MASTER  10 Teams'!H428,"")</f>
        <v>0.41666666666666702</v>
      </c>
      <c r="I470" s="25" t="str">
        <f>VLOOKUP(M470,Venues!$A$2:$E$139,5,FALSE)</f>
        <v>Pagels Field, West Haven</v>
      </c>
      <c r="J470" s="75" t="str">
        <f>IF('MASTER  10 Teams'!J428&lt;&gt;"",'MASTER  10 Teams'!J428,"")</f>
        <v/>
      </c>
      <c r="K470" s="24" t="str">
        <f>IF('MASTER  10 Teams'!E428&lt;&gt;"",'MASTER  10 Teams'!E428,"")</f>
        <v>WEST HAVEN GRAYS</v>
      </c>
      <c r="L470" s="24" t="str">
        <f>IF('MASTER  10 Teams'!F428&lt;&gt;"",'MASTER  10 Teams'!F428,"")</f>
        <v>NAUGATUCK RIVER RATS</v>
      </c>
      <c r="M470" s="5" t="str">
        <f>IF('MASTER  10 Teams'!I428&lt;&gt;"",'MASTER  10 Teams'!I428,"")</f>
        <v>Pagels Field, West Haven</v>
      </c>
      <c r="N470" s="5"/>
    </row>
    <row r="471" spans="1:14" ht="12.75" customHeight="1" thickTop="1" thickBot="1" x14ac:dyDescent="0.4">
      <c r="A471" s="118"/>
      <c r="B471" s="23"/>
      <c r="C471" s="98">
        <f>IF('MASTER  10 Teams'!C429&lt;&gt;"",'MASTER  10 Teams'!C429,"")</f>
        <v>42967</v>
      </c>
      <c r="D471" s="39" t="str">
        <f>IF('MASTER  10 Teams'!D429&lt;&gt;"",'MASTER  10 Teams'!D429,"")</f>
        <v>O50-2</v>
      </c>
      <c r="E471" s="24" t="str">
        <f>VLOOKUP(K471,'Ref asgn teams'!$A$2:$B$99,2)</f>
        <v>Farmington White Owls</v>
      </c>
      <c r="F471" s="24" t="str">
        <f>VLOOKUP(L471,'Ref asgn teams'!$A$2:$B$99,2)</f>
        <v>Greenwich Arsenal 50</v>
      </c>
      <c r="G471" s="73"/>
      <c r="H471" s="97">
        <f>IF('MASTER  10 Teams'!H429&lt;&gt;"",'MASTER  10 Teams'!H429,"")</f>
        <v>0.41666666666666702</v>
      </c>
      <c r="I471" s="25" t="str">
        <f>VLOOKUP(M471,Venues!$A$2:$E$139,5,FALSE)</f>
        <v>Tunxis Mead, Farmington</v>
      </c>
      <c r="J471" s="75" t="str">
        <f>IF('MASTER  10 Teams'!J429&lt;&gt;"",'MASTER  10 Teams'!J429,"")</f>
        <v/>
      </c>
      <c r="K471" s="24" t="str">
        <f>IF('MASTER  10 Teams'!E429&lt;&gt;"",'MASTER  10 Teams'!E429,"")</f>
        <v>FARMINGTON WHITE OWLS</v>
      </c>
      <c r="L471" s="24" t="str">
        <f>IF('MASTER  10 Teams'!F429&lt;&gt;"",'MASTER  10 Teams'!F429,"")</f>
        <v>GREENWICH ARSENAL 50</v>
      </c>
      <c r="M471" s="5" t="str">
        <f>IF('MASTER  10 Teams'!I429&lt;&gt;"",'MASTER  10 Teams'!I429,"")</f>
        <v>Tunxis Mead #9, Farmington</v>
      </c>
      <c r="N471" s="5"/>
    </row>
    <row r="472" spans="1:14" ht="12.75" customHeight="1" thickTop="1" thickBot="1" x14ac:dyDescent="0.4">
      <c r="A472" s="118"/>
      <c r="B472" s="23"/>
      <c r="C472" s="98">
        <f>IF('MASTER  10 Teams'!C430&lt;&gt;"",'MASTER  10 Teams'!C430,"")</f>
        <v>42967</v>
      </c>
      <c r="D472" s="39" t="str">
        <f>IF('MASTER  10 Teams'!D430&lt;&gt;"",'MASTER  10 Teams'!D430,"")</f>
        <v>O50-2</v>
      </c>
      <c r="E472" s="24" t="str">
        <f>VLOOKUP(K472,'Ref asgn teams'!$A$2:$B$99,2)</f>
        <v>GREENWICH PUMAS LEGENDS</v>
      </c>
      <c r="F472" s="24" t="str">
        <f>VLOOKUP(L472,'Ref asgn teams'!$A$2:$B$99,2)</f>
        <v>Waterbury Pontes</v>
      </c>
      <c r="G472" s="73"/>
      <c r="H472" s="97">
        <f>IF('MASTER  10 Teams'!H430&lt;&gt;"",'MASTER  10 Teams'!H430,"")</f>
        <v>0.41666666666666702</v>
      </c>
      <c r="I472" s="25" t="str">
        <f>VLOOKUP(M472,Venues!$A$2:$E$139,5,FALSE)</f>
        <v>Greenwich High School, Greenwich</v>
      </c>
      <c r="J472" s="75" t="str">
        <f>IF('MASTER  10 Teams'!J430&lt;&gt;"",'MASTER  10 Teams'!J430,"")</f>
        <v/>
      </c>
      <c r="K472" s="24" t="str">
        <f>IF('MASTER  10 Teams'!E430&lt;&gt;"",'MASTER  10 Teams'!E430,"")</f>
        <v>GREENWICH PUMAS LEGENDS</v>
      </c>
      <c r="L472" s="24" t="str">
        <f>IF('MASTER  10 Teams'!F430&lt;&gt;"",'MASTER  10 Teams'!F430,"")</f>
        <v>WATERBURY PONTES</v>
      </c>
      <c r="M472" s="5" t="str">
        <f>IF('MASTER  10 Teams'!I430&lt;&gt;"",'MASTER  10 Teams'!I430,"")</f>
        <v>tbd</v>
      </c>
      <c r="N472" s="5"/>
    </row>
    <row r="473" spans="1:14" ht="12.75" customHeight="1" thickTop="1" x14ac:dyDescent="0.35">
      <c r="A473" s="118"/>
      <c r="B473" s="23"/>
      <c r="C473" s="98">
        <f>IF('MASTER  10 Teams'!C431&lt;&gt;"",'MASTER  10 Teams'!C431,"")</f>
        <v>42967</v>
      </c>
      <c r="D473" s="70" t="str">
        <f>IF('MASTER  10 Teams'!D431&lt;&gt;"",'MASTER  10 Teams'!D431,"")</f>
        <v>O50-2</v>
      </c>
      <c r="E473" s="24" t="str">
        <f>VLOOKUP(K473,'Ref asgn teams'!$A$2:$B$99,2)</f>
        <v>Southbury Boomers</v>
      </c>
      <c r="F473" s="24" t="str">
        <f>VLOOKUP(L473,'Ref asgn teams'!$A$2:$B$99,2)</f>
        <v>East Haven SC</v>
      </c>
      <c r="G473" s="73"/>
      <c r="H473" s="97">
        <f>IF('MASTER  10 Teams'!H431&lt;&gt;"",'MASTER  10 Teams'!H431,"")</f>
        <v>0.41666666666666702</v>
      </c>
      <c r="I473" s="25" t="str">
        <f>VLOOKUP(M473,Venues!$A$2:$E$139,5,FALSE)</f>
        <v>Settlers Park, Southbury</v>
      </c>
      <c r="J473" s="75" t="str">
        <f>IF('MASTER  10 Teams'!J431&lt;&gt;"",'MASTER  10 Teams'!J431,"")</f>
        <v/>
      </c>
      <c r="K473" s="24" t="str">
        <f>IF('MASTER  10 Teams'!E431&lt;&gt;"",'MASTER  10 Teams'!E431,"")</f>
        <v>SOUTHBURY BOOMERS</v>
      </c>
      <c r="L473" s="24" t="str">
        <f>IF('MASTER  10 Teams'!F431&lt;&gt;"",'MASTER  10 Teams'!F431,"")</f>
        <v>EAST HAVEN SC</v>
      </c>
      <c r="M473" s="5" t="str">
        <f>IF('MASTER  10 Teams'!I431&lt;&gt;"",'MASTER  10 Teams'!I431,"")</f>
        <v>Settlers Park, Southbury</v>
      </c>
      <c r="N473" s="5"/>
    </row>
    <row r="474" spans="1:14" ht="12.75" customHeight="1" x14ac:dyDescent="0.35">
      <c r="A474" s="118"/>
      <c r="B474" s="23"/>
      <c r="C474" s="98" t="str">
        <f>IF('MASTER  10 Teams'!C474&lt;&gt;"",'MASTER  10 Teams'!C474,"")</f>
        <v/>
      </c>
      <c r="D474" s="72" t="str">
        <f>IF('MASTER  10 Teams'!D474&lt;&gt;"",'MASTER  10 Teams'!D474,"")</f>
        <v xml:space="preserve"> </v>
      </c>
      <c r="E474" s="24" t="e">
        <f>VLOOKUP(K474,'Ref asgn teams'!$A$2:$B$99,2)</f>
        <v>#N/A</v>
      </c>
      <c r="F474" s="24" t="e">
        <f>VLOOKUP(L474,'Ref asgn teams'!$A$2:$B$99,2)</f>
        <v>#N/A</v>
      </c>
      <c r="G474" s="73"/>
      <c r="H474" s="97" t="str">
        <f>IF('MASTER  10 Teams'!H474&lt;&gt;"",'MASTER  10 Teams'!H474,"")</f>
        <v/>
      </c>
      <c r="I474" s="25" t="e">
        <f>VLOOKUP(M474,Venues!$A$2:$E$139,5,FALSE)</f>
        <v>#N/A</v>
      </c>
      <c r="J474" s="75" t="str">
        <f>IF('MASTER  10 Teams'!J474&lt;&gt;"",'MASTER  10 Teams'!J474,"")</f>
        <v/>
      </c>
      <c r="K474" s="24" t="str">
        <f>IF('MASTER  10 Teams'!E474&lt;&gt;"",'MASTER  10 Teams'!E474,"")</f>
        <v xml:space="preserve"> </v>
      </c>
      <c r="L474" s="24" t="str">
        <f>IF('MASTER  10 Teams'!F474&lt;&gt;"",'MASTER  10 Teams'!F474,"")</f>
        <v xml:space="preserve"> </v>
      </c>
      <c r="M474" s="5" t="str">
        <f>IF('MASTER  10 Teams'!I474&lt;&gt;"",'MASTER  10 Teams'!I474,"")</f>
        <v xml:space="preserve"> </v>
      </c>
      <c r="N474" s="5"/>
    </row>
    <row r="475" spans="1:14" ht="22.5" x14ac:dyDescent="0.35">
      <c r="A475" s="118"/>
      <c r="B475" s="103"/>
      <c r="C475" s="98" t="str">
        <f>IF('MASTER  10 Teams'!C475&lt;&gt;"",'MASTER  10 Teams'!C475,"")</f>
        <v/>
      </c>
      <c r="D475" s="106" t="str">
        <f>IF('MASTER  10 Teams'!D475&lt;&gt;"",'MASTER  10 Teams'!D475,"")</f>
        <v>NO SCHEDULED GAMES LABOR DAY ------------ MANDATORY Scheduled Makeup Date 9/3</v>
      </c>
      <c r="E475" s="24" t="e">
        <f>VLOOKUP(K475,'Ref asgn teams'!$A$2:$B$99,2)</f>
        <v>#N/A</v>
      </c>
      <c r="F475" s="24" t="e">
        <f>VLOOKUP(L475,'Ref asgn teams'!$A$2:$B$99,2)</f>
        <v>#N/A</v>
      </c>
      <c r="G475" s="106"/>
      <c r="H475" s="97" t="str">
        <f>IF('MASTER  10 Teams'!H475&lt;&gt;"",'MASTER  10 Teams'!H475,"")</f>
        <v/>
      </c>
      <c r="I475" s="25" t="e">
        <f>VLOOKUP(M475,Venues!$A$2:$E$139,5,FALSE)</f>
        <v>#N/A</v>
      </c>
      <c r="J475" s="75" t="str">
        <f>IF('MASTER  10 Teams'!J475&lt;&gt;"",'MASTER  10 Teams'!J475,"")</f>
        <v/>
      </c>
      <c r="K475" s="24" t="str">
        <f>IF('MASTER  10 Teams'!E475&lt;&gt;"",'MASTER  10 Teams'!E475,"")</f>
        <v/>
      </c>
      <c r="L475" s="24" t="str">
        <f>IF('MASTER  10 Teams'!F475&lt;&gt;"",'MASTER  10 Teams'!F475,"")</f>
        <v/>
      </c>
      <c r="M475" s="5" t="str">
        <f>IF('MASTER  10 Teams'!I475&lt;&gt;"",'MASTER  10 Teams'!I475,"")</f>
        <v/>
      </c>
      <c r="N475" s="5"/>
    </row>
    <row r="476" spans="1:14" ht="12.75" customHeight="1" thickBot="1" x14ac:dyDescent="0.4">
      <c r="A476" s="118"/>
      <c r="B476" s="23"/>
      <c r="C476" s="98" t="str">
        <f>IF('MASTER  10 Teams'!C476&lt;&gt;"",'MASTER  10 Teams'!C476,"")</f>
        <v/>
      </c>
      <c r="D476" s="72" t="str">
        <f>IF('MASTER  10 Teams'!D476&lt;&gt;"",'MASTER  10 Teams'!D476,"")</f>
        <v xml:space="preserve"> </v>
      </c>
      <c r="E476" s="24" t="e">
        <f>VLOOKUP(K476,'Ref asgn teams'!$A$2:$B$99,2)</f>
        <v>#N/A</v>
      </c>
      <c r="F476" s="24" t="e">
        <f>VLOOKUP(L476,'Ref asgn teams'!$A$2:$B$99,2)</f>
        <v>#N/A</v>
      </c>
      <c r="G476" s="73"/>
      <c r="H476" s="97" t="str">
        <f>IF('MASTER  10 Teams'!H476&lt;&gt;"",'MASTER  10 Teams'!H476,"")</f>
        <v/>
      </c>
      <c r="I476" s="25" t="e">
        <f>VLOOKUP(M476,Venues!$A$2:$E$139,5,FALSE)</f>
        <v>#N/A</v>
      </c>
      <c r="J476" s="75" t="str">
        <f>IF('MASTER  10 Teams'!J476&lt;&gt;"",'MASTER  10 Teams'!J476,"")</f>
        <v/>
      </c>
      <c r="K476" s="24" t="str">
        <f>IF('MASTER  10 Teams'!E476&lt;&gt;"",'MASTER  10 Teams'!E476,"")</f>
        <v xml:space="preserve"> </v>
      </c>
      <c r="L476" s="24" t="str">
        <f>IF('MASTER  10 Teams'!F476&lt;&gt;"",'MASTER  10 Teams'!F476,"")</f>
        <v xml:space="preserve"> </v>
      </c>
      <c r="M476" s="5" t="str">
        <f>IF('MASTER  10 Teams'!I476&lt;&gt;"",'MASTER  10 Teams'!I476,"")</f>
        <v xml:space="preserve"> </v>
      </c>
      <c r="N476" s="2"/>
    </row>
    <row r="477" spans="1:14" ht="13.5" customHeight="1" thickTop="1" thickBot="1" x14ac:dyDescent="0.4">
      <c r="A477" s="118"/>
      <c r="B477" s="23"/>
      <c r="C477" s="98">
        <f>IF('MASTER  10 Teams'!C477&lt;&gt;"",'MASTER  10 Teams'!C477,"")</f>
        <v>42988</v>
      </c>
      <c r="D477" s="34" t="str">
        <f>IF('MASTER  10 Teams'!D477&lt;&gt;"",'MASTER  10 Teams'!D477,"")</f>
        <v>O30-1</v>
      </c>
      <c r="E477" s="24" t="str">
        <f>VLOOKUP(K477,'Ref asgn teams'!$A$2:$B$99,2)</f>
        <v>Milford Tuesday</v>
      </c>
      <c r="F477" s="24" t="str">
        <f>VLOOKUP(L477,'Ref asgn teams'!$A$2:$B$99,2)</f>
        <v>VASCO DA GAMA 30</v>
      </c>
      <c r="G477" s="73"/>
      <c r="H477" s="97">
        <f>IF('MASTER  10 Teams'!H477&lt;&gt;"",'MASTER  10 Teams'!H477,"")</f>
        <v>0.33333333333333331</v>
      </c>
      <c r="I477" s="25" t="str">
        <f>VLOOKUP(M477,Venues!$A$2:$E$139,5,FALSE)</f>
        <v>Fred Wolfe Park, Orange</v>
      </c>
      <c r="J477" s="75" t="str">
        <f>IF('MASTER  10 Teams'!J477&lt;&gt;"",'MASTER  10 Teams'!J477,"")</f>
        <v/>
      </c>
      <c r="K477" s="24" t="str">
        <f>IF('MASTER  10 Teams'!E477&lt;&gt;"",'MASTER  10 Teams'!E477,"")</f>
        <v>MILFORD TUESDAY</v>
      </c>
      <c r="L477" s="24" t="str">
        <f>IF('MASTER  10 Teams'!F477&lt;&gt;"",'MASTER  10 Teams'!F477,"")</f>
        <v>VASCO DA GAMA 30</v>
      </c>
      <c r="M477" s="5" t="str">
        <f>IF('MASTER  10 Teams'!I477&lt;&gt;"",'MASTER  10 Teams'!I477,"")</f>
        <v>Fred Wolfe Park, Orange</v>
      </c>
      <c r="N477" s="5"/>
    </row>
    <row r="478" spans="1:14" ht="12.75" customHeight="1" thickTop="1" thickBot="1" x14ac:dyDescent="0.4">
      <c r="A478" s="118"/>
      <c r="B478" s="23"/>
      <c r="C478" s="98">
        <f>IF('MASTER  10 Teams'!C478&lt;&gt;"",'MASTER  10 Teams'!C478,"")</f>
        <v>42988</v>
      </c>
      <c r="D478" s="34" t="str">
        <f>IF('MASTER  10 Teams'!D478&lt;&gt;"",'MASTER  10 Teams'!D478,"")</f>
        <v>O30-1</v>
      </c>
      <c r="E478" s="24" t="str">
        <f>VLOOKUP(K478,'Ref asgn teams'!$A$2:$B$99,2)</f>
        <v>Cinton FC</v>
      </c>
      <c r="F478" s="24" t="str">
        <f>VLOOKUP(L478,'Ref asgn teams'!$A$2:$B$99,2)</f>
        <v>ECUACHAMOS FC</v>
      </c>
      <c r="G478" s="73"/>
      <c r="H478" s="97">
        <f>IF('MASTER  10 Teams'!H478&lt;&gt;"",'MASTER  10 Teams'!H478,"")</f>
        <v>0.41666666666666702</v>
      </c>
      <c r="I478" s="25" t="str">
        <f>VLOOKUP(M478,Venues!$A$2:$E$139,5,FALSE)</f>
        <v>Indian River Recreation Area, Clinton</v>
      </c>
      <c r="J478" s="75" t="str">
        <f>IF('MASTER  10 Teams'!J478&lt;&gt;"",'MASTER  10 Teams'!J478,"")</f>
        <v/>
      </c>
      <c r="K478" s="24" t="str">
        <f>IF('MASTER  10 Teams'!E478&lt;&gt;"",'MASTER  10 Teams'!E478,"")</f>
        <v>CLINTON FC</v>
      </c>
      <c r="L478" s="24" t="str">
        <f>IF('MASTER  10 Teams'!F478&lt;&gt;"",'MASTER  10 Teams'!F478,"")</f>
        <v>ECUACHAMOS FC</v>
      </c>
      <c r="M478" s="5" t="str">
        <f>IF('MASTER  10 Teams'!I478&lt;&gt;"",'MASTER  10 Teams'!I478,"")</f>
        <v>Indian River Sports Complex, Clinton</v>
      </c>
      <c r="N478" s="5"/>
    </row>
    <row r="479" spans="1:14" ht="12.75" customHeight="1" thickTop="1" thickBot="1" x14ac:dyDescent="0.4">
      <c r="A479" s="118"/>
      <c r="B479" s="23"/>
      <c r="C479" s="98">
        <f>IF('MASTER  10 Teams'!C479&lt;&gt;"",'MASTER  10 Teams'!C479,"")</f>
        <v>42988</v>
      </c>
      <c r="D479" s="34" t="str">
        <f>IF('MASTER  10 Teams'!D479&lt;&gt;"",'MASTER  10 Teams'!D479,"")</f>
        <v>O30-1</v>
      </c>
      <c r="E479" s="24" t="str">
        <f>VLOOKUP(K479,'Ref asgn teams'!$A$2:$B$99,2)</f>
        <v>Greenwich Arsenal 30</v>
      </c>
      <c r="F479" s="24" t="str">
        <f>VLOOKUP(L479,'Ref asgn teams'!$A$2:$B$99,2)</f>
        <v>Polonez United</v>
      </c>
      <c r="G479" s="73"/>
      <c r="H479" s="97">
        <f>IF('MASTER  10 Teams'!H479&lt;&gt;"",'MASTER  10 Teams'!H479,"")</f>
        <v>0.41666666666666702</v>
      </c>
      <c r="I479" s="25" t="str">
        <f>VLOOKUP(M479,Venues!$A$2:$E$139,5,FALSE)</f>
        <v>Greenwich High School, Greenwich</v>
      </c>
      <c r="J479" s="75" t="str">
        <f>IF('MASTER  10 Teams'!J479&lt;&gt;"",'MASTER  10 Teams'!J479,"")</f>
        <v/>
      </c>
      <c r="K479" s="24" t="str">
        <f>IF('MASTER  10 Teams'!E479&lt;&gt;"",'MASTER  10 Teams'!E479,"")</f>
        <v>GREENWICH ARSENAL 30</v>
      </c>
      <c r="L479" s="24" t="str">
        <f>IF('MASTER  10 Teams'!F479&lt;&gt;"",'MASTER  10 Teams'!F479,"")</f>
        <v>POLONEZ UNITED</v>
      </c>
      <c r="M479" s="5" t="str">
        <f>IF('MASTER  10 Teams'!I479&lt;&gt;"",'MASTER  10 Teams'!I479,"")</f>
        <v>tbd</v>
      </c>
      <c r="N479" s="5"/>
    </row>
    <row r="480" spans="1:14" ht="12.75" customHeight="1" thickTop="1" thickBot="1" x14ac:dyDescent="0.4">
      <c r="A480" s="118"/>
      <c r="B480" s="23"/>
      <c r="C480" s="98">
        <f>IF('MASTER  10 Teams'!C480&lt;&gt;"",'MASTER  10 Teams'!C480,"")</f>
        <v>42988</v>
      </c>
      <c r="D480" s="34" t="str">
        <f>IF('MASTER  10 Teams'!D480&lt;&gt;"",'MASTER  10 Teams'!D480,"")</f>
        <v>O30-1</v>
      </c>
      <c r="E480" s="24" t="str">
        <f>VLOOKUP(K480,'Ref asgn teams'!$A$2:$B$99,2)</f>
        <v>FC Shelton</v>
      </c>
      <c r="F480" s="24" t="str">
        <f>VLOOKUP(L480,'Ref asgn teams'!$A$2:$B$99,2)</f>
        <v>Newington Portuguese 30</v>
      </c>
      <c r="G480" s="73"/>
      <c r="H480" s="97">
        <f>IF('MASTER  10 Teams'!H480&lt;&gt;"",'MASTER  10 Teams'!H480,"")</f>
        <v>0.33333333333333331</v>
      </c>
      <c r="I480" s="25" t="str">
        <f>VLOOKUP(M480,Venues!$A$2:$E$139,5,FALSE)</f>
        <v>Nike Site, Shelton</v>
      </c>
      <c r="J480" s="75" t="str">
        <f>IF('MASTER  10 Teams'!J480&lt;&gt;"",'MASTER  10 Teams'!J480,"")</f>
        <v/>
      </c>
      <c r="K480" s="24" t="str">
        <f>IF('MASTER  10 Teams'!E480&lt;&gt;"",'MASTER  10 Teams'!E480,"")</f>
        <v>SHELTON FC</v>
      </c>
      <c r="L480" s="24" t="str">
        <f>IF('MASTER  10 Teams'!F480&lt;&gt;"",'MASTER  10 Teams'!F480,"")</f>
        <v>NEWINGTON PORTUGUESE 30</v>
      </c>
      <c r="M480" s="5" t="str">
        <f>IF('MASTER  10 Teams'!I480&lt;&gt;"",'MASTER  10 Teams'!I480,"")</f>
        <v>Nike Site, Shelton</v>
      </c>
      <c r="N480" s="5"/>
    </row>
    <row r="481" spans="1:14" ht="12.75" customHeight="1" thickTop="1" x14ac:dyDescent="0.35">
      <c r="A481" s="118"/>
      <c r="B481" s="23"/>
      <c r="C481" s="98">
        <f>IF('MASTER  10 Teams'!C481&lt;&gt;"",'MASTER  10 Teams'!C481,"")</f>
        <v>42988</v>
      </c>
      <c r="D481" s="71" t="str">
        <f>IF('MASTER  10 Teams'!D481&lt;&gt;"",'MASTER  10 Teams'!D481,"")</f>
        <v>O30-1</v>
      </c>
      <c r="E481" s="24" t="str">
        <f>VLOOKUP(K481,'Ref asgn teams'!$A$2:$B$99,2)</f>
        <v>Newtown Salty Dogs</v>
      </c>
      <c r="F481" s="24" t="str">
        <f>VLOOKUP(L481,'Ref asgn teams'!$A$2:$B$99,2)</f>
        <v>Danbury United 30</v>
      </c>
      <c r="G481" s="73"/>
      <c r="H481" s="97">
        <f>IF('MASTER  10 Teams'!H481&lt;&gt;"",'MASTER  10 Teams'!H481,"")</f>
        <v>0.41666666666666702</v>
      </c>
      <c r="I481" s="25" t="str">
        <f>VLOOKUP(M481,Venues!$A$2:$E$139,5,FALSE)</f>
        <v>Northford Park, Northford</v>
      </c>
      <c r="J481" s="75" t="str">
        <f>IF('MASTER  10 Teams'!J481&lt;&gt;"",'MASTER  10 Teams'!J481,"")</f>
        <v/>
      </c>
      <c r="K481" s="24" t="str">
        <f>IF('MASTER  10 Teams'!E481&lt;&gt;"",'MASTER  10 Teams'!E481,"")</f>
        <v>NORTH BRANFORD 30</v>
      </c>
      <c r="L481" s="24" t="str">
        <f>IF('MASTER  10 Teams'!F481&lt;&gt;"",'MASTER  10 Teams'!F481,"")</f>
        <v>DANBURY UNITED 30</v>
      </c>
      <c r="M481" s="5" t="str">
        <f>IF('MASTER  10 Teams'!I481&lt;&gt;"",'MASTER  10 Teams'!I481,"")</f>
        <v>Northford Park, North Branford</v>
      </c>
      <c r="N481" s="5"/>
    </row>
    <row r="482" spans="1:14" ht="12.75" customHeight="1" thickBot="1" x14ac:dyDescent="0.4">
      <c r="A482" s="118"/>
      <c r="B482" s="23"/>
      <c r="C482" s="98" t="str">
        <f>IF('MASTER  10 Teams'!C482&lt;&gt;"",'MASTER  10 Teams'!C482,"")</f>
        <v/>
      </c>
      <c r="D482" s="26" t="str">
        <f>IF('MASTER  10 Teams'!D482&lt;&gt;"",'MASTER  10 Teams'!D482,"")</f>
        <v xml:space="preserve"> </v>
      </c>
      <c r="E482" s="24" t="e">
        <f>VLOOKUP(K482,'Ref asgn teams'!$A$2:$B$99,2)</f>
        <v>#N/A</v>
      </c>
      <c r="F482" s="24" t="e">
        <f>VLOOKUP(L482,'Ref asgn teams'!$A$2:$B$99,2)</f>
        <v>#N/A</v>
      </c>
      <c r="G482" s="73"/>
      <c r="H482" s="97" t="str">
        <f>IF('MASTER  10 Teams'!H482&lt;&gt;"",'MASTER  10 Teams'!H482,"")</f>
        <v/>
      </c>
      <c r="I482" s="25" t="e">
        <f>VLOOKUP(M482,Venues!$A$2:$E$139,5,FALSE)</f>
        <v>#N/A</v>
      </c>
      <c r="J482" s="75" t="str">
        <f>IF('MASTER  10 Teams'!J482&lt;&gt;"",'MASTER  10 Teams'!J482,"")</f>
        <v/>
      </c>
      <c r="K482" s="24" t="str">
        <f>IF('MASTER  10 Teams'!E482&lt;&gt;"",'MASTER  10 Teams'!E482,"")</f>
        <v/>
      </c>
      <c r="L482" s="24" t="str">
        <f>IF('MASTER  10 Teams'!F482&lt;&gt;"",'MASTER  10 Teams'!F482,"")</f>
        <v/>
      </c>
      <c r="M482" s="5" t="str">
        <f>IF('MASTER  10 Teams'!I482&lt;&gt;"",'MASTER  10 Teams'!I482,"")</f>
        <v/>
      </c>
      <c r="N482" s="2"/>
    </row>
    <row r="483" spans="1:14" ht="12.75" customHeight="1" thickTop="1" thickBot="1" x14ac:dyDescent="0.4">
      <c r="A483" s="118"/>
      <c r="B483" s="23"/>
      <c r="C483" s="98">
        <f>IF('MASTER  10 Teams'!C483&lt;&gt;"",'MASTER  10 Teams'!C483,"")</f>
        <v>42988</v>
      </c>
      <c r="D483" s="35" t="str">
        <f>IF('MASTER  10 Teams'!D483&lt;&gt;"",'MASTER  10 Teams'!D483,"")</f>
        <v>O30-2</v>
      </c>
      <c r="E483" s="24" t="str">
        <f>VLOOKUP(K483,'Ref asgn teams'!$A$2:$B$99,2)</f>
        <v>Litchfield County Blues</v>
      </c>
      <c r="F483" s="24" t="str">
        <f>VLOOKUP(L483,'Ref asgn teams'!$A$2:$B$99,2)</f>
        <v>WATERTOWN GEEZERS</v>
      </c>
      <c r="G483" s="73"/>
      <c r="H483" s="97">
        <f>IF('MASTER  10 Teams'!H483&lt;&gt;"",'MASTER  10 Teams'!H483,"")</f>
        <v>0.41666666666666702</v>
      </c>
      <c r="I483" s="25" t="str">
        <f>VLOOKUP(M483,Venues!$A$2:$E$139,5,FALSE)</f>
        <v>Whittlesey Harrison, Morris</v>
      </c>
      <c r="J483" s="75" t="str">
        <f>IF('MASTER  10 Teams'!J483&lt;&gt;"",'MASTER  10 Teams'!J483,"")</f>
        <v/>
      </c>
      <c r="K483" s="24" t="str">
        <f>IF('MASTER  10 Teams'!E483&lt;&gt;"",'MASTER  10 Teams'!E483,"")</f>
        <v>LITCHFIELD COUNTY BLUES</v>
      </c>
      <c r="L483" s="24" t="str">
        <f>IF('MASTER  10 Teams'!F483&lt;&gt;"",'MASTER  10 Teams'!F483,"")</f>
        <v>WATERTOWN GEEZERS</v>
      </c>
      <c r="M483" s="5" t="str">
        <f>IF('MASTER  10 Teams'!I483&lt;&gt;"",'MASTER  10 Teams'!I483,"")</f>
        <v>Whittlesey Harrison, Morris</v>
      </c>
      <c r="N483" s="5"/>
    </row>
    <row r="484" spans="1:14" ht="12.75" customHeight="1" thickTop="1" thickBot="1" x14ac:dyDescent="0.4">
      <c r="A484" s="118"/>
      <c r="B484" s="23"/>
      <c r="C484" s="98">
        <f>IF('MASTER  10 Teams'!C484&lt;&gt;"",'MASTER  10 Teams'!C484,"")</f>
        <v>42988</v>
      </c>
      <c r="D484" s="35" t="str">
        <f>IF('MASTER  10 Teams'!D484&lt;&gt;"",'MASTER  10 Teams'!D484,"")</f>
        <v>O30-2</v>
      </c>
      <c r="E484" s="24" t="str">
        <f>VLOOKUP(K484,'Ref asgn teams'!$A$2:$B$99,2)</f>
        <v>Bridgeport United</v>
      </c>
      <c r="F484" s="24" t="str">
        <f>VLOOKUP(L484,'Ref asgn teams'!$A$2:$B$99,2)</f>
        <v>Club Napoli 30</v>
      </c>
      <c r="G484" s="73"/>
      <c r="H484" s="97">
        <f>IF('MASTER  10 Teams'!H484&lt;&gt;"",'MASTER  10 Teams'!H484,"")</f>
        <v>0.41666666666666669</v>
      </c>
      <c r="I484" s="25" t="e">
        <f>VLOOKUP(M484,Venues!$A$2:$E$139,5,FALSE)</f>
        <v>#N/A</v>
      </c>
      <c r="J484" s="75" t="str">
        <f>IF('MASTER  10 Teams'!J484&lt;&gt;"",'MASTER  10 Teams'!J484,"")</f>
        <v/>
      </c>
      <c r="K484" s="24" t="str">
        <f>IF('MASTER  10 Teams'!E484&lt;&gt;"",'MASTER  10 Teams'!E484,"")</f>
        <v>BYE</v>
      </c>
      <c r="L484" s="24" t="str">
        <f>IF('MASTER  10 Teams'!F484&lt;&gt;"",'MASTER  10 Teams'!F484,"")</f>
        <v>CLUB NAPOLI 30</v>
      </c>
      <c r="M484" s="5" t="e">
        <f>IF('MASTER  10 Teams'!I484&lt;&gt;"",'MASTER  10 Teams'!I484,"")</f>
        <v>#N/A</v>
      </c>
      <c r="N484" s="5"/>
    </row>
    <row r="485" spans="1:14" ht="12.75" customHeight="1" thickTop="1" thickBot="1" x14ac:dyDescent="0.4">
      <c r="A485" s="118"/>
      <c r="B485" s="23"/>
      <c r="C485" s="98">
        <f>IF('MASTER  10 Teams'!C485&lt;&gt;"",'MASTER  10 Teams'!C485,"")</f>
        <v>42988</v>
      </c>
      <c r="D485" s="35" t="str">
        <f>IF('MASTER  10 Teams'!D485&lt;&gt;"",'MASTER  10 Teams'!D485,"")</f>
        <v>O30-2</v>
      </c>
      <c r="E485" s="24" t="str">
        <f>VLOOKUP(K485,'Ref asgn teams'!$A$2:$B$99,2)</f>
        <v>Newtown Salty Dogs</v>
      </c>
      <c r="F485" s="24" t="str">
        <f>VLOOKUP(L485,'Ref asgn teams'!$A$2:$B$99,2)</f>
        <v>HENRY REID FC</v>
      </c>
      <c r="G485" s="73"/>
      <c r="H485" s="97">
        <f>IF('MASTER  10 Teams'!H485&lt;&gt;"",'MASTER  10 Teams'!H485,"")</f>
        <v>0.33333333333333331</v>
      </c>
      <c r="I485" s="25" t="str">
        <f>VLOOKUP(M485,Venues!$A$2:$E$139,5,FALSE)</f>
        <v>Treadwell Park, Sandy Hook</v>
      </c>
      <c r="J485" s="75" t="str">
        <f>IF('MASTER  10 Teams'!J485&lt;&gt;"",'MASTER  10 Teams'!J485,"")</f>
        <v/>
      </c>
      <c r="K485" s="24" t="str">
        <f>IF('MASTER  10 Teams'!E485&lt;&gt;"",'MASTER  10 Teams'!E485,"")</f>
        <v>NEWTOWN SALTY DOGS</v>
      </c>
      <c r="L485" s="24" t="str">
        <f>IF('MASTER  10 Teams'!F485&lt;&gt;"",'MASTER  10 Teams'!F485,"")</f>
        <v>HENRY  REID FC 30</v>
      </c>
      <c r="M485" s="5" t="str">
        <f>IF('MASTER  10 Teams'!I485&lt;&gt;"",'MASTER  10 Teams'!I485,"")</f>
        <v>Treadwell Park, Newtown</v>
      </c>
      <c r="N485" s="5"/>
    </row>
    <row r="486" spans="1:14" ht="12.75" customHeight="1" thickTop="1" thickBot="1" x14ac:dyDescent="0.4">
      <c r="A486" s="118"/>
      <c r="B486" s="23"/>
      <c r="C486" s="98">
        <f>IF('MASTER  10 Teams'!C486&lt;&gt;"",'MASTER  10 Teams'!C486,"")</f>
        <v>42988</v>
      </c>
      <c r="D486" s="35" t="str">
        <f>IF('MASTER  10 Teams'!D486&lt;&gt;"",'MASTER  10 Teams'!D486,"")</f>
        <v>O30-2</v>
      </c>
      <c r="E486" s="24" t="str">
        <f>VLOOKUP(K486,'Ref asgn teams'!$A$2:$B$99,2)</f>
        <v>Stamford FC</v>
      </c>
      <c r="F486" s="24" t="str">
        <f>VLOOKUP(L486,'Ref asgn teams'!$A$2:$B$99,2)</f>
        <v>Milford Amigos</v>
      </c>
      <c r="G486" s="73"/>
      <c r="H486" s="97">
        <f>IF('MASTER  10 Teams'!H486&lt;&gt;"",'MASTER  10 Teams'!H486,"")</f>
        <v>0.41666666666666702</v>
      </c>
      <c r="I486" s="25" t="str">
        <f>VLOOKUP(M486,Venues!$A$2:$E$139,5,FALSE)</f>
        <v>West Beach, Stamford</v>
      </c>
      <c r="J486" s="75" t="str">
        <f>IF('MASTER  10 Teams'!J486&lt;&gt;"",'MASTER  10 Teams'!J486,"")</f>
        <v/>
      </c>
      <c r="K486" s="24" t="str">
        <f>IF('MASTER  10 Teams'!E486&lt;&gt;"",'MASTER  10 Teams'!E486,"")</f>
        <v>STAMFORD FC</v>
      </c>
      <c r="L486" s="24" t="str">
        <f>IF('MASTER  10 Teams'!F486&lt;&gt;"",'MASTER  10 Teams'!F486,"")</f>
        <v>MILFORD AMIGOS</v>
      </c>
      <c r="M486" s="5" t="str">
        <f>IF('MASTER  10 Teams'!I486&lt;&gt;"",'MASTER  10 Teams'!I486,"")</f>
        <v>West Beach Fields, Stamford</v>
      </c>
      <c r="N486" s="5"/>
    </row>
    <row r="487" spans="1:14" ht="12.75" customHeight="1" thickTop="1" x14ac:dyDescent="0.35">
      <c r="A487" s="118"/>
      <c r="B487" s="23"/>
      <c r="C487" s="98">
        <f>IF('MASTER  10 Teams'!C487&lt;&gt;"",'MASTER  10 Teams'!C487,"")</f>
        <v>42988</v>
      </c>
      <c r="D487" s="68" t="str">
        <f>IF('MASTER  10 Teams'!D487&lt;&gt;"",'MASTER  10 Teams'!D487,"")</f>
        <v>O30-2</v>
      </c>
      <c r="E487" s="24" t="str">
        <f>VLOOKUP(K487,'Ref asgn teams'!$A$2:$B$99,2)</f>
        <v>Naugatuck Fusion</v>
      </c>
      <c r="F487" s="24" t="str">
        <f>VLOOKUP(L487,'Ref asgn teams'!$A$2:$B$99,2)</f>
        <v>Caseus New Haven FC</v>
      </c>
      <c r="G487" s="73"/>
      <c r="H487" s="97">
        <f>IF('MASTER  10 Teams'!H487&lt;&gt;"",'MASTER  10 Teams'!H487,"")</f>
        <v>0.41666666666666702</v>
      </c>
      <c r="I487" s="25" t="str">
        <f>VLOOKUP(M487,Venues!$A$2:$E$139,5,FALSE)</f>
        <v>City Hill Middle School, Naugatuck</v>
      </c>
      <c r="J487" s="75" t="str">
        <f>IF('MASTER  10 Teams'!J487&lt;&gt;"",'MASTER  10 Teams'!J487,"")</f>
        <v/>
      </c>
      <c r="K487" s="24" t="str">
        <f>IF('MASTER  10 Teams'!E487&lt;&gt;"",'MASTER  10 Teams'!E487,"")</f>
        <v>NAUGATUCK FUSION</v>
      </c>
      <c r="L487" s="24" t="str">
        <f>IF('MASTER  10 Teams'!F487&lt;&gt;"",'MASTER  10 Teams'!F487,"")</f>
        <v>CASEUS NEW HAVEN FC</v>
      </c>
      <c r="M487" s="5" t="str">
        <f>IF('MASTER  10 Teams'!I487&lt;&gt;"",'MASTER  10 Teams'!I487,"")</f>
        <v>City Hill MS, Naugatuck</v>
      </c>
      <c r="N487" s="5"/>
    </row>
    <row r="488" spans="1:14" ht="12.75" customHeight="1" thickBot="1" x14ac:dyDescent="0.4">
      <c r="A488" s="118"/>
      <c r="B488" s="23"/>
      <c r="C488" s="98" t="str">
        <f>IF('MASTER  10 Teams'!C488&lt;&gt;"",'MASTER  10 Teams'!C488,"")</f>
        <v/>
      </c>
      <c r="D488" s="26" t="str">
        <f>IF('MASTER  10 Teams'!D488&lt;&gt;"",'MASTER  10 Teams'!D488,"")</f>
        <v xml:space="preserve"> </v>
      </c>
      <c r="E488" s="24" t="e">
        <f>VLOOKUP(K488,'Ref asgn teams'!$A$2:$B$99,2)</f>
        <v>#N/A</v>
      </c>
      <c r="F488" s="24" t="e">
        <f>VLOOKUP(L488,'Ref asgn teams'!$A$2:$B$99,2)</f>
        <v>#N/A</v>
      </c>
      <c r="G488" s="73"/>
      <c r="H488" s="97" t="str">
        <f>IF('MASTER  10 Teams'!H488&lt;&gt;"",'MASTER  10 Teams'!H488,"")</f>
        <v/>
      </c>
      <c r="I488" s="25" t="e">
        <f>VLOOKUP(M488,Venues!$A$2:$E$139,5,FALSE)</f>
        <v>#N/A</v>
      </c>
      <c r="J488" s="75" t="str">
        <f>IF('MASTER  10 Teams'!J488&lt;&gt;"",'MASTER  10 Teams'!J488,"")</f>
        <v/>
      </c>
      <c r="K488" s="24" t="str">
        <f>IF('MASTER  10 Teams'!E488&lt;&gt;"",'MASTER  10 Teams'!E488,"")</f>
        <v/>
      </c>
      <c r="L488" s="24" t="str">
        <f>IF('MASTER  10 Teams'!F488&lt;&gt;"",'MASTER  10 Teams'!F488,"")</f>
        <v/>
      </c>
      <c r="M488" s="5" t="str">
        <f>IF('MASTER  10 Teams'!I488&lt;&gt;"",'MASTER  10 Teams'!I488,"")</f>
        <v/>
      </c>
      <c r="N488" s="2"/>
    </row>
    <row r="489" spans="1:14" ht="12.75" customHeight="1" thickTop="1" thickBot="1" x14ac:dyDescent="0.4">
      <c r="A489" s="118"/>
      <c r="B489" s="23"/>
      <c r="C489" s="98">
        <f>IF('MASTER  10 Teams'!C489&lt;&gt;"",'MASTER  10 Teams'!C489,"")</f>
        <v>42988</v>
      </c>
      <c r="D489" s="36" t="str">
        <f>IF('MASTER  10 Teams'!D489&lt;&gt;"",'MASTER  10 Teams'!D489,"")</f>
        <v>O40-1</v>
      </c>
      <c r="E489" s="24" t="str">
        <f>VLOOKUP(K489,'Ref asgn teams'!$A$2:$B$99,2)</f>
        <v>Norwalk Mariners</v>
      </c>
      <c r="F489" s="24" t="str">
        <f>VLOOKUP(L489,'Ref asgn teams'!$A$2:$B$99,2)</f>
        <v>Wilton Ancient Warriors FC</v>
      </c>
      <c r="G489" s="73"/>
      <c r="H489" s="97">
        <f>IF('MASTER  10 Teams'!H489&lt;&gt;"",'MASTER  10 Teams'!H489,"")</f>
        <v>0.33333333333333331</v>
      </c>
      <c r="I489" s="25" t="str">
        <f>VLOOKUP(M489,Venues!$A$2:$E$139,5,FALSE)</f>
        <v>Nathan Hale Middle School, Norwalk</v>
      </c>
      <c r="J489" s="75" t="str">
        <f>IF('MASTER  10 Teams'!J489&lt;&gt;"",'MASTER  10 Teams'!J489,"")</f>
        <v/>
      </c>
      <c r="K489" s="24" t="str">
        <f>IF('MASTER  10 Teams'!E489&lt;&gt;"",'MASTER  10 Teams'!E489,"")</f>
        <v>NORWALK MARINERS</v>
      </c>
      <c r="L489" s="24" t="str">
        <f>IF('MASTER  10 Teams'!F489&lt;&gt;"",'MASTER  10 Teams'!F489,"")</f>
        <v xml:space="preserve">WILTON WARRIORS </v>
      </c>
      <c r="M489" s="5" t="str">
        <f>IF('MASTER  10 Teams'!I489&lt;&gt;"",'MASTER  10 Teams'!I489,"")</f>
        <v>Nathan Hale MS, Norwalk</v>
      </c>
      <c r="N489" s="5"/>
    </row>
    <row r="490" spans="1:14" ht="12.75" customHeight="1" thickTop="1" thickBot="1" x14ac:dyDescent="0.4">
      <c r="A490" s="118"/>
      <c r="B490" s="23"/>
      <c r="C490" s="98">
        <f>IF('MASTER  10 Teams'!C490&lt;&gt;"",'MASTER  10 Teams'!C490,"")</f>
        <v>42988</v>
      </c>
      <c r="D490" s="36" t="str">
        <f>IF('MASTER  10 Teams'!D490&lt;&gt;"",'MASTER  10 Teams'!D490,"")</f>
        <v>O40-1</v>
      </c>
      <c r="E490" s="24" t="str">
        <f>VLOOKUP(K490,'Ref asgn teams'!$A$2:$B$99,2)</f>
        <v>Cheshire Azzurri 40</v>
      </c>
      <c r="F490" s="24" t="str">
        <f>VLOOKUP(L490,'Ref asgn teams'!$A$2:$B$99,2)</f>
        <v>Fairfield GAC</v>
      </c>
      <c r="G490" s="73"/>
      <c r="H490" s="97">
        <f>IF('MASTER  10 Teams'!H490&lt;&gt;"",'MASTER  10 Teams'!H490,"")</f>
        <v>0.41666666666666669</v>
      </c>
      <c r="I490" s="25" t="str">
        <f>VLOOKUP(M490,Venues!$A$2:$E$139,5,FALSE)</f>
        <v>Quinnipiac Park, Cheshire</v>
      </c>
      <c r="J490" s="75" t="str">
        <f>IF('MASTER  10 Teams'!J490&lt;&gt;"",'MASTER  10 Teams'!J490,"")</f>
        <v/>
      </c>
      <c r="K490" s="24" t="str">
        <f>IF('MASTER  10 Teams'!E490&lt;&gt;"",'MASTER  10 Teams'!E490,"")</f>
        <v>CHESHIRE AZZURRI 40</v>
      </c>
      <c r="L490" s="24" t="str">
        <f>IF('MASTER  10 Teams'!F490&lt;&gt;"",'MASTER  10 Teams'!F490,"")</f>
        <v>FAIRFIELD GAC</v>
      </c>
      <c r="M490" s="5" t="str">
        <f>IF('MASTER  10 Teams'!I490&lt;&gt;"",'MASTER  10 Teams'!I490,"")</f>
        <v>Quinnipiac Park, Cheshire</v>
      </c>
      <c r="N490" s="5"/>
    </row>
    <row r="491" spans="1:14" ht="12.75" customHeight="1" thickTop="1" thickBot="1" x14ac:dyDescent="0.4">
      <c r="A491" s="118"/>
      <c r="B491" s="23"/>
      <c r="C491" s="98">
        <f>IF('MASTER  10 Teams'!C491&lt;&gt;"",'MASTER  10 Teams'!C491,"")</f>
        <v>42988</v>
      </c>
      <c r="D491" s="36" t="str">
        <f>IF('MASTER  10 Teams'!D491&lt;&gt;"",'MASTER  10 Teams'!D491,"")</f>
        <v>O40-1</v>
      </c>
      <c r="E491" s="24" t="str">
        <f>VLOOKUP(K491,'Ref asgn teams'!$A$2:$B$99,2)</f>
        <v>Vasco Da Gama 40</v>
      </c>
      <c r="F491" s="24" t="str">
        <f>VLOOKUP(L491,'Ref asgn teams'!$A$2:$B$99,2)</f>
        <v>Greenwich Pumas</v>
      </c>
      <c r="G491" s="73"/>
      <c r="H491" s="97">
        <f>IF('MASTER  10 Teams'!H491&lt;&gt;"",'MASTER  10 Teams'!H491,"")</f>
        <v>0.41666666666666702</v>
      </c>
      <c r="I491" s="25" t="str">
        <f>VLOOKUP(M491,Venues!$A$2:$E$139,5,FALSE)</f>
        <v>Veterans Memorial Park (BPT), Bridgeport</v>
      </c>
      <c r="J491" s="75" t="str">
        <f>IF('MASTER  10 Teams'!J491&lt;&gt;"",'MASTER  10 Teams'!J491,"")</f>
        <v/>
      </c>
      <c r="K491" s="24" t="str">
        <f>IF('MASTER  10 Teams'!E491&lt;&gt;"",'MASTER  10 Teams'!E491,"")</f>
        <v>VASCO DA GAMA 40</v>
      </c>
      <c r="L491" s="24" t="str">
        <f>IF('MASTER  10 Teams'!F491&lt;&gt;"",'MASTER  10 Teams'!F491,"")</f>
        <v>GREENWICH PUMAS</v>
      </c>
      <c r="M491" s="5" t="str">
        <f>IF('MASTER  10 Teams'!I491&lt;&gt;"",'MASTER  10 Teams'!I491,"")</f>
        <v>Veterans Memorial Park, Bridgeport</v>
      </c>
      <c r="N491" s="5"/>
    </row>
    <row r="492" spans="1:14" ht="12.75" customHeight="1" thickTop="1" thickBot="1" x14ac:dyDescent="0.4">
      <c r="A492" s="118"/>
      <c r="B492" s="23"/>
      <c r="C492" s="98">
        <f>IF('MASTER  10 Teams'!C492&lt;&gt;"",'MASTER  10 Teams'!C492,"")</f>
        <v>42988</v>
      </c>
      <c r="D492" s="36" t="str">
        <f>IF('MASTER  10 Teams'!D492&lt;&gt;"",'MASTER  10 Teams'!D492,"")</f>
        <v>O40-1</v>
      </c>
      <c r="E492" s="24" t="str">
        <f>VLOOKUP(K492,'Ref asgn teams'!$A$2:$B$99,2)</f>
        <v>Ridgefield Kicks</v>
      </c>
      <c r="F492" s="24" t="str">
        <f>VLOOKUP(L492,'Ref asgn teams'!$A$2:$B$99,2)</f>
        <v>Waterbury Albanians</v>
      </c>
      <c r="G492" s="73"/>
      <c r="H492" s="97">
        <f>IF('MASTER  10 Teams'!H492&lt;&gt;"",'MASTER  10 Teams'!H492,"")</f>
        <v>0.41666666666666702</v>
      </c>
      <c r="I492" s="25" t="str">
        <f>VLOOKUP(M492,Venues!$A$2:$E$139,5,FALSE)</f>
        <v>Scotland field, Ridgefield</v>
      </c>
      <c r="J492" s="75" t="str">
        <f>IF('MASTER  10 Teams'!J492&lt;&gt;"",'MASTER  10 Teams'!J492,"")</f>
        <v/>
      </c>
      <c r="K492" s="24" t="str">
        <f>IF('MASTER  10 Teams'!E492&lt;&gt;"",'MASTER  10 Teams'!E492,"")</f>
        <v>RIDGEFIELD KICKS</v>
      </c>
      <c r="L492" s="24" t="str">
        <f>IF('MASTER  10 Teams'!F492&lt;&gt;"",'MASTER  10 Teams'!F492,"")</f>
        <v>WATERBURY ALBANIANS</v>
      </c>
      <c r="M492" s="5" t="str">
        <f>IF('MASTER  10 Teams'!I492&lt;&gt;"",'MASTER  10 Teams'!I492,"")</f>
        <v>Scotland Field, Ridgefield</v>
      </c>
      <c r="N492" s="5"/>
    </row>
    <row r="493" spans="1:14" ht="12.75" customHeight="1" thickTop="1" x14ac:dyDescent="0.35">
      <c r="A493" s="118"/>
      <c r="B493" s="23"/>
      <c r="C493" s="98">
        <f>IF('MASTER  10 Teams'!C493&lt;&gt;"",'MASTER  10 Teams'!C493,"")</f>
        <v>42988</v>
      </c>
      <c r="D493" s="67" t="str">
        <f>IF('MASTER  10 Teams'!D493&lt;&gt;"",'MASTER  10 Teams'!D493,"")</f>
        <v>O40-1</v>
      </c>
      <c r="E493" s="24" t="str">
        <f>VLOOKUP(K493,'Ref asgn teams'!$A$2:$B$99,2)</f>
        <v>Connecticut Storm</v>
      </c>
      <c r="F493" s="24" t="str">
        <f>VLOOKUP(L493,'Ref asgn teams'!$A$2:$B$99,2)</f>
        <v>Danbury United 40</v>
      </c>
      <c r="G493" s="73"/>
      <c r="H493" s="97">
        <f>IF('MASTER  10 Teams'!H493&lt;&gt;"",'MASTER  10 Teams'!H493,"")</f>
        <v>0.375</v>
      </c>
      <c r="I493" s="25" t="str">
        <f>VLOOKUP(M493,Venues!$A$2:$E$139,5,FALSE)</f>
        <v>Wakeman Park, Westport</v>
      </c>
      <c r="J493" s="75" t="str">
        <f>IF('MASTER  10 Teams'!J493&lt;&gt;"",'MASTER  10 Teams'!J493,"")</f>
        <v/>
      </c>
      <c r="K493" s="24" t="str">
        <f>IF('MASTER  10 Teams'!E493&lt;&gt;"",'MASTER  10 Teams'!E493,"")</f>
        <v>STORM FC</v>
      </c>
      <c r="L493" s="24" t="str">
        <f>IF('MASTER  10 Teams'!F493&lt;&gt;"",'MASTER  10 Teams'!F493,"")</f>
        <v>DANBURY UNITED 40</v>
      </c>
      <c r="M493" s="5" t="str">
        <f>IF('MASTER  10 Teams'!I493&lt;&gt;"",'MASTER  10 Teams'!I493,"")</f>
        <v>Wakeman Park, Westport</v>
      </c>
      <c r="N493" s="5"/>
    </row>
    <row r="494" spans="1:14" ht="12.75" customHeight="1" thickBot="1" x14ac:dyDescent="0.4">
      <c r="A494" s="118"/>
      <c r="B494" s="23"/>
      <c r="C494" s="98" t="str">
        <f>IF('MASTER  10 Teams'!C494&lt;&gt;"",'MASTER  10 Teams'!C494,"")</f>
        <v/>
      </c>
      <c r="D494" s="26" t="str">
        <f>IF('MASTER  10 Teams'!D494&lt;&gt;"",'MASTER  10 Teams'!D494,"")</f>
        <v xml:space="preserve"> </v>
      </c>
      <c r="E494" s="24" t="e">
        <f>VLOOKUP(K494,'Ref asgn teams'!$A$2:$B$99,2)</f>
        <v>#N/A</v>
      </c>
      <c r="F494" s="24" t="e">
        <f>VLOOKUP(L494,'Ref asgn teams'!$A$2:$B$99,2)</f>
        <v>#N/A</v>
      </c>
      <c r="G494" s="73"/>
      <c r="H494" s="97" t="str">
        <f>IF('MASTER  10 Teams'!H494&lt;&gt;"",'MASTER  10 Teams'!H494,"")</f>
        <v/>
      </c>
      <c r="I494" s="25" t="e">
        <f>VLOOKUP(M494,Venues!$A$2:$E$139,5,FALSE)</f>
        <v>#N/A</v>
      </c>
      <c r="J494" s="75" t="str">
        <f>IF('MASTER  10 Teams'!J494&lt;&gt;"",'MASTER  10 Teams'!J494,"")</f>
        <v/>
      </c>
      <c r="K494" s="24" t="str">
        <f>IF('MASTER  10 Teams'!E494&lt;&gt;"",'MASTER  10 Teams'!E494,"")</f>
        <v/>
      </c>
      <c r="L494" s="24" t="str">
        <f>IF('MASTER  10 Teams'!F494&lt;&gt;"",'MASTER  10 Teams'!F494,"")</f>
        <v/>
      </c>
      <c r="M494" s="5" t="str">
        <f>IF('MASTER  10 Teams'!I494&lt;&gt;"",'MASTER  10 Teams'!I494,"")</f>
        <v/>
      </c>
      <c r="N494" s="2"/>
    </row>
    <row r="495" spans="1:14" ht="12.75" customHeight="1" thickTop="1" thickBot="1" x14ac:dyDescent="0.4">
      <c r="A495" s="118"/>
      <c r="B495" s="23"/>
      <c r="C495" s="98">
        <f>IF('MASTER  10 Teams'!C495&lt;&gt;"",'MASTER  10 Teams'!C495,"")</f>
        <v>42988</v>
      </c>
      <c r="D495" s="37" t="str">
        <f>IF('MASTER  10 Teams'!D495&lt;&gt;"",'MASTER  10 Teams'!D495,"")</f>
        <v>O40-2</v>
      </c>
      <c r="E495" s="24" t="str">
        <f>VLOOKUP(K495,'Ref asgn teams'!$A$2:$B$99,2)</f>
        <v xml:space="preserve">GUILFORD CELTIC </v>
      </c>
      <c r="F495" s="24" t="str">
        <f>VLOOKUP(L495,'Ref asgn teams'!$A$2:$B$99,2)</f>
        <v>Stamford United</v>
      </c>
      <c r="G495" s="73"/>
      <c r="H495" s="97">
        <f>IF('MASTER  10 Teams'!H495&lt;&gt;"",'MASTER  10 Teams'!H495,"")</f>
        <v>0.41666666666666702</v>
      </c>
      <c r="I495" s="25" t="str">
        <f>VLOOKUP(M495,Venues!$A$2:$E$139,5,FALSE)</f>
        <v>Bittner, Guilford</v>
      </c>
      <c r="J495" s="75" t="str">
        <f>IF('MASTER  10 Teams'!J495&lt;&gt;"",'MASTER  10 Teams'!J495,"")</f>
        <v/>
      </c>
      <c r="K495" s="24" t="str">
        <f>IF('MASTER  10 Teams'!E495&lt;&gt;"",'MASTER  10 Teams'!E495,"")</f>
        <v xml:space="preserve">GUILFORD CELTIC </v>
      </c>
      <c r="L495" s="24" t="str">
        <f>IF('MASTER  10 Teams'!F495&lt;&gt;"",'MASTER  10 Teams'!F495,"")</f>
        <v>STAMFORD UNITED</v>
      </c>
      <c r="M495" s="5" t="str">
        <f>IF('MASTER  10 Teams'!I495&lt;&gt;"",'MASTER  10 Teams'!I495,"")</f>
        <v>Bittner Park, Guilford</v>
      </c>
      <c r="N495" s="5"/>
    </row>
    <row r="496" spans="1:14" ht="12.75" customHeight="1" thickTop="1" thickBot="1" x14ac:dyDescent="0.4">
      <c r="A496" s="118"/>
      <c r="B496" s="23"/>
      <c r="C496" s="98">
        <f>IF('MASTER  10 Teams'!C496&lt;&gt;"",'MASTER  10 Teams'!C496,"")</f>
        <v>42988</v>
      </c>
      <c r="D496" s="37" t="str">
        <f>IF('MASTER  10 Teams'!D496&lt;&gt;"",'MASTER  10 Teams'!D496,"")</f>
        <v>O40-2</v>
      </c>
      <c r="E496" s="24" t="str">
        <f>VLOOKUP(K496,'Ref asgn teams'!$A$2:$B$99,2)</f>
        <v>Derby Quitus</v>
      </c>
      <c r="F496" s="24" t="str">
        <f>VLOOKUP(L496,'Ref asgn teams'!$A$2:$B$99,2)</f>
        <v>Greenwich Gunners 40</v>
      </c>
      <c r="G496" s="73"/>
      <c r="H496" s="97">
        <f>IF('MASTER  10 Teams'!H496&lt;&gt;"",'MASTER  10 Teams'!H496,"")</f>
        <v>0.41666666666666702</v>
      </c>
      <c r="I496" s="25" t="str">
        <f>VLOOKUP(M496,Venues!$A$2:$E$139,5,FALSE)</f>
        <v>Witek Park, Derby</v>
      </c>
      <c r="J496" s="75" t="str">
        <f>IF('MASTER  10 Teams'!J496&lt;&gt;"",'MASTER  10 Teams'!J496,"")</f>
        <v/>
      </c>
      <c r="K496" s="24" t="str">
        <f>IF('MASTER  10 Teams'!E496&lt;&gt;"",'MASTER  10 Teams'!E496,"")</f>
        <v>DERBY QUITUS</v>
      </c>
      <c r="L496" s="24" t="str">
        <f>IF('MASTER  10 Teams'!F496&lt;&gt;"",'MASTER  10 Teams'!F496,"")</f>
        <v>GREENWICH GUNNERS 40</v>
      </c>
      <c r="M496" s="5" t="str">
        <f>IF('MASTER  10 Teams'!I496&lt;&gt;"",'MASTER  10 Teams'!I496,"")</f>
        <v>Witek Park, Derby</v>
      </c>
      <c r="N496" s="5"/>
    </row>
    <row r="497" spans="1:14" ht="12.75" customHeight="1" thickTop="1" thickBot="1" x14ac:dyDescent="0.4">
      <c r="A497" s="118"/>
      <c r="B497" s="23"/>
      <c r="C497" s="98">
        <f>IF('MASTER  10 Teams'!C497&lt;&gt;"",'MASTER  10 Teams'!C497,"")</f>
        <v>42988</v>
      </c>
      <c r="D497" s="37" t="str">
        <f>IF('MASTER  10 Teams'!D497&lt;&gt;"",'MASTER  10 Teams'!D497,"")</f>
        <v>O40-2</v>
      </c>
      <c r="E497" s="24" t="str">
        <f>VLOOKUP(K497,'Ref asgn teams'!$A$2:$B$99,2)</f>
        <v>Norwalk Spots Colombia FC</v>
      </c>
      <c r="F497" s="24" t="str">
        <f>VLOOKUP(L497,'Ref asgn teams'!$A$2:$B$99,2)</f>
        <v>Guilford Bell Curve</v>
      </c>
      <c r="G497" s="73"/>
      <c r="H497" s="97">
        <f>IF('MASTER  10 Teams'!H497&lt;&gt;"",'MASTER  10 Teams'!H497,"")</f>
        <v>0.41666666666666702</v>
      </c>
      <c r="I497" s="25" t="str">
        <f>VLOOKUP(M497,Venues!$A$2:$E$139,5,FALSE)</f>
        <v>Nathan Hale Middle School, Norwalk</v>
      </c>
      <c r="J497" s="75" t="str">
        <f>IF('MASTER  10 Teams'!J497&lt;&gt;"",'MASTER  10 Teams'!J497,"")</f>
        <v/>
      </c>
      <c r="K497" s="24" t="str">
        <f>IF('MASTER  10 Teams'!E497&lt;&gt;"",'MASTER  10 Teams'!E497,"")</f>
        <v xml:space="preserve">NORWALK SPORT COLOMBIA </v>
      </c>
      <c r="L497" s="24" t="str">
        <f>IF('MASTER  10 Teams'!F497&lt;&gt;"",'MASTER  10 Teams'!F497,"")</f>
        <v>GUILFORD BELL CURVE</v>
      </c>
      <c r="M497" s="5" t="str">
        <f>IF('MASTER  10 Teams'!I497&lt;&gt;"",'MASTER  10 Teams'!I497,"")</f>
        <v>Nathan Hale MS, Norwalk</v>
      </c>
      <c r="N497" s="5"/>
    </row>
    <row r="498" spans="1:14" ht="12.75" customHeight="1" thickTop="1" thickBot="1" x14ac:dyDescent="0.4">
      <c r="A498" s="118"/>
      <c r="B498" s="23"/>
      <c r="C498" s="98">
        <f>IF('MASTER  10 Teams'!C498&lt;&gt;"",'MASTER  10 Teams'!C498,"")</f>
        <v>42988</v>
      </c>
      <c r="D498" s="37" t="str">
        <f>IF('MASTER  10 Teams'!D498&lt;&gt;"",'MASTER  10 Teams'!D498,"")</f>
        <v>O40-2</v>
      </c>
      <c r="E498" s="24" t="str">
        <f>VLOOKUP(K498,'Ref asgn teams'!$A$2:$B$99,2)</f>
        <v>Southeast Rovers</v>
      </c>
      <c r="F498" s="24" t="str">
        <f>VLOOKUP(L498,'Ref asgn teams'!$A$2:$B$99,2)</f>
        <v>New Haven Americans</v>
      </c>
      <c r="G498" s="73"/>
      <c r="H498" s="97">
        <f>IF('MASTER  10 Teams'!H498&lt;&gt;"",'MASTER  10 Teams'!H498,"")</f>
        <v>0.41666666666666702</v>
      </c>
      <c r="I498" s="25" t="str">
        <f>VLOOKUP(M498,Venues!$A$2:$E$139,5,FALSE)</f>
        <v>Spera Field, Waterford</v>
      </c>
      <c r="J498" s="75" t="str">
        <f>IF('MASTER  10 Teams'!J498&lt;&gt;"",'MASTER  10 Teams'!J498,"")</f>
        <v/>
      </c>
      <c r="K498" s="24" t="str">
        <f>IF('MASTER  10 Teams'!E498&lt;&gt;"",'MASTER  10 Teams'!E498,"")</f>
        <v>SOUTHEAST ROVERS</v>
      </c>
      <c r="L498" s="24" t="str">
        <f>IF('MASTER  10 Teams'!F498&lt;&gt;"",'MASTER  10 Teams'!F498,"")</f>
        <v>NEW HAVEN AMERICANS</v>
      </c>
      <c r="M498" s="5" t="str">
        <f>IF('MASTER  10 Teams'!I498&lt;&gt;"",'MASTER  10 Teams'!I498,"")</f>
        <v>Spera Park, Waterford</v>
      </c>
      <c r="N498" s="5"/>
    </row>
    <row r="499" spans="1:14" ht="12.75" customHeight="1" thickTop="1" thickBot="1" x14ac:dyDescent="0.4">
      <c r="A499" s="118"/>
      <c r="B499" s="23"/>
      <c r="C499" s="98">
        <f>IF('MASTER  10 Teams'!C499&lt;&gt;"",'MASTER  10 Teams'!C499,"")</f>
        <v>42988</v>
      </c>
      <c r="D499" s="37" t="str">
        <f>IF('MASTER  10 Teams'!D499&lt;&gt;"",'MASTER  10 Teams'!D499,"")</f>
        <v>O40-2</v>
      </c>
      <c r="E499" s="24" t="str">
        <f>VLOOKUP(K499,'Ref asgn teams'!$A$2:$B$99,2)</f>
        <v>Newington Portuguese 40</v>
      </c>
      <c r="F499" s="24" t="str">
        <f>VLOOKUP(L499,'Ref asgn teams'!$A$2:$B$99,2)</f>
        <v>Greenwich Arsenal 40</v>
      </c>
      <c r="G499" s="73"/>
      <c r="H499" s="97">
        <f>IF('MASTER  10 Teams'!H499&lt;&gt;"",'MASTER  10 Teams'!H499,"")</f>
        <v>0.41666666666666702</v>
      </c>
      <c r="I499" s="25" t="str">
        <f>VLOOKUP(M499,Venues!$A$2:$E$139,5,FALSE)</f>
        <v>Martin Kellogg, Newington</v>
      </c>
      <c r="J499" s="75" t="str">
        <f>IF('MASTER  10 Teams'!J499&lt;&gt;"",'MASTER  10 Teams'!J499,"")</f>
        <v/>
      </c>
      <c r="K499" s="24" t="str">
        <f>IF('MASTER  10 Teams'!E499&lt;&gt;"",'MASTER  10 Teams'!E499,"")</f>
        <v>NEWINGTON PORTUGUESE 40</v>
      </c>
      <c r="L499" s="24" t="str">
        <f>IF('MASTER  10 Teams'!F499&lt;&gt;"",'MASTER  10 Teams'!F499,"")</f>
        <v>GREENWICH ARSENAL 40</v>
      </c>
      <c r="M499" s="5" t="str">
        <f>IF('MASTER  10 Teams'!I499&lt;&gt;"",'MASTER  10 Teams'!I499,"")</f>
        <v>Martin Kellogg, Newington</v>
      </c>
      <c r="N499" s="5"/>
    </row>
    <row r="500" spans="1:14" ht="12.75" customHeight="1" thickTop="1" thickBot="1" x14ac:dyDescent="0.4">
      <c r="A500" s="118"/>
      <c r="B500" s="23"/>
      <c r="C500" s="98" t="str">
        <f>IF('MASTER  10 Teams'!C500&lt;&gt;"",'MASTER  10 Teams'!C500,"")</f>
        <v/>
      </c>
      <c r="D500" s="26" t="str">
        <f>IF('MASTER  10 Teams'!D500&lt;&gt;"",'MASTER  10 Teams'!D500,"")</f>
        <v xml:space="preserve"> </v>
      </c>
      <c r="E500" s="24" t="e">
        <f>VLOOKUP(K500,'Ref asgn teams'!$A$2:$B$99,2)</f>
        <v>#N/A</v>
      </c>
      <c r="F500" s="24" t="e">
        <f>VLOOKUP(L500,'Ref asgn teams'!$A$2:$B$99,2)</f>
        <v>#N/A</v>
      </c>
      <c r="G500" s="73"/>
      <c r="H500" s="97" t="str">
        <f>IF('MASTER  10 Teams'!H500&lt;&gt;"",'MASTER  10 Teams'!H500,"")</f>
        <v/>
      </c>
      <c r="I500" s="25" t="e">
        <f>VLOOKUP(M500,Venues!$A$2:$E$139,5,FALSE)</f>
        <v>#N/A</v>
      </c>
      <c r="J500" s="75" t="str">
        <f>IF('MASTER  10 Teams'!J500&lt;&gt;"",'MASTER  10 Teams'!J500,"")</f>
        <v/>
      </c>
      <c r="K500" s="24" t="str">
        <f>IF('MASTER  10 Teams'!E500&lt;&gt;"",'MASTER  10 Teams'!E500,"")</f>
        <v/>
      </c>
      <c r="L500" s="24" t="str">
        <f>IF('MASTER  10 Teams'!F500&lt;&gt;"",'MASTER  10 Teams'!F500,"")</f>
        <v/>
      </c>
      <c r="M500" s="5" t="str">
        <f>IF('MASTER  10 Teams'!I500&lt;&gt;"",'MASTER  10 Teams'!I500,"")</f>
        <v/>
      </c>
      <c r="N500" s="2"/>
    </row>
    <row r="501" spans="1:14" ht="12.75" customHeight="1" thickTop="1" thickBot="1" x14ac:dyDescent="0.4">
      <c r="A501" s="118"/>
      <c r="B501" s="23"/>
      <c r="C501" s="98">
        <f>IF('MASTER  10 Teams'!C501&lt;&gt;"",'MASTER  10 Teams'!C501,"")</f>
        <v>42988</v>
      </c>
      <c r="D501" s="38" t="str">
        <f>IF('MASTER  10 Teams'!D501&lt;&gt;"",'MASTER  10 Teams'!D501,"")</f>
        <v>O40-3</v>
      </c>
      <c r="E501" s="24" t="str">
        <f>VLOOKUP(K501,'Ref asgn teams'!$A$2:$B$99,2)</f>
        <v>Newtown Salty Dogs</v>
      </c>
      <c r="F501" s="24" t="str">
        <f>VLOOKUP(L501,'Ref asgn teams'!$A$2:$B$99,2)</f>
        <v>Wilton Wolves</v>
      </c>
      <c r="G501" s="73"/>
      <c r="H501" s="97">
        <f>IF('MASTER  10 Teams'!H501&lt;&gt;"",'MASTER  10 Teams'!H501,"")</f>
        <v>0.41666666666666702</v>
      </c>
      <c r="I501" s="25" t="str">
        <f>VLOOKUP(M501,Venues!$A$2:$E$139,5,FALSE)</f>
        <v>Coginchaug Regional HS - Turf Field, Durham</v>
      </c>
      <c r="J501" s="75" t="str">
        <f>IF('MASTER  10 Teams'!J501&lt;&gt;"",'MASTER  10 Teams'!J501,"")</f>
        <v/>
      </c>
      <c r="K501" s="24" t="str">
        <f>IF('MASTER  10 Teams'!E501&lt;&gt;"",'MASTER  10 Teams'!E501,"")</f>
        <v>NORTH BRANFORD 40</v>
      </c>
      <c r="L501" s="24" t="str">
        <f>IF('MASTER  10 Teams'!F501&lt;&gt;"",'MASTER  10 Teams'!F501,"")</f>
        <v>WILTON WOLVES</v>
      </c>
      <c r="M501" s="5" t="str">
        <f>IF('MASTER  10 Teams'!I501&lt;&gt;"",'MASTER  10 Teams'!I501,"")</f>
        <v>Coginchaug HS, Durham</v>
      </c>
      <c r="N501" s="5"/>
    </row>
    <row r="502" spans="1:14" ht="12.75" customHeight="1" thickTop="1" thickBot="1" x14ac:dyDescent="0.4">
      <c r="A502" s="118"/>
      <c r="B502" s="23"/>
      <c r="C502" s="98">
        <f>IF('MASTER  10 Teams'!C502&lt;&gt;"",'MASTER  10 Teams'!C502,"")</f>
        <v>42988</v>
      </c>
      <c r="D502" s="38" t="str">
        <f>IF('MASTER  10 Teams'!D502&lt;&gt;"",'MASTER  10 Teams'!D502,"")</f>
        <v>O40-3</v>
      </c>
      <c r="E502" s="24" t="str">
        <f>VLOOKUP(K502,'Ref asgn teams'!$A$2:$B$99,2)</f>
        <v>Cheshire United</v>
      </c>
      <c r="F502" s="24" t="str">
        <f>VLOOKUP(L502,'Ref asgn teams'!$A$2:$B$99,2)</f>
        <v>Hamden United</v>
      </c>
      <c r="G502" s="73"/>
      <c r="H502" s="97">
        <f>IF('MASTER  10 Teams'!H502&lt;&gt;"",'MASTER  10 Teams'!H502,"")</f>
        <v>0.33333333333333331</v>
      </c>
      <c r="I502" s="25" t="str">
        <f>VLOOKUP(M502,Venues!$A$2:$E$139,5,FALSE)</f>
        <v>Quinnipiac Park, Cheshire</v>
      </c>
      <c r="J502" s="75" t="str">
        <f>IF('MASTER  10 Teams'!J502&lt;&gt;"",'MASTER  10 Teams'!J502,"")</f>
        <v/>
      </c>
      <c r="K502" s="24" t="str">
        <f>IF('MASTER  10 Teams'!E502&lt;&gt;"",'MASTER  10 Teams'!E502,"")</f>
        <v xml:space="preserve">CHESHIRE UNITED </v>
      </c>
      <c r="L502" s="24" t="str">
        <f>IF('MASTER  10 Teams'!F502&lt;&gt;"",'MASTER  10 Teams'!F502,"")</f>
        <v>HAMDEN UNITED</v>
      </c>
      <c r="M502" s="5" t="str">
        <f>IF('MASTER  10 Teams'!I502&lt;&gt;"",'MASTER  10 Teams'!I502,"")</f>
        <v>Quinnipiac Park, Cheshire</v>
      </c>
      <c r="N502" s="5"/>
    </row>
    <row r="503" spans="1:14" ht="12.75" customHeight="1" thickTop="1" thickBot="1" x14ac:dyDescent="0.4">
      <c r="A503" s="118"/>
      <c r="B503" s="23"/>
      <c r="C503" s="98">
        <f>IF('MASTER  10 Teams'!C503&lt;&gt;"",'MASTER  10 Teams'!C503,"")</f>
        <v>42988</v>
      </c>
      <c r="D503" s="38" t="str">
        <f>IF('MASTER  10 Teams'!D503&lt;&gt;"",'MASTER  10 Teams'!D503,"")</f>
        <v>O40-3</v>
      </c>
      <c r="E503" s="24" t="str">
        <f>VLOOKUP(K503,'Ref asgn teams'!$A$2:$B$99,2)</f>
        <v>Stamford City</v>
      </c>
      <c r="F503" s="24" t="str">
        <f>VLOOKUP(L503,'Ref asgn teams'!$A$2:$B$99,2)</f>
        <v>HENRY  REID FC 40</v>
      </c>
      <c r="G503" s="73"/>
      <c r="H503" s="97">
        <f>IF('MASTER  10 Teams'!H503&lt;&gt;"",'MASTER  10 Teams'!H503,"")</f>
        <v>0.33333333333333331</v>
      </c>
      <c r="I503" s="25" t="str">
        <f>VLOOKUP(M503,Venues!$A$2:$E$139,5,FALSE)</f>
        <v>West Beach, Stamford</v>
      </c>
      <c r="J503" s="75" t="str">
        <f>IF('MASTER  10 Teams'!J503&lt;&gt;"",'MASTER  10 Teams'!J503,"")</f>
        <v/>
      </c>
      <c r="K503" s="24" t="str">
        <f>IF('MASTER  10 Teams'!E503&lt;&gt;"",'MASTER  10 Teams'!E503,"")</f>
        <v>STAMFORD CITY</v>
      </c>
      <c r="L503" s="24" t="str">
        <f>IF('MASTER  10 Teams'!F503&lt;&gt;"",'MASTER  10 Teams'!F503,"")</f>
        <v>HENRY  REID FC 40</v>
      </c>
      <c r="M503" s="5" t="str">
        <f>IF('MASTER  10 Teams'!I503&lt;&gt;"",'MASTER  10 Teams'!I503,"")</f>
        <v>West Beach Fields, Stamford</v>
      </c>
      <c r="N503" s="5"/>
    </row>
    <row r="504" spans="1:14" ht="12.75" customHeight="1" thickTop="1" thickBot="1" x14ac:dyDescent="0.4">
      <c r="A504" s="118"/>
      <c r="B504" s="23"/>
      <c r="C504" s="98">
        <f>IF('MASTER  10 Teams'!C504&lt;&gt;"",'MASTER  10 Teams'!C504,"")</f>
        <v>42988</v>
      </c>
      <c r="D504" s="38" t="str">
        <f>IF('MASTER  10 Teams'!D504&lt;&gt;"",'MASTER  10 Teams'!D504,"")</f>
        <v>O40-3</v>
      </c>
      <c r="E504" s="24" t="str">
        <f>VLOOKUP(K504,'Ref asgn teams'!$A$2:$B$99,2)</f>
        <v>Wallingford Morelia</v>
      </c>
      <c r="F504" s="24" t="str">
        <f>VLOOKUP(L504,'Ref asgn teams'!$A$2:$B$99,2)</f>
        <v>North Haven FC 40</v>
      </c>
      <c r="G504" s="73"/>
      <c r="H504" s="97">
        <f>IF('MASTER  10 Teams'!H504&lt;&gt;"",'MASTER  10 Teams'!H504,"")</f>
        <v>0.41666666666666702</v>
      </c>
      <c r="I504" s="25" t="str">
        <f>VLOOKUP(M504,Venues!$A$2:$E$139,5,FALSE)</f>
        <v>Woodhouse, Wallingford</v>
      </c>
      <c r="J504" s="75" t="str">
        <f>IF('MASTER  10 Teams'!J504&lt;&gt;"",'MASTER  10 Teams'!J504,"")</f>
        <v/>
      </c>
      <c r="K504" s="24" t="str">
        <f>IF('MASTER  10 Teams'!E504&lt;&gt;"",'MASTER  10 Teams'!E504,"")</f>
        <v>WALLINGFORD MORELIA</v>
      </c>
      <c r="L504" s="24" t="str">
        <f>IF('MASTER  10 Teams'!F504&lt;&gt;"",'MASTER  10 Teams'!F504,"")</f>
        <v>NORTH HAVEN SC</v>
      </c>
      <c r="M504" s="5" t="str">
        <f>IF('MASTER  10 Teams'!I504&lt;&gt;"",'MASTER  10 Teams'!I504,"")</f>
        <v>Woodhouse Field, Wallingford</v>
      </c>
      <c r="N504" s="5"/>
    </row>
    <row r="505" spans="1:14" ht="12.75" customHeight="1" thickTop="1" x14ac:dyDescent="0.35">
      <c r="A505" s="118"/>
      <c r="B505" s="23"/>
      <c r="C505" s="98">
        <f>IF('MASTER  10 Teams'!C505&lt;&gt;"",'MASTER  10 Teams'!C505,"")</f>
        <v>42988</v>
      </c>
      <c r="D505" s="69" t="str">
        <f>IF('MASTER  10 Teams'!D505&lt;&gt;"",'MASTER  10 Teams'!D505,"")</f>
        <v>O40-3</v>
      </c>
      <c r="E505" s="24" t="str">
        <f>VLOOKUP(K505,'Ref asgn teams'!$A$2:$B$99,2)</f>
        <v>PAN ZONES</v>
      </c>
      <c r="F505" s="24" t="str">
        <f>VLOOKUP(L505,'Ref asgn teams'!$A$2:$B$99,2)</f>
        <v>Eli's FC</v>
      </c>
      <c r="G505" s="73"/>
      <c r="H505" s="97">
        <f>IF('MASTER  10 Teams'!H505&lt;&gt;"",'MASTER  10 Teams'!H505,"")</f>
        <v>0.41666666666666702</v>
      </c>
      <c r="I505" s="25" t="str">
        <f>VLOOKUP(M505,Venues!$A$2:$E$139,5,FALSE)</f>
        <v>Stanley Quarter Park, New Britain</v>
      </c>
      <c r="J505" s="75" t="str">
        <f>IF('MASTER  10 Teams'!J505&lt;&gt;"",'MASTER  10 Teams'!J505,"")</f>
        <v/>
      </c>
      <c r="K505" s="24" t="str">
        <f>IF('MASTER  10 Teams'!E505&lt;&gt;"",'MASTER  10 Teams'!E505,"")</f>
        <v>PAN ZONES</v>
      </c>
      <c r="L505" s="24" t="str">
        <f>IF('MASTER  10 Teams'!F505&lt;&gt;"",'MASTER  10 Teams'!F505,"")</f>
        <v>ELI'S FC</v>
      </c>
      <c r="M505" s="5" t="str">
        <f>IF('MASTER  10 Teams'!I505&lt;&gt;"",'MASTER  10 Teams'!I505,"")</f>
        <v>Stanley Quarter Park, New Britain</v>
      </c>
      <c r="N505" s="5"/>
    </row>
    <row r="506" spans="1:14" ht="12.75" customHeight="1" thickBot="1" x14ac:dyDescent="0.4">
      <c r="A506" s="118"/>
      <c r="B506" s="23"/>
      <c r="C506" s="98" t="str">
        <f>IF('MASTER  10 Teams'!C506&lt;&gt;"",'MASTER  10 Teams'!C506,"")</f>
        <v/>
      </c>
      <c r="D506" s="26" t="str">
        <f>IF('MASTER  10 Teams'!D506&lt;&gt;"",'MASTER  10 Teams'!D506,"")</f>
        <v xml:space="preserve"> </v>
      </c>
      <c r="E506" s="24" t="e">
        <f>VLOOKUP(K506,'Ref asgn teams'!$A$2:$B$99,2)</f>
        <v>#N/A</v>
      </c>
      <c r="F506" s="24" t="e">
        <f>VLOOKUP(L506,'Ref asgn teams'!$A$2:$B$99,2)</f>
        <v>#N/A</v>
      </c>
      <c r="G506" s="73"/>
      <c r="H506" s="97" t="str">
        <f>IF('MASTER  10 Teams'!H506&lt;&gt;"",'MASTER  10 Teams'!H506,"")</f>
        <v/>
      </c>
      <c r="I506" s="25" t="e">
        <f>VLOOKUP(M506,Venues!$A$2:$E$139,5,FALSE)</f>
        <v>#N/A</v>
      </c>
      <c r="J506" s="75" t="str">
        <f>IF('MASTER  10 Teams'!J506&lt;&gt;"",'MASTER  10 Teams'!J506,"")</f>
        <v/>
      </c>
      <c r="K506" s="24" t="str">
        <f>IF('MASTER  10 Teams'!E506&lt;&gt;"",'MASTER  10 Teams'!E506,"")</f>
        <v/>
      </c>
      <c r="L506" s="24" t="str">
        <f>IF('MASTER  10 Teams'!F506&lt;&gt;"",'MASTER  10 Teams'!F506,"")</f>
        <v/>
      </c>
      <c r="M506" s="5" t="str">
        <f>IF('MASTER  10 Teams'!I506&lt;&gt;"",'MASTER  10 Teams'!I506,"")</f>
        <v/>
      </c>
      <c r="N506" s="2"/>
    </row>
    <row r="507" spans="1:14" ht="12.75" customHeight="1" thickTop="1" thickBot="1" x14ac:dyDescent="0.4">
      <c r="A507" s="118"/>
      <c r="B507" s="23"/>
      <c r="C507" s="98">
        <f>IF('MASTER  10 Teams'!C507&lt;&gt;"",'MASTER  10 Teams'!C507,"")</f>
        <v>42988</v>
      </c>
      <c r="D507" s="28" t="str">
        <f>IF('MASTER  10 Teams'!D507&lt;&gt;"",'MASTER  10 Teams'!D507,"")</f>
        <v>O50-1</v>
      </c>
      <c r="E507" s="24" t="str">
        <f>VLOOKUP(K507,'Ref asgn teams'!$A$2:$B$99,2)</f>
        <v>Greenwich Gunners 50</v>
      </c>
      <c r="F507" s="24" t="str">
        <f>VLOOKUP(L507,'Ref asgn teams'!$A$2:$B$99,2)</f>
        <v>Vasco Da Gama 50 CC</v>
      </c>
      <c r="G507" s="73"/>
      <c r="H507" s="97">
        <f>IF('MASTER  10 Teams'!H507&lt;&gt;"",'MASTER  10 Teams'!H507,"")</f>
        <v>0.41666666666666702</v>
      </c>
      <c r="I507" s="25" t="str">
        <f>VLOOKUP(M507,Venues!$A$2:$E$139,5,FALSE)</f>
        <v>Greenwich High School, Greenwich</v>
      </c>
      <c r="J507" s="75" t="str">
        <f>IF('MASTER  10 Teams'!J507&lt;&gt;"",'MASTER  10 Teams'!J507,"")</f>
        <v/>
      </c>
      <c r="K507" s="24" t="str">
        <f>IF('MASTER  10 Teams'!E507&lt;&gt;"",'MASTER  10 Teams'!E507,"")</f>
        <v>GREENWICH GUNNERS 50</v>
      </c>
      <c r="L507" s="24" t="str">
        <f>IF('MASTER  10 Teams'!F507&lt;&gt;"",'MASTER  10 Teams'!F507,"")</f>
        <v>VASCO DA GAMA 50</v>
      </c>
      <c r="M507" s="5" t="str">
        <f>IF('MASTER  10 Teams'!I507&lt;&gt;"",'MASTER  10 Teams'!I507,"")</f>
        <v>tbd</v>
      </c>
      <c r="N507" s="5"/>
    </row>
    <row r="508" spans="1:14" ht="12.75" customHeight="1" thickTop="1" thickBot="1" x14ac:dyDescent="0.4">
      <c r="A508" s="118"/>
      <c r="B508" s="23"/>
      <c r="C508" s="98">
        <f>IF('MASTER  10 Teams'!C508&lt;&gt;"",'MASTER  10 Teams'!C508,"")</f>
        <v>42988</v>
      </c>
      <c r="D508" s="28" t="str">
        <f>IF('MASTER  10 Teams'!D508&lt;&gt;"",'MASTER  10 Teams'!D508,"")</f>
        <v>O50-1</v>
      </c>
      <c r="E508" s="24" t="str">
        <f>VLOOKUP(K508,'Ref asgn teams'!$A$2:$B$99,2)</f>
        <v>Cheshire Azzurri 50</v>
      </c>
      <c r="F508" s="24" t="str">
        <f>VLOOKUP(L508,'Ref asgn teams'!$A$2:$B$99,2)</f>
        <v>Darien Blue Waves</v>
      </c>
      <c r="G508" s="73"/>
      <c r="H508" s="97">
        <f>IF('MASTER  10 Teams'!H508&lt;&gt;"",'MASTER  10 Teams'!H508,"")</f>
        <v>0.41666666666666669</v>
      </c>
      <c r="I508" s="25" t="str">
        <f>VLOOKUP(M508,Venues!$A$2:$E$139,5,FALSE)</f>
        <v>Quinnipiac Park, Cheshire</v>
      </c>
      <c r="J508" s="75" t="str">
        <f>IF('MASTER  10 Teams'!J508&lt;&gt;"",'MASTER  10 Teams'!J508,"")</f>
        <v/>
      </c>
      <c r="K508" s="24" t="str">
        <f>IF('MASTER  10 Teams'!E508&lt;&gt;"",'MASTER  10 Teams'!E508,"")</f>
        <v>CHESHIRE AZZURRI 50</v>
      </c>
      <c r="L508" s="24" t="str">
        <f>IF('MASTER  10 Teams'!F508&lt;&gt;"",'MASTER  10 Teams'!F508,"")</f>
        <v>DARIEN BLUE WAVE</v>
      </c>
      <c r="M508" s="5" t="str">
        <f>IF('MASTER  10 Teams'!I508&lt;&gt;"",'MASTER  10 Teams'!I508,"")</f>
        <v>Quinnipiac Park, Cheshire</v>
      </c>
      <c r="N508" s="5"/>
    </row>
    <row r="509" spans="1:14" ht="12.75" customHeight="1" thickTop="1" thickBot="1" x14ac:dyDescent="0.4">
      <c r="A509" s="118"/>
      <c r="B509" s="23"/>
      <c r="C509" s="98">
        <f>IF('MASTER  10 Teams'!C509&lt;&gt;"",'MASTER  10 Teams'!C509,"")</f>
        <v>42988</v>
      </c>
      <c r="D509" s="28" t="str">
        <f>IF('MASTER  10 Teams'!D509&lt;&gt;"",'MASTER  10 Teams'!D509,"")</f>
        <v>O50-1</v>
      </c>
      <c r="E509" s="24" t="str">
        <f>VLOOKUP(K509,'Ref asgn teams'!$A$2:$B$99,2)</f>
        <v>New Britain Falcons FC</v>
      </c>
      <c r="F509" s="24" t="str">
        <f>VLOOKUP(L509,'Ref asgn teams'!$A$2:$B$99,2)</f>
        <v>Glastonbury Celtic</v>
      </c>
      <c r="G509" s="73"/>
      <c r="H509" s="97">
        <f>IF('MASTER  10 Teams'!H509&lt;&gt;"",'MASTER  10 Teams'!H509,"")</f>
        <v>0.33333333333333331</v>
      </c>
      <c r="I509" s="25" t="str">
        <f>VLOOKUP(M509,Venues!$A$2:$E$139,5,FALSE)</f>
        <v>Falcon Field (New Britain), New Britain</v>
      </c>
      <c r="J509" s="75" t="str">
        <f>IF('MASTER  10 Teams'!J509&lt;&gt;"",'MASTER  10 Teams'!J509,"")</f>
        <v/>
      </c>
      <c r="K509" s="24" t="str">
        <f>IF('MASTER  10 Teams'!E509&lt;&gt;"",'MASTER  10 Teams'!E509,"")</f>
        <v>NEW BRITAIN FALCONS FC</v>
      </c>
      <c r="L509" s="24" t="str">
        <f>IF('MASTER  10 Teams'!F509&lt;&gt;"",'MASTER  10 Teams'!F509,"")</f>
        <v xml:space="preserve">GLASTONBURY CELTIC </v>
      </c>
      <c r="M509" s="5" t="str">
        <f>IF('MASTER  10 Teams'!I509&lt;&gt;"",'MASTER  10 Teams'!I509,"")</f>
        <v>Falcon Field, New Britain</v>
      </c>
      <c r="N509" s="5"/>
    </row>
    <row r="510" spans="1:14" ht="12.75" customHeight="1" thickTop="1" thickBot="1" x14ac:dyDescent="0.4">
      <c r="A510" s="118"/>
      <c r="B510" s="23"/>
      <c r="C510" s="98">
        <f>IF('MASTER  10 Teams'!C510&lt;&gt;"",'MASTER  10 Teams'!C510,"")</f>
        <v>42988</v>
      </c>
      <c r="D510" s="28" t="str">
        <f>IF('MASTER  10 Teams'!D510&lt;&gt;"",'MASTER  10 Teams'!D510,"")</f>
        <v>O50-1</v>
      </c>
      <c r="E510" s="24" t="str">
        <f>VLOOKUP(K510,'Ref asgn teams'!$A$2:$B$99,2)</f>
        <v>Polonia Falcon Stars FC</v>
      </c>
      <c r="F510" s="24" t="str">
        <f>VLOOKUP(L510,'Ref asgn teams'!$A$2:$B$99,2)</f>
        <v>Guilford Black Eagles</v>
      </c>
      <c r="G510" s="73"/>
      <c r="H510" s="97">
        <f>IF('MASTER  10 Teams'!H510&lt;&gt;"",'MASTER  10 Teams'!H510,"")</f>
        <v>0.41666666666666702</v>
      </c>
      <c r="I510" s="25" t="str">
        <f>VLOOKUP(M510,Venues!$A$2:$E$139,5,FALSE)</f>
        <v>Falcon Field (New Britain), New Britain</v>
      </c>
      <c r="J510" s="75" t="str">
        <f>IF('MASTER  10 Teams'!J510&lt;&gt;"",'MASTER  10 Teams'!J510,"")</f>
        <v/>
      </c>
      <c r="K510" s="24" t="str">
        <f>IF('MASTER  10 Teams'!E510&lt;&gt;"",'MASTER  10 Teams'!E510,"")</f>
        <v>POLONIA FALCON STARS FC</v>
      </c>
      <c r="L510" s="24" t="str">
        <f>IF('MASTER  10 Teams'!F510&lt;&gt;"",'MASTER  10 Teams'!F510,"")</f>
        <v>GUILFORD BLACK EAGLES</v>
      </c>
      <c r="M510" s="5" t="str">
        <f>IF('MASTER  10 Teams'!I510&lt;&gt;"",'MASTER  10 Teams'!I510,"")</f>
        <v>Falcon Field, New Britain</v>
      </c>
      <c r="N510" s="5"/>
    </row>
    <row r="511" spans="1:14" ht="12.75" customHeight="1" thickTop="1" x14ac:dyDescent="0.35">
      <c r="A511" s="118"/>
      <c r="B511" s="23"/>
      <c r="C511" s="98">
        <f>IF('MASTER  10 Teams'!C511&lt;&gt;"",'MASTER  10 Teams'!C511,"")</f>
        <v>42988</v>
      </c>
      <c r="D511" s="65" t="str">
        <f>IF('MASTER  10 Teams'!D511&lt;&gt;"",'MASTER  10 Teams'!D511,"")</f>
        <v>O50-1</v>
      </c>
      <c r="E511" s="24" t="str">
        <f>VLOOKUP(K511,'Ref asgn teams'!$A$2:$B$99,2)</f>
        <v>Hartford Cavaliers Masters</v>
      </c>
      <c r="F511" s="24" t="str">
        <f>VLOOKUP(L511,'Ref asgn teams'!$A$2:$B$99,2)</f>
        <v>Club Napoli 50</v>
      </c>
      <c r="G511" s="73"/>
      <c r="H511" s="97">
        <f>IF('MASTER  10 Teams'!H511&lt;&gt;"",'MASTER  10 Teams'!H511,"")</f>
        <v>0.41666666666666702</v>
      </c>
      <c r="I511" s="25" t="str">
        <f>VLOOKUP(M511,Venues!$A$2:$E$139,5,FALSE)</f>
        <v>Cronin Field, Hartford</v>
      </c>
      <c r="J511" s="75" t="str">
        <f>IF('MASTER  10 Teams'!J511&lt;&gt;"",'MASTER  10 Teams'!J511,"")</f>
        <v/>
      </c>
      <c r="K511" s="24" t="str">
        <f>IF('MASTER  10 Teams'!E511&lt;&gt;"",'MASTER  10 Teams'!E511,"")</f>
        <v>HARTFORD CAVALIERS</v>
      </c>
      <c r="L511" s="24" t="str">
        <f>IF('MASTER  10 Teams'!F511&lt;&gt;"",'MASTER  10 Teams'!F511,"")</f>
        <v>CLUB NAPOLI 50</v>
      </c>
      <c r="M511" s="5" t="str">
        <f>IF('MASTER  10 Teams'!I511&lt;&gt;"",'MASTER  10 Teams'!I511,"")</f>
        <v>Cronin Field, Hartford</v>
      </c>
      <c r="N511" s="5"/>
    </row>
    <row r="512" spans="1:14" ht="12.75" customHeight="1" thickBot="1" x14ac:dyDescent="0.4">
      <c r="A512" s="118"/>
      <c r="B512" s="23"/>
      <c r="C512" s="98" t="str">
        <f>IF('MASTER  10 Teams'!C512&lt;&gt;"",'MASTER  10 Teams'!C512,"")</f>
        <v/>
      </c>
      <c r="D512" s="26" t="str">
        <f>IF('MASTER  10 Teams'!D512&lt;&gt;"",'MASTER  10 Teams'!D512,"")</f>
        <v xml:space="preserve"> </v>
      </c>
      <c r="E512" s="24" t="e">
        <f>VLOOKUP(K512,'Ref asgn teams'!$A$2:$B$99,2)</f>
        <v>#N/A</v>
      </c>
      <c r="F512" s="24" t="e">
        <f>VLOOKUP(L512,'Ref asgn teams'!$A$2:$B$99,2)</f>
        <v>#N/A</v>
      </c>
      <c r="G512" s="73"/>
      <c r="H512" s="97" t="str">
        <f>IF('MASTER  10 Teams'!H512&lt;&gt;"",'MASTER  10 Teams'!H512,"")</f>
        <v/>
      </c>
      <c r="I512" s="25" t="e">
        <f>VLOOKUP(M512,Venues!$A$2:$E$139,5,FALSE)</f>
        <v>#N/A</v>
      </c>
      <c r="J512" s="75" t="str">
        <f>IF('MASTER  10 Teams'!J512&lt;&gt;"",'MASTER  10 Teams'!J512,"")</f>
        <v/>
      </c>
      <c r="K512" s="24" t="str">
        <f>IF('MASTER  10 Teams'!E512&lt;&gt;"",'MASTER  10 Teams'!E512,"")</f>
        <v/>
      </c>
      <c r="L512" s="24" t="str">
        <f>IF('MASTER  10 Teams'!F512&lt;&gt;"",'MASTER  10 Teams'!F512,"")</f>
        <v/>
      </c>
      <c r="M512" s="5" t="str">
        <f>IF('MASTER  10 Teams'!I512&lt;&gt;"",'MASTER  10 Teams'!I512,"")</f>
        <v/>
      </c>
      <c r="N512" s="2"/>
    </row>
    <row r="513" spans="1:14" ht="12.75" customHeight="1" thickTop="1" thickBot="1" x14ac:dyDescent="0.4">
      <c r="A513" s="118"/>
      <c r="B513" s="23"/>
      <c r="C513" s="98">
        <f>IF('MASTER  10 Teams'!C683&lt;&gt;"",'MASTER  10 Teams'!C683,"")</f>
        <v>43023</v>
      </c>
      <c r="D513" s="39" t="str">
        <f>IF('MASTER  10 Teams'!D683&lt;&gt;"",'MASTER  10 Teams'!D683,"")</f>
        <v>O50-2</v>
      </c>
      <c r="E513" s="24" t="str">
        <f>VLOOKUP(K513,'Ref asgn teams'!$A$2:$B$99,2)</f>
        <v>Moodus SC</v>
      </c>
      <c r="F513" s="24" t="str">
        <f>VLOOKUP(L513,'Ref asgn teams'!$A$2:$B$99,2)</f>
        <v>West Haven Grays</v>
      </c>
      <c r="G513" s="73"/>
      <c r="H513" s="97">
        <f>IF('MASTER  10 Teams'!H683&lt;&gt;"",'MASTER  10 Teams'!H683,"")</f>
        <v>0.41666666666666702</v>
      </c>
      <c r="I513" s="25" t="str">
        <f>VLOOKUP(M513,Venues!$A$2:$E$139,5,FALSE)</f>
        <v>Nathan Hale-Ray High School, Moodus</v>
      </c>
      <c r="J513" s="75" t="str">
        <f>IF('MASTER  10 Teams'!J683&lt;&gt;"",'MASTER  10 Teams'!J683,"")</f>
        <v/>
      </c>
      <c r="K513" s="24" t="str">
        <f>IF('MASTER  10 Teams'!E683&lt;&gt;"",'MASTER  10 Teams'!E683,"")</f>
        <v>MOODUS SC</v>
      </c>
      <c r="L513" s="24" t="str">
        <f>IF('MASTER  10 Teams'!F683&lt;&gt;"",'MASTER  10 Teams'!F683,"")</f>
        <v>WEST HAVEN GRAYS</v>
      </c>
      <c r="M513" s="5" t="str">
        <f>IF('MASTER  10 Teams'!I683&lt;&gt;"",'MASTER  10 Teams'!I683,"")</f>
        <v>Nathan Hale-Ray HS, Moodus</v>
      </c>
      <c r="N513" s="5"/>
    </row>
    <row r="514" spans="1:14" ht="12.75" customHeight="1" thickTop="1" thickBot="1" x14ac:dyDescent="0.4">
      <c r="A514" s="118"/>
      <c r="B514" s="23"/>
      <c r="C514" s="98">
        <f>IF('MASTER  10 Teams'!C684&lt;&gt;"",'MASTER  10 Teams'!C684,"")</f>
        <v>43023</v>
      </c>
      <c r="D514" s="39" t="str">
        <f>IF('MASTER  10 Teams'!D684&lt;&gt;"",'MASTER  10 Teams'!D684,"")</f>
        <v>O50-2</v>
      </c>
      <c r="E514" s="24" t="str">
        <f>VLOOKUP(K514,'Ref asgn teams'!$A$2:$B$99,2)</f>
        <v>East Haven SC</v>
      </c>
      <c r="F514" s="24" t="str">
        <f>VLOOKUP(L514,'Ref asgn teams'!$A$2:$B$99,2)</f>
        <v>Greenwich Arsenal 50</v>
      </c>
      <c r="G514" s="73"/>
      <c r="H514" s="97">
        <f>IF('MASTER  10 Teams'!H684&lt;&gt;"",'MASTER  10 Teams'!H684,"")</f>
        <v>0.41666666666666702</v>
      </c>
      <c r="I514" s="25" t="str">
        <f>VLOOKUP(M514,Venues!$A$2:$E$139,5,FALSE)</f>
        <v>Moulthrop Field, East Haven</v>
      </c>
      <c r="J514" s="75" t="str">
        <f>IF('MASTER  10 Teams'!J684&lt;&gt;"",'MASTER  10 Teams'!J684,"")</f>
        <v/>
      </c>
      <c r="K514" s="24" t="str">
        <f>IF('MASTER  10 Teams'!E684&lt;&gt;"",'MASTER  10 Teams'!E684,"")</f>
        <v>EAST HAVEN SC</v>
      </c>
      <c r="L514" s="24" t="str">
        <f>IF('MASTER  10 Teams'!F684&lt;&gt;"",'MASTER  10 Teams'!F684,"")</f>
        <v>GREENWICH ARSENAL 50</v>
      </c>
      <c r="M514" s="5" t="str">
        <f>IF('MASTER  10 Teams'!I684&lt;&gt;"",'MASTER  10 Teams'!I684,"")</f>
        <v>Moulthrop Field, East Haven</v>
      </c>
      <c r="N514" s="5"/>
    </row>
    <row r="515" spans="1:14" ht="12.75" customHeight="1" thickTop="1" thickBot="1" x14ac:dyDescent="0.4">
      <c r="A515" s="118"/>
      <c r="B515" s="23"/>
      <c r="C515" s="98">
        <f>IF('MASTER  10 Teams'!C685&lt;&gt;"",'MASTER  10 Teams'!C685,"")</f>
        <v>43023</v>
      </c>
      <c r="D515" s="39" t="str">
        <f>IF('MASTER  10 Teams'!D685&lt;&gt;"",'MASTER  10 Teams'!D685,"")</f>
        <v>O50-2</v>
      </c>
      <c r="E515" s="24" t="str">
        <f>VLOOKUP(K515,'Ref asgn teams'!$A$2:$B$99,2)</f>
        <v>Southbury Boomers</v>
      </c>
      <c r="F515" s="24" t="str">
        <f>VLOOKUP(L515,'Ref asgn teams'!$A$2:$B$99,2)</f>
        <v>GREENWICH PUMAS LEGENDS</v>
      </c>
      <c r="G515" s="73"/>
      <c r="H515" s="97">
        <f>IF('MASTER  10 Teams'!H685&lt;&gt;"",'MASTER  10 Teams'!H685,"")</f>
        <v>0.41666666666666702</v>
      </c>
      <c r="I515" s="25" t="str">
        <f>VLOOKUP(M515,Venues!$A$2:$E$139,5,FALSE)</f>
        <v>Settlers Park, Southbury</v>
      </c>
      <c r="J515" s="75" t="str">
        <f>IF('MASTER  10 Teams'!J685&lt;&gt;"",'MASTER  10 Teams'!J685,"")</f>
        <v/>
      </c>
      <c r="K515" s="24" t="str">
        <f>IF('MASTER  10 Teams'!E685&lt;&gt;"",'MASTER  10 Teams'!E685,"")</f>
        <v>SOUTHBURY BOOMERS</v>
      </c>
      <c r="L515" s="24" t="str">
        <f>IF('MASTER  10 Teams'!F685&lt;&gt;"",'MASTER  10 Teams'!F685,"")</f>
        <v>GREENWICH PUMAS LEGENDS</v>
      </c>
      <c r="M515" s="5" t="str">
        <f>IF('MASTER  10 Teams'!I685&lt;&gt;"",'MASTER  10 Teams'!I685,"")</f>
        <v>Settlers Park, Southbury</v>
      </c>
      <c r="N515" s="5"/>
    </row>
    <row r="516" spans="1:14" ht="12.75" customHeight="1" thickTop="1" thickBot="1" x14ac:dyDescent="0.4">
      <c r="A516" s="118"/>
      <c r="B516" s="23"/>
      <c r="C516" s="98">
        <f>IF('MASTER  10 Teams'!C686&lt;&gt;"",'MASTER  10 Teams'!C686,"")</f>
        <v>43023</v>
      </c>
      <c r="D516" s="39" t="str">
        <f>IF('MASTER  10 Teams'!D686&lt;&gt;"",'MASTER  10 Teams'!D686,"")</f>
        <v>O50-2</v>
      </c>
      <c r="E516" s="24" t="str">
        <f>VLOOKUP(K516,'Ref asgn teams'!$A$2:$B$99,2)</f>
        <v>Waterbury Pontes</v>
      </c>
      <c r="F516" s="24" t="str">
        <f>VLOOKUP(L516,'Ref asgn teams'!$A$2:$B$99,2)</f>
        <v>Naugatuck River Rats</v>
      </c>
      <c r="G516" s="73"/>
      <c r="H516" s="97">
        <f>IF('MASTER  10 Teams'!H686&lt;&gt;"",'MASTER  10 Teams'!H686,"")</f>
        <v>0.41666666666666702</v>
      </c>
      <c r="I516" s="25" t="str">
        <f>VLOOKUP(M516,Venues!$A$2:$E$139,5,FALSE)</f>
        <v>Pontelandolfo Club, Waterbury</v>
      </c>
      <c r="J516" s="75" t="str">
        <f>IF('MASTER  10 Teams'!J686&lt;&gt;"",'MASTER  10 Teams'!J686,"")</f>
        <v/>
      </c>
      <c r="K516" s="24" t="str">
        <f>IF('MASTER  10 Teams'!E686&lt;&gt;"",'MASTER  10 Teams'!E686,"")</f>
        <v>WATERBURY PONTES</v>
      </c>
      <c r="L516" s="24" t="str">
        <f>IF('MASTER  10 Teams'!F686&lt;&gt;"",'MASTER  10 Teams'!F686,"")</f>
        <v>NAUGATUCK RIVER RATS</v>
      </c>
      <c r="M516" s="5" t="str">
        <f>IF('MASTER  10 Teams'!I686&lt;&gt;"",'MASTER  10 Teams'!I686,"")</f>
        <v>Pontelandolfo Club, Waterbury</v>
      </c>
      <c r="N516" s="5"/>
    </row>
    <row r="517" spans="1:14" ht="12.75" customHeight="1" thickTop="1" x14ac:dyDescent="0.35">
      <c r="A517" s="118"/>
      <c r="B517" s="23"/>
      <c r="C517" s="98">
        <f>IF('MASTER  10 Teams'!C687&lt;&gt;"",'MASTER  10 Teams'!C687,"")</f>
        <v>43023</v>
      </c>
      <c r="D517" s="70" t="str">
        <f>IF('MASTER  10 Teams'!D687&lt;&gt;"",'MASTER  10 Teams'!D687,"")</f>
        <v>O50-2</v>
      </c>
      <c r="E517" s="24" t="str">
        <f>VLOOKUP(K517,'Ref asgn teams'!$A$2:$B$99,2)</f>
        <v>North Branford Legends</v>
      </c>
      <c r="F517" s="24" t="str">
        <f>VLOOKUP(L517,'Ref asgn teams'!$A$2:$B$99,2)</f>
        <v>Farmington White Owls</v>
      </c>
      <c r="G517" s="73"/>
      <c r="H517" s="97">
        <f>IF('MASTER  10 Teams'!H687&lt;&gt;"",'MASTER  10 Teams'!H687,"")</f>
        <v>0.41666666666666702</v>
      </c>
      <c r="I517" s="25" t="str">
        <f>VLOOKUP(M517,Venues!$A$2:$E$139,5,FALSE)</f>
        <v>Northford Park, Northford</v>
      </c>
      <c r="J517" s="75" t="str">
        <f>IF('MASTER  10 Teams'!J687&lt;&gt;"",'MASTER  10 Teams'!J687,"")</f>
        <v/>
      </c>
      <c r="K517" s="24" t="str">
        <f>IF('MASTER  10 Teams'!E687&lt;&gt;"",'MASTER  10 Teams'!E687,"")</f>
        <v>NORTH BRANFORD LEGENDS</v>
      </c>
      <c r="L517" s="24" t="str">
        <f>IF('MASTER  10 Teams'!F687&lt;&gt;"",'MASTER  10 Teams'!F687,"")</f>
        <v>FARMINGTON WHITE OWLS</v>
      </c>
      <c r="M517" s="5" t="str">
        <f>IF('MASTER  10 Teams'!I687&lt;&gt;"",'MASTER  10 Teams'!I687,"")</f>
        <v>Northford Park, North Branford</v>
      </c>
      <c r="N517" s="5"/>
    </row>
    <row r="518" spans="1:14" ht="12.75" customHeight="1" thickBot="1" x14ac:dyDescent="0.4">
      <c r="A518" s="118"/>
      <c r="B518" s="23"/>
      <c r="C518" s="98" t="str">
        <f>IF('MASTER  10 Teams'!C518&lt;&gt;"",'MASTER  10 Teams'!C518,"")</f>
        <v/>
      </c>
      <c r="D518" s="29" t="str">
        <f>IF('MASTER  10 Teams'!D518&lt;&gt;"",'MASTER  10 Teams'!D518,"")</f>
        <v xml:space="preserve"> </v>
      </c>
      <c r="E518" s="24" t="e">
        <f>VLOOKUP(K518,'Ref asgn teams'!$A$2:$B$99,2)</f>
        <v>#N/A</v>
      </c>
      <c r="F518" s="24" t="e">
        <f>VLOOKUP(L518,'Ref asgn teams'!$A$2:$B$99,2)</f>
        <v>#N/A</v>
      </c>
      <c r="G518" s="73"/>
      <c r="H518" s="97" t="str">
        <f>IF('MASTER  10 Teams'!H518&lt;&gt;"",'MASTER  10 Teams'!H518,"")</f>
        <v/>
      </c>
      <c r="I518" s="25" t="e">
        <f>VLOOKUP(M518,Venues!$A$2:$E$139,5,FALSE)</f>
        <v>#N/A</v>
      </c>
      <c r="J518" s="75" t="str">
        <f>IF('MASTER  10 Teams'!J518&lt;&gt;"",'MASTER  10 Teams'!J518,"")</f>
        <v/>
      </c>
      <c r="K518" s="24" t="str">
        <f>IF('MASTER  10 Teams'!E518&lt;&gt;"",'MASTER  10 Teams'!E518,"")</f>
        <v/>
      </c>
      <c r="L518" s="24" t="str">
        <f>IF('MASTER  10 Teams'!F518&lt;&gt;"",'MASTER  10 Teams'!F518,"")</f>
        <v/>
      </c>
      <c r="M518" s="5" t="str">
        <f>IF('MASTER  10 Teams'!I518&lt;&gt;"",'MASTER  10 Teams'!I518,"")</f>
        <v/>
      </c>
      <c r="N518" s="2"/>
    </row>
    <row r="519" spans="1:14" ht="12.75" customHeight="1" thickTop="1" thickBot="1" x14ac:dyDescent="0.4">
      <c r="A519" s="118"/>
      <c r="B519" s="23"/>
      <c r="C519" s="98">
        <f>IF('MASTER  10 Teams'!C519&lt;&gt;"",'MASTER  10 Teams'!C519,"")</f>
        <v>42995</v>
      </c>
      <c r="D519" s="34" t="str">
        <f>IF('MASTER  10 Teams'!D519&lt;&gt;"",'MASTER  10 Teams'!D519,"")</f>
        <v>O30-1</v>
      </c>
      <c r="E519" s="24" t="str">
        <f>VLOOKUP(K519,'Ref asgn teams'!$A$2:$B$99,2)</f>
        <v>Cinton FC</v>
      </c>
      <c r="F519" s="24" t="str">
        <f>VLOOKUP(L519,'Ref asgn teams'!$A$2:$B$99,2)</f>
        <v>Newington Portuguese 30</v>
      </c>
      <c r="G519" s="73"/>
      <c r="H519" s="97">
        <f>IF('MASTER  10 Teams'!H519&lt;&gt;"",'MASTER  10 Teams'!H519,"")</f>
        <v>0.41666666666666702</v>
      </c>
      <c r="I519" s="25" t="str">
        <f>VLOOKUP(M519,Venues!$A$2:$E$139,5,FALSE)</f>
        <v>Indian River Recreation Area, Clinton</v>
      </c>
      <c r="J519" s="75" t="str">
        <f>IF('MASTER  10 Teams'!J519&lt;&gt;"",'MASTER  10 Teams'!J519,"")</f>
        <v/>
      </c>
      <c r="K519" s="24" t="str">
        <f>IF('MASTER  10 Teams'!E519&lt;&gt;"",'MASTER  10 Teams'!E519,"")</f>
        <v>CLINTON FC</v>
      </c>
      <c r="L519" s="24" t="str">
        <f>IF('MASTER  10 Teams'!F519&lt;&gt;"",'MASTER  10 Teams'!F519,"")</f>
        <v>NEWINGTON PORTUGUESE 30</v>
      </c>
      <c r="M519" s="5" t="str">
        <f>IF('MASTER  10 Teams'!I519&lt;&gt;"",'MASTER  10 Teams'!I519,"")</f>
        <v>Indian River Sports Complex, Clinton</v>
      </c>
      <c r="N519" s="5"/>
    </row>
    <row r="520" spans="1:14" ht="12.75" customHeight="1" thickTop="1" thickBot="1" x14ac:dyDescent="0.4">
      <c r="A520" s="118"/>
      <c r="B520" s="23"/>
      <c r="C520" s="98">
        <f>IF('MASTER  10 Teams'!C520&lt;&gt;"",'MASTER  10 Teams'!C520,"")</f>
        <v>42995</v>
      </c>
      <c r="D520" s="34" t="str">
        <f>IF('MASTER  10 Teams'!D520&lt;&gt;"",'MASTER  10 Teams'!D520,"")</f>
        <v>O30-1</v>
      </c>
      <c r="E520" s="24" t="str">
        <f>VLOOKUP(K520,'Ref asgn teams'!$A$2:$B$99,2)</f>
        <v>Danbury United 30</v>
      </c>
      <c r="F520" s="24" t="str">
        <f>VLOOKUP(L520,'Ref asgn teams'!$A$2:$B$99,2)</f>
        <v>VASCO DA GAMA 30</v>
      </c>
      <c r="G520" s="73"/>
      <c r="H520" s="97">
        <f>IF('MASTER  10 Teams'!H520&lt;&gt;"",'MASTER  10 Teams'!H520,"")</f>
        <v>0.375</v>
      </c>
      <c r="I520" s="25" t="str">
        <f>VLOOKUP(M520,Venues!$A$2:$E$139,5,FALSE)</f>
        <v>Danbury Portuguese Cultural Center, Danbury</v>
      </c>
      <c r="J520" s="75" t="str">
        <f>IF('MASTER  10 Teams'!J520&lt;&gt;"",'MASTER  10 Teams'!J520,"")</f>
        <v/>
      </c>
      <c r="K520" s="24" t="str">
        <f>IF('MASTER  10 Teams'!E520&lt;&gt;"",'MASTER  10 Teams'!E520,"")</f>
        <v>DANBURY UNITED 30</v>
      </c>
      <c r="L520" s="24" t="str">
        <f>IF('MASTER  10 Teams'!F520&lt;&gt;"",'MASTER  10 Teams'!F520,"")</f>
        <v>VASCO DA GAMA 30</v>
      </c>
      <c r="M520" s="5" t="str">
        <f>IF('MASTER  10 Teams'!I520&lt;&gt;"",'MASTER  10 Teams'!I520,"")</f>
        <v>Portuguese Cultural Center, Danbury</v>
      </c>
      <c r="N520" s="5"/>
    </row>
    <row r="521" spans="1:14" ht="12.75" customHeight="1" thickTop="1" thickBot="1" x14ac:dyDescent="0.4">
      <c r="A521" s="118"/>
      <c r="B521" s="23"/>
      <c r="C521" s="98">
        <f>IF('MASTER  10 Teams'!C521&lt;&gt;"",'MASTER  10 Teams'!C521,"")</f>
        <v>42995</v>
      </c>
      <c r="D521" s="34" t="str">
        <f>IF('MASTER  10 Teams'!D521&lt;&gt;"",'MASTER  10 Teams'!D521,"")</f>
        <v>O30-1</v>
      </c>
      <c r="E521" s="24" t="str">
        <f>VLOOKUP(K521,'Ref asgn teams'!$A$2:$B$99,2)</f>
        <v>Milford Tuesday</v>
      </c>
      <c r="F521" s="24" t="str">
        <f>VLOOKUP(L521,'Ref asgn teams'!$A$2:$B$99,2)</f>
        <v>Greenwich Arsenal 30</v>
      </c>
      <c r="G521" s="73"/>
      <c r="H521" s="97">
        <f>IF('MASTER  10 Teams'!H521&lt;&gt;"",'MASTER  10 Teams'!H521,"")</f>
        <v>0.33333333333333331</v>
      </c>
      <c r="I521" s="25" t="str">
        <f>VLOOKUP(M521,Venues!$A$2:$E$139,5,FALSE)</f>
        <v>Fred Wolfe Park, Orange</v>
      </c>
      <c r="J521" s="75" t="str">
        <f>IF('MASTER  10 Teams'!J521&lt;&gt;"",'MASTER  10 Teams'!J521,"")</f>
        <v/>
      </c>
      <c r="K521" s="24" t="str">
        <f>IF('MASTER  10 Teams'!E521&lt;&gt;"",'MASTER  10 Teams'!E521,"")</f>
        <v>MILFORD TUESDAY</v>
      </c>
      <c r="L521" s="24" t="str">
        <f>IF('MASTER  10 Teams'!F521&lt;&gt;"",'MASTER  10 Teams'!F521,"")</f>
        <v>GREENWICH ARSENAL 30</v>
      </c>
      <c r="M521" s="5" t="str">
        <f>IF('MASTER  10 Teams'!I521&lt;&gt;"",'MASTER  10 Teams'!I521,"")</f>
        <v>Fred Wolfe Park, Orange</v>
      </c>
      <c r="N521" s="5"/>
    </row>
    <row r="522" spans="1:14" ht="12.75" customHeight="1" thickTop="1" thickBot="1" x14ac:dyDescent="0.4">
      <c r="A522" s="118"/>
      <c r="B522" s="23"/>
      <c r="C522" s="98">
        <f>IF('MASTER  10 Teams'!C522&lt;&gt;"",'MASTER  10 Teams'!C522,"")</f>
        <v>42995</v>
      </c>
      <c r="D522" s="34" t="str">
        <f>IF('MASTER  10 Teams'!D522&lt;&gt;"",'MASTER  10 Teams'!D522,"")</f>
        <v>O30-1</v>
      </c>
      <c r="E522" s="24" t="str">
        <f>VLOOKUP(K522,'Ref asgn teams'!$A$2:$B$99,2)</f>
        <v>ECUACHAMOS FC</v>
      </c>
      <c r="F522" s="24" t="str">
        <f>VLOOKUP(L522,'Ref asgn teams'!$A$2:$B$99,2)</f>
        <v>Polonez United</v>
      </c>
      <c r="G522" s="73"/>
      <c r="H522" s="97">
        <f>IF('MASTER  10 Teams'!H522&lt;&gt;"",'MASTER  10 Teams'!H522,"")</f>
        <v>0.41666666666666702</v>
      </c>
      <c r="I522" s="25" t="str">
        <f>VLOOKUP(M522,Venues!$A$2:$E$139,5,FALSE)</f>
        <v>Witek Park, Derby</v>
      </c>
      <c r="J522" s="75" t="str">
        <f>IF('MASTER  10 Teams'!J522&lt;&gt;"",'MASTER  10 Teams'!J522,"")</f>
        <v/>
      </c>
      <c r="K522" s="24" t="str">
        <f>IF('MASTER  10 Teams'!E522&lt;&gt;"",'MASTER  10 Teams'!E522,"")</f>
        <v>ECUACHAMOS FC</v>
      </c>
      <c r="L522" s="24" t="str">
        <f>IF('MASTER  10 Teams'!F522&lt;&gt;"",'MASTER  10 Teams'!F522,"")</f>
        <v>POLONEZ UNITED</v>
      </c>
      <c r="M522" s="5" t="str">
        <f>IF('MASTER  10 Teams'!I522&lt;&gt;"",'MASTER  10 Teams'!I522,"")</f>
        <v>Witek Park, Derby</v>
      </c>
      <c r="N522" s="5"/>
    </row>
    <row r="523" spans="1:14" ht="12.75" customHeight="1" thickTop="1" thickBot="1" x14ac:dyDescent="0.4">
      <c r="A523" s="118"/>
      <c r="B523" s="23"/>
      <c r="C523" s="98">
        <f>IF('MASTER  10 Teams'!C523&lt;&gt;"",'MASTER  10 Teams'!C523,"")</f>
        <v>42995</v>
      </c>
      <c r="D523" s="34" t="str">
        <f>IF('MASTER  10 Teams'!D523&lt;&gt;"",'MASTER  10 Teams'!D523,"")</f>
        <v>O30-1</v>
      </c>
      <c r="E523" s="24" t="str">
        <f>VLOOKUP(K523,'Ref asgn teams'!$A$2:$B$99,2)</f>
        <v>FC Shelton</v>
      </c>
      <c r="F523" s="24" t="str">
        <f>VLOOKUP(L523,'Ref asgn teams'!$A$2:$B$99,2)</f>
        <v>Newtown Salty Dogs</v>
      </c>
      <c r="G523" s="73"/>
      <c r="H523" s="97">
        <f>IF('MASTER  10 Teams'!H523&lt;&gt;"",'MASTER  10 Teams'!H523,"")</f>
        <v>0.33333333333333331</v>
      </c>
      <c r="I523" s="25" t="str">
        <f>VLOOKUP(M523,Venues!$A$2:$E$139,5,FALSE)</f>
        <v>Nike Site, Shelton</v>
      </c>
      <c r="J523" s="75" t="str">
        <f>IF('MASTER  10 Teams'!J523&lt;&gt;"",'MASTER  10 Teams'!J523,"")</f>
        <v/>
      </c>
      <c r="K523" s="24" t="str">
        <f>IF('MASTER  10 Teams'!E523&lt;&gt;"",'MASTER  10 Teams'!E523,"")</f>
        <v>SHELTON FC</v>
      </c>
      <c r="L523" s="24" t="str">
        <f>IF('MASTER  10 Teams'!F523&lt;&gt;"",'MASTER  10 Teams'!F523,"")</f>
        <v>NORTH BRANFORD 30</v>
      </c>
      <c r="M523" s="5" t="str">
        <f>IF('MASTER  10 Teams'!I523&lt;&gt;"",'MASTER  10 Teams'!I523,"")</f>
        <v>Nike Site, Shelton</v>
      </c>
      <c r="N523" s="5"/>
    </row>
    <row r="524" spans="1:14" ht="12.75" customHeight="1" thickTop="1" thickBot="1" x14ac:dyDescent="0.4">
      <c r="A524" s="118"/>
      <c r="B524" s="23"/>
      <c r="C524" s="98" t="str">
        <f>IF('MASTER  10 Teams'!C524&lt;&gt;"",'MASTER  10 Teams'!C524,"")</f>
        <v/>
      </c>
      <c r="D524" s="29" t="str">
        <f>IF('MASTER  10 Teams'!D524&lt;&gt;"",'MASTER  10 Teams'!D524,"")</f>
        <v/>
      </c>
      <c r="E524" s="24" t="e">
        <f>VLOOKUP(K524,'Ref asgn teams'!$A$2:$B$99,2)</f>
        <v>#N/A</v>
      </c>
      <c r="F524" s="24" t="e">
        <f>VLOOKUP(L524,'Ref asgn teams'!$A$2:$B$99,2)</f>
        <v>#N/A</v>
      </c>
      <c r="G524" s="73"/>
      <c r="H524" s="97" t="str">
        <f>IF('MASTER  10 Teams'!H524&lt;&gt;"",'MASTER  10 Teams'!H524,"")</f>
        <v/>
      </c>
      <c r="I524" s="25" t="e">
        <f>VLOOKUP(M524,Venues!$A$2:$E$139,5,FALSE)</f>
        <v>#N/A</v>
      </c>
      <c r="J524" s="75" t="str">
        <f>IF('MASTER  10 Teams'!J524&lt;&gt;"",'MASTER  10 Teams'!J524,"")</f>
        <v/>
      </c>
      <c r="K524" s="24" t="str">
        <f>IF('MASTER  10 Teams'!E524&lt;&gt;"",'MASTER  10 Teams'!E524,"")</f>
        <v/>
      </c>
      <c r="L524" s="24" t="str">
        <f>IF('MASTER  10 Teams'!F524&lt;&gt;"",'MASTER  10 Teams'!F524,"")</f>
        <v/>
      </c>
      <c r="M524" s="5" t="str">
        <f>IF('MASTER  10 Teams'!I524&lt;&gt;"",'MASTER  10 Teams'!I524,"")</f>
        <v/>
      </c>
      <c r="N524" s="5"/>
    </row>
    <row r="525" spans="1:14" ht="12.75" customHeight="1" thickTop="1" thickBot="1" x14ac:dyDescent="0.4">
      <c r="A525" s="118"/>
      <c r="B525" s="23"/>
      <c r="C525" s="98">
        <f>IF('MASTER  10 Teams'!C525&lt;&gt;"",'MASTER  10 Teams'!C525,"")</f>
        <v>42995</v>
      </c>
      <c r="D525" s="35" t="str">
        <f>IF('MASTER  10 Teams'!D525&lt;&gt;"",'MASTER  10 Teams'!D525,"")</f>
        <v>O30-2</v>
      </c>
      <c r="E525" s="24" t="str">
        <f>VLOOKUP(K525,'Ref asgn teams'!$A$2:$B$99,2)</f>
        <v>Milford Amigos</v>
      </c>
      <c r="F525" s="24" t="str">
        <f>VLOOKUP(L525,'Ref asgn teams'!$A$2:$B$99,2)</f>
        <v>Bridgeport United</v>
      </c>
      <c r="G525" s="73"/>
      <c r="H525" s="97">
        <f>IF('MASTER  10 Teams'!H525&lt;&gt;"",'MASTER  10 Teams'!H525,"")</f>
        <v>0.33333333333333331</v>
      </c>
      <c r="I525" s="25" t="str">
        <f>VLOOKUP(M525,Venues!$A$2:$E$139,5,FALSE)</f>
        <v>Pease Rd Field, Woodbridge</v>
      </c>
      <c r="J525" s="75" t="str">
        <f>IF('MASTER  10 Teams'!J525&lt;&gt;"",'MASTER  10 Teams'!J525,"")</f>
        <v/>
      </c>
      <c r="K525" s="24" t="str">
        <f>IF('MASTER  10 Teams'!E525&lt;&gt;"",'MASTER  10 Teams'!E525,"")</f>
        <v>MILFORD AMIGOS</v>
      </c>
      <c r="L525" s="24" t="str">
        <f>IF('MASTER  10 Teams'!F525&lt;&gt;"",'MASTER  10 Teams'!F525,"")</f>
        <v>BYE</v>
      </c>
      <c r="M525" s="5" t="str">
        <f>IF('MASTER  10 Teams'!I525&lt;&gt;"",'MASTER  10 Teams'!I525,"")</f>
        <v>Pease Road, Woodbridge</v>
      </c>
      <c r="N525" s="5"/>
    </row>
    <row r="526" spans="1:14" ht="12.75" customHeight="1" thickTop="1" thickBot="1" x14ac:dyDescent="0.4">
      <c r="A526" s="118"/>
      <c r="B526" s="23"/>
      <c r="C526" s="98">
        <f>IF('MASTER  10 Teams'!C526&lt;&gt;"",'MASTER  10 Teams'!C526,"")</f>
        <v>42995</v>
      </c>
      <c r="D526" s="35" t="str">
        <f>IF('MASTER  10 Teams'!D526&lt;&gt;"",'MASTER  10 Teams'!D526,"")</f>
        <v>O30-2</v>
      </c>
      <c r="E526" s="24" t="str">
        <f>VLOOKUP(K526,'Ref asgn teams'!$A$2:$B$99,2)</f>
        <v>Caseus New Haven FC</v>
      </c>
      <c r="F526" s="24" t="str">
        <f>VLOOKUP(L526,'Ref asgn teams'!$A$2:$B$99,2)</f>
        <v>WATERTOWN GEEZERS</v>
      </c>
      <c r="G526" s="73"/>
      <c r="H526" s="97">
        <f>IF('MASTER  10 Teams'!H526&lt;&gt;"",'MASTER  10 Teams'!H526,"")</f>
        <v>0.33333333333333331</v>
      </c>
      <c r="I526" s="25" t="str">
        <f>VLOOKUP(M526,Venues!$A$2:$E$139,5,FALSE)</f>
        <v>West Haven HS, West Haven</v>
      </c>
      <c r="J526" s="75" t="str">
        <f>IF('MASTER  10 Teams'!J526&lt;&gt;"",'MASTER  10 Teams'!J526,"")</f>
        <v/>
      </c>
      <c r="K526" s="24" t="str">
        <f>IF('MASTER  10 Teams'!E526&lt;&gt;"",'MASTER  10 Teams'!E526,"")</f>
        <v>CASEUS NEW HAVEN FC</v>
      </c>
      <c r="L526" s="24" t="str">
        <f>IF('MASTER  10 Teams'!F526&lt;&gt;"",'MASTER  10 Teams'!F526,"")</f>
        <v>WATERTOWN GEEZERS</v>
      </c>
      <c r="M526" s="5" t="str">
        <f>IF('MASTER  10 Teams'!I526&lt;&gt;"",'MASTER  10 Teams'!I526,"")</f>
        <v>Strong Stadium, West Haven</v>
      </c>
      <c r="N526" s="5"/>
    </row>
    <row r="527" spans="1:14" ht="12.75" customHeight="1" thickTop="1" thickBot="1" x14ac:dyDescent="0.4">
      <c r="A527" s="118"/>
      <c r="B527" s="23"/>
      <c r="C527" s="98">
        <f>IF('MASTER  10 Teams'!C527&lt;&gt;"",'MASTER  10 Teams'!C527,"")</f>
        <v>42995</v>
      </c>
      <c r="D527" s="35" t="str">
        <f>IF('MASTER  10 Teams'!D527&lt;&gt;"",'MASTER  10 Teams'!D527,"")</f>
        <v>O30-2</v>
      </c>
      <c r="E527" s="24" t="str">
        <f>VLOOKUP(K527,'Ref asgn teams'!$A$2:$B$99,2)</f>
        <v>Litchfield County Blues</v>
      </c>
      <c r="F527" s="24" t="str">
        <f>VLOOKUP(L527,'Ref asgn teams'!$A$2:$B$99,2)</f>
        <v>HENRY REID FC</v>
      </c>
      <c r="G527" s="73"/>
      <c r="H527" s="97">
        <f>IF('MASTER  10 Teams'!H527&lt;&gt;"",'MASTER  10 Teams'!H527,"")</f>
        <v>0.41666666666666702</v>
      </c>
      <c r="I527" s="25" t="str">
        <f>VLOOKUP(M527,Venues!$A$2:$E$139,5,FALSE)</f>
        <v>Whittlesey Harrison, Morris</v>
      </c>
      <c r="J527" s="75" t="str">
        <f>IF('MASTER  10 Teams'!J527&lt;&gt;"",'MASTER  10 Teams'!J527,"")</f>
        <v/>
      </c>
      <c r="K527" s="24" t="str">
        <f>IF('MASTER  10 Teams'!E527&lt;&gt;"",'MASTER  10 Teams'!E527,"")</f>
        <v>LITCHFIELD COUNTY BLUES</v>
      </c>
      <c r="L527" s="24" t="str">
        <f>IF('MASTER  10 Teams'!F527&lt;&gt;"",'MASTER  10 Teams'!F527,"")</f>
        <v>HENRY  REID FC 30</v>
      </c>
      <c r="M527" s="5" t="str">
        <f>IF('MASTER  10 Teams'!I527&lt;&gt;"",'MASTER  10 Teams'!I527,"")</f>
        <v>Whittlesey Harrison, Morris</v>
      </c>
      <c r="N527" s="5"/>
    </row>
    <row r="528" spans="1:14" ht="12.75" customHeight="1" thickTop="1" thickBot="1" x14ac:dyDescent="0.4">
      <c r="A528" s="118"/>
      <c r="B528" s="23"/>
      <c r="C528" s="98">
        <f>IF('MASTER  10 Teams'!C528&lt;&gt;"",'MASTER  10 Teams'!C528,"")</f>
        <v>42995</v>
      </c>
      <c r="D528" s="35" t="str">
        <f>IF('MASTER  10 Teams'!D528&lt;&gt;"",'MASTER  10 Teams'!D528,"")</f>
        <v>O30-2</v>
      </c>
      <c r="E528" s="24" t="str">
        <f>VLOOKUP(K528,'Ref asgn teams'!$A$2:$B$99,2)</f>
        <v>Club Napoli 30</v>
      </c>
      <c r="F528" s="24" t="str">
        <f>VLOOKUP(L528,'Ref asgn teams'!$A$2:$B$99,2)</f>
        <v>Newtown Salty Dogs</v>
      </c>
      <c r="G528" s="73"/>
      <c r="H528" s="97">
        <f>IF('MASTER  10 Teams'!H528&lt;&gt;"",'MASTER  10 Teams'!H528,"")</f>
        <v>0.41666666666666702</v>
      </c>
      <c r="I528" s="25" t="str">
        <f>VLOOKUP(M528,Venues!$A$2:$E$139,5,FALSE)</f>
        <v>Quinnipiac Park, Cheshire</v>
      </c>
      <c r="J528" s="75" t="str">
        <f>IF('MASTER  10 Teams'!J528&lt;&gt;"",'MASTER  10 Teams'!J528,"")</f>
        <v/>
      </c>
      <c r="K528" s="24" t="str">
        <f>IF('MASTER  10 Teams'!E528&lt;&gt;"",'MASTER  10 Teams'!E528,"")</f>
        <v>CLUB NAPOLI 30</v>
      </c>
      <c r="L528" s="24" t="str">
        <f>IF('MASTER  10 Teams'!F528&lt;&gt;"",'MASTER  10 Teams'!F528,"")</f>
        <v>NEWTOWN SALTY DOGS</v>
      </c>
      <c r="M528" s="5" t="str">
        <f>IF('MASTER  10 Teams'!I528&lt;&gt;"",'MASTER  10 Teams'!I528,"")</f>
        <v>Quinnipiac Park, Cheshire</v>
      </c>
      <c r="N528" s="5"/>
    </row>
    <row r="529" spans="1:14" ht="12.75" customHeight="1" thickTop="1" thickBot="1" x14ac:dyDescent="0.4">
      <c r="A529" s="118"/>
      <c r="B529" s="23"/>
      <c r="C529" s="98">
        <f>IF('MASTER  10 Teams'!C529&lt;&gt;"",'MASTER  10 Teams'!C529,"")</f>
        <v>42995</v>
      </c>
      <c r="D529" s="35" t="str">
        <f>IF('MASTER  10 Teams'!D529&lt;&gt;"",'MASTER  10 Teams'!D529,"")</f>
        <v>O30-2</v>
      </c>
      <c r="E529" s="24" t="str">
        <f>VLOOKUP(K529,'Ref asgn teams'!$A$2:$B$99,2)</f>
        <v>Stamford FC</v>
      </c>
      <c r="F529" s="24" t="str">
        <f>VLOOKUP(L529,'Ref asgn teams'!$A$2:$B$99,2)</f>
        <v>Naugatuck Fusion</v>
      </c>
      <c r="G529" s="73"/>
      <c r="H529" s="97">
        <f>IF('MASTER  10 Teams'!H529&lt;&gt;"",'MASTER  10 Teams'!H529,"")</f>
        <v>0.41666666666666702</v>
      </c>
      <c r="I529" s="25" t="str">
        <f>VLOOKUP(M529,Venues!$A$2:$E$139,5,FALSE)</f>
        <v>West Beach, Stamford</v>
      </c>
      <c r="J529" s="75" t="str">
        <f>IF('MASTER  10 Teams'!J529&lt;&gt;"",'MASTER  10 Teams'!J529,"")</f>
        <v/>
      </c>
      <c r="K529" s="24" t="str">
        <f>IF('MASTER  10 Teams'!E529&lt;&gt;"",'MASTER  10 Teams'!E529,"")</f>
        <v>STAMFORD FC</v>
      </c>
      <c r="L529" s="24" t="str">
        <f>IF('MASTER  10 Teams'!F529&lt;&gt;"",'MASTER  10 Teams'!F529,"")</f>
        <v>NAUGATUCK FUSION</v>
      </c>
      <c r="M529" s="5" t="str">
        <f>IF('MASTER  10 Teams'!I529&lt;&gt;"",'MASTER  10 Teams'!I529,"")</f>
        <v>West Beach Fields, Stamford</v>
      </c>
      <c r="N529" s="5"/>
    </row>
    <row r="530" spans="1:14" ht="12.75" customHeight="1" thickTop="1" thickBot="1" x14ac:dyDescent="0.4">
      <c r="A530" s="118"/>
      <c r="B530" s="23"/>
      <c r="C530" s="98" t="str">
        <f>IF('MASTER  10 Teams'!C530&lt;&gt;"",'MASTER  10 Teams'!C530,"")</f>
        <v/>
      </c>
      <c r="D530" s="29" t="str">
        <f>IF('MASTER  10 Teams'!D530&lt;&gt;"",'MASTER  10 Teams'!D530,"")</f>
        <v/>
      </c>
      <c r="E530" s="24" t="e">
        <f>VLOOKUP(K530,'Ref asgn teams'!$A$2:$B$99,2)</f>
        <v>#N/A</v>
      </c>
      <c r="F530" s="24" t="e">
        <f>VLOOKUP(L530,'Ref asgn teams'!$A$2:$B$99,2)</f>
        <v>#N/A</v>
      </c>
      <c r="G530" s="73"/>
      <c r="H530" s="97" t="str">
        <f>IF('MASTER  10 Teams'!H530&lt;&gt;"",'MASTER  10 Teams'!H530,"")</f>
        <v/>
      </c>
      <c r="I530" s="25" t="e">
        <f>VLOOKUP(M530,Venues!$A$2:$E$139,5,FALSE)</f>
        <v>#N/A</v>
      </c>
      <c r="J530" s="75" t="str">
        <f>IF('MASTER  10 Teams'!J530&lt;&gt;"",'MASTER  10 Teams'!J530,"")</f>
        <v/>
      </c>
      <c r="K530" s="24" t="str">
        <f>IF('MASTER  10 Teams'!E530&lt;&gt;"",'MASTER  10 Teams'!E530,"")</f>
        <v/>
      </c>
      <c r="L530" s="24" t="str">
        <f>IF('MASTER  10 Teams'!F530&lt;&gt;"",'MASTER  10 Teams'!F530,"")</f>
        <v/>
      </c>
      <c r="M530" s="5" t="str">
        <f>IF('MASTER  10 Teams'!I530&lt;&gt;"",'MASTER  10 Teams'!I530,"")</f>
        <v/>
      </c>
      <c r="N530" s="2"/>
    </row>
    <row r="531" spans="1:14" ht="12.75" customHeight="1" thickTop="1" thickBot="1" x14ac:dyDescent="0.4">
      <c r="A531" s="118"/>
      <c r="B531" s="23"/>
      <c r="C531" s="98">
        <f>IF('MASTER  10 Teams'!C531&lt;&gt;"",'MASTER  10 Teams'!C531,"")</f>
        <v>42995</v>
      </c>
      <c r="D531" s="36" t="str">
        <f>IF('MASTER  10 Teams'!D531&lt;&gt;"",'MASTER  10 Teams'!D531,"")</f>
        <v>O40-1</v>
      </c>
      <c r="E531" s="24" t="str">
        <f>VLOOKUP(K531,'Ref asgn teams'!$A$2:$B$99,2)</f>
        <v>Ridgefield Kicks</v>
      </c>
      <c r="F531" s="24" t="str">
        <f>VLOOKUP(L531,'Ref asgn teams'!$A$2:$B$99,2)</f>
        <v>Cheshire Azzurri 40</v>
      </c>
      <c r="G531" s="73"/>
      <c r="H531" s="97">
        <f>IF('MASTER  10 Teams'!H531&lt;&gt;"",'MASTER  10 Teams'!H531,"")</f>
        <v>0.41666666666666702</v>
      </c>
      <c r="I531" s="25" t="str">
        <f>VLOOKUP(M531,Venues!$A$2:$E$139,5,FALSE)</f>
        <v>Scotland field, Ridgefield</v>
      </c>
      <c r="J531" s="75" t="str">
        <f>IF('MASTER  10 Teams'!J531&lt;&gt;"",'MASTER  10 Teams'!J531,"")</f>
        <v/>
      </c>
      <c r="K531" s="24" t="str">
        <f>IF('MASTER  10 Teams'!E531&lt;&gt;"",'MASTER  10 Teams'!E531,"")</f>
        <v>RIDGEFIELD KICKS</v>
      </c>
      <c r="L531" s="24" t="str">
        <f>IF('MASTER  10 Teams'!F531&lt;&gt;"",'MASTER  10 Teams'!F531,"")</f>
        <v>CHESHIRE AZZURRI 40</v>
      </c>
      <c r="M531" s="5" t="str">
        <f>IF('MASTER  10 Teams'!I531&lt;&gt;"",'MASTER  10 Teams'!I531,"")</f>
        <v>Scotland Field, Ridgefield</v>
      </c>
      <c r="N531" s="5"/>
    </row>
    <row r="532" spans="1:14" ht="12.75" customHeight="1" thickTop="1" thickBot="1" x14ac:dyDescent="0.4">
      <c r="A532" s="118"/>
      <c r="B532" s="23"/>
      <c r="C532" s="98">
        <f>IF('MASTER  10 Teams'!C532&lt;&gt;"",'MASTER  10 Teams'!C532,"")</f>
        <v>42995</v>
      </c>
      <c r="D532" s="36" t="str">
        <f>IF('MASTER  10 Teams'!D532&lt;&gt;"",'MASTER  10 Teams'!D532,"")</f>
        <v>O40-1</v>
      </c>
      <c r="E532" s="24" t="str">
        <f>VLOOKUP(K532,'Ref asgn teams'!$A$2:$B$99,2)</f>
        <v>Danbury United 40</v>
      </c>
      <c r="F532" s="24" t="str">
        <f>VLOOKUP(L532,'Ref asgn teams'!$A$2:$B$99,2)</f>
        <v>Wilton Ancient Warriors FC</v>
      </c>
      <c r="G532" s="73"/>
      <c r="H532" s="97">
        <f>IF('MASTER  10 Teams'!H532&lt;&gt;"",'MASTER  10 Teams'!H532,"")</f>
        <v>0.45833333333333331</v>
      </c>
      <c r="I532" s="25" t="str">
        <f>VLOOKUP(M532,Venues!$A$2:$E$139,5,FALSE)</f>
        <v>Danbury Portuguese Cultural Center, Danbury</v>
      </c>
      <c r="J532" s="75" t="str">
        <f>IF('MASTER  10 Teams'!J532&lt;&gt;"",'MASTER  10 Teams'!J532,"")</f>
        <v/>
      </c>
      <c r="K532" s="24" t="str">
        <f>IF('MASTER  10 Teams'!E532&lt;&gt;"",'MASTER  10 Teams'!E532,"")</f>
        <v>DANBURY UNITED 40</v>
      </c>
      <c r="L532" s="24" t="str">
        <f>IF('MASTER  10 Teams'!F532&lt;&gt;"",'MASTER  10 Teams'!F532,"")</f>
        <v xml:space="preserve">WILTON WARRIORS </v>
      </c>
      <c r="M532" s="5" t="str">
        <f>IF('MASTER  10 Teams'!I532&lt;&gt;"",'MASTER  10 Teams'!I532,"")</f>
        <v>Portuguese Cultural Center, Danbury</v>
      </c>
      <c r="N532" s="5"/>
    </row>
    <row r="533" spans="1:14" ht="12.75" customHeight="1" thickTop="1" thickBot="1" x14ac:dyDescent="0.4">
      <c r="A533" s="118"/>
      <c r="B533" s="23"/>
      <c r="C533" s="98">
        <f>IF('MASTER  10 Teams'!C533&lt;&gt;"",'MASTER  10 Teams'!C533,"")</f>
        <v>42995</v>
      </c>
      <c r="D533" s="36" t="str">
        <f>IF('MASTER  10 Teams'!D533&lt;&gt;"",'MASTER  10 Teams'!D533,"")</f>
        <v>O40-1</v>
      </c>
      <c r="E533" s="24" t="str">
        <f>VLOOKUP(K533,'Ref asgn teams'!$A$2:$B$99,2)</f>
        <v>Norwalk Mariners</v>
      </c>
      <c r="F533" s="24" t="str">
        <f>VLOOKUP(L533,'Ref asgn teams'!$A$2:$B$99,2)</f>
        <v>Greenwich Pumas</v>
      </c>
      <c r="G533" s="73"/>
      <c r="H533" s="97">
        <f>IF('MASTER  10 Teams'!H533&lt;&gt;"",'MASTER  10 Teams'!H533,"")</f>
        <v>0.41666666666666702</v>
      </c>
      <c r="I533" s="25" t="str">
        <f>VLOOKUP(M533,Venues!$A$2:$E$139,5,FALSE)</f>
        <v>Nathan Hale Middle School, Norwalk</v>
      </c>
      <c r="J533" s="75" t="str">
        <f>IF('MASTER  10 Teams'!J533&lt;&gt;"",'MASTER  10 Teams'!J533,"")</f>
        <v/>
      </c>
      <c r="K533" s="24" t="str">
        <f>IF('MASTER  10 Teams'!E533&lt;&gt;"",'MASTER  10 Teams'!E533,"")</f>
        <v>NORWALK MARINERS</v>
      </c>
      <c r="L533" s="24" t="str">
        <f>IF('MASTER  10 Teams'!F533&lt;&gt;"",'MASTER  10 Teams'!F533,"")</f>
        <v>GREENWICH PUMAS</v>
      </c>
      <c r="M533" s="5" t="str">
        <f>IF('MASTER  10 Teams'!I533&lt;&gt;"",'MASTER  10 Teams'!I533,"")</f>
        <v>Nathan Hale MS, Norwalk</v>
      </c>
      <c r="N533" s="5"/>
    </row>
    <row r="534" spans="1:14" ht="12.75" customHeight="1" thickTop="1" thickBot="1" x14ac:dyDescent="0.4">
      <c r="A534" s="118"/>
      <c r="B534" s="23"/>
      <c r="C534" s="98">
        <f>IF('MASTER  10 Teams'!C534&lt;&gt;"",'MASTER  10 Teams'!C534,"")</f>
        <v>42995</v>
      </c>
      <c r="D534" s="36" t="str">
        <f>IF('MASTER  10 Teams'!D534&lt;&gt;"",'MASTER  10 Teams'!D534,"")</f>
        <v>O40-1</v>
      </c>
      <c r="E534" s="24" t="str">
        <f>VLOOKUP(K534,'Ref asgn teams'!$A$2:$B$99,2)</f>
        <v>Fairfield GAC</v>
      </c>
      <c r="F534" s="24" t="str">
        <f>VLOOKUP(L534,'Ref asgn teams'!$A$2:$B$99,2)</f>
        <v>Vasco Da Gama 40</v>
      </c>
      <c r="G534" s="73"/>
      <c r="H534" s="97">
        <f>IF('MASTER  10 Teams'!H534&lt;&gt;"",'MASTER  10 Teams'!H534,"")</f>
        <v>0.41666666666666702</v>
      </c>
      <c r="I534" s="25" t="str">
        <f>VLOOKUP(M534,Venues!$A$2:$E$139,5,FALSE)</f>
        <v>Ludlowe HS, Fairfield</v>
      </c>
      <c r="J534" s="75" t="str">
        <f>IF('MASTER  10 Teams'!J534&lt;&gt;"",'MASTER  10 Teams'!J534,"")</f>
        <v/>
      </c>
      <c r="K534" s="24" t="str">
        <f>IF('MASTER  10 Teams'!E534&lt;&gt;"",'MASTER  10 Teams'!E534,"")</f>
        <v>FAIRFIELD GAC</v>
      </c>
      <c r="L534" s="24" t="str">
        <f>IF('MASTER  10 Teams'!F534&lt;&gt;"",'MASTER  10 Teams'!F534,"")</f>
        <v>VASCO DA GAMA 40</v>
      </c>
      <c r="M534" s="5" t="str">
        <f>IF('MASTER  10 Teams'!I534&lt;&gt;"",'MASTER  10 Teams'!I534,"")</f>
        <v>Ludlowe HS, Fairfield</v>
      </c>
      <c r="N534" s="5"/>
    </row>
    <row r="535" spans="1:14" ht="12.75" customHeight="1" thickTop="1" thickBot="1" x14ac:dyDescent="0.4">
      <c r="A535" s="118"/>
      <c r="B535" s="23"/>
      <c r="C535" s="98">
        <f>IF('MASTER  10 Teams'!C535&lt;&gt;"",'MASTER  10 Teams'!C535,"")</f>
        <v>42995</v>
      </c>
      <c r="D535" s="36" t="str">
        <f>IF('MASTER  10 Teams'!D535&lt;&gt;"",'MASTER  10 Teams'!D535,"")</f>
        <v>O40-1</v>
      </c>
      <c r="E535" s="24" t="str">
        <f>VLOOKUP(K535,'Ref asgn teams'!$A$2:$B$99,2)</f>
        <v>Waterbury Albanians</v>
      </c>
      <c r="F535" s="24" t="str">
        <f>VLOOKUP(L535,'Ref asgn teams'!$A$2:$B$99,2)</f>
        <v>Connecticut Storm</v>
      </c>
      <c r="G535" s="73"/>
      <c r="H535" s="97">
        <f>IF('MASTER  10 Teams'!H535&lt;&gt;"",'MASTER  10 Teams'!H535,"")</f>
        <v>0.375</v>
      </c>
      <c r="I535" s="25" t="str">
        <f>VLOOKUP(M535,Venues!$A$2:$E$139,5,FALSE)</f>
        <v>Wilby HS, Waterbury</v>
      </c>
      <c r="J535" s="75" t="str">
        <f>IF('MASTER  10 Teams'!J535&lt;&gt;"",'MASTER  10 Teams'!J535,"")</f>
        <v/>
      </c>
      <c r="K535" s="24" t="str">
        <f>IF('MASTER  10 Teams'!E535&lt;&gt;"",'MASTER  10 Teams'!E535,"")</f>
        <v>WATERBURY ALBANIANS</v>
      </c>
      <c r="L535" s="24" t="str">
        <f>IF('MASTER  10 Teams'!F535&lt;&gt;"",'MASTER  10 Teams'!F535,"")</f>
        <v>STORM FC</v>
      </c>
      <c r="M535" s="5" t="str">
        <f>IF('MASTER  10 Teams'!I535&lt;&gt;"",'MASTER  10 Teams'!I535,"")</f>
        <v>Wilby HS, Waterbury</v>
      </c>
      <c r="N535" s="5"/>
    </row>
    <row r="536" spans="1:14" ht="12.75" customHeight="1" thickTop="1" thickBot="1" x14ac:dyDescent="0.4">
      <c r="A536" s="118"/>
      <c r="B536" s="23"/>
      <c r="C536" s="98" t="str">
        <f>IF('MASTER  10 Teams'!C536&lt;&gt;"",'MASTER  10 Teams'!C536,"")</f>
        <v/>
      </c>
      <c r="D536" s="29" t="str">
        <f>IF('MASTER  10 Teams'!D536&lt;&gt;"",'MASTER  10 Teams'!D536,"")</f>
        <v/>
      </c>
      <c r="E536" s="24" t="e">
        <f>VLOOKUP(K536,'Ref asgn teams'!$A$2:$B$99,2)</f>
        <v>#N/A</v>
      </c>
      <c r="F536" s="24" t="e">
        <f>VLOOKUP(L536,'Ref asgn teams'!$A$2:$B$99,2)</f>
        <v>#N/A</v>
      </c>
      <c r="G536" s="73"/>
      <c r="H536" s="97" t="str">
        <f>IF('MASTER  10 Teams'!H536&lt;&gt;"",'MASTER  10 Teams'!H536,"")</f>
        <v/>
      </c>
      <c r="I536" s="25" t="e">
        <f>VLOOKUP(M536,Venues!$A$2:$E$139,5,FALSE)</f>
        <v>#N/A</v>
      </c>
      <c r="J536" s="75" t="str">
        <f>IF('MASTER  10 Teams'!J536&lt;&gt;"",'MASTER  10 Teams'!J536,"")</f>
        <v/>
      </c>
      <c r="K536" s="24" t="str">
        <f>IF('MASTER  10 Teams'!E536&lt;&gt;"",'MASTER  10 Teams'!E536,"")</f>
        <v/>
      </c>
      <c r="L536" s="24" t="str">
        <f>IF('MASTER  10 Teams'!F536&lt;&gt;"",'MASTER  10 Teams'!F536,"")</f>
        <v/>
      </c>
      <c r="M536" s="5" t="str">
        <f>IF('MASTER  10 Teams'!I536&lt;&gt;"",'MASTER  10 Teams'!I536,"")</f>
        <v/>
      </c>
      <c r="N536" s="2"/>
    </row>
    <row r="537" spans="1:14" ht="12.75" customHeight="1" thickTop="1" thickBot="1" x14ac:dyDescent="0.4">
      <c r="A537" s="118"/>
      <c r="B537" s="23"/>
      <c r="C537" s="98">
        <f>IF('MASTER  10 Teams'!C537&lt;&gt;"",'MASTER  10 Teams'!C537,"")</f>
        <v>42995</v>
      </c>
      <c r="D537" s="37" t="str">
        <f>IF('MASTER  10 Teams'!D537&lt;&gt;"",'MASTER  10 Teams'!D537,"")</f>
        <v>O40-2</v>
      </c>
      <c r="E537" s="24" t="str">
        <f>VLOOKUP(K537,'Ref asgn teams'!$A$2:$B$99,2)</f>
        <v>New Haven Americans</v>
      </c>
      <c r="F537" s="24" t="str">
        <f>VLOOKUP(L537,'Ref asgn teams'!$A$2:$B$99,2)</f>
        <v>Derby Quitus</v>
      </c>
      <c r="G537" s="73"/>
      <c r="H537" s="97">
        <f>IF('MASTER  10 Teams'!H537&lt;&gt;"",'MASTER  10 Teams'!H537,"")</f>
        <v>0.41666666666666702</v>
      </c>
      <c r="I537" s="25" t="str">
        <f>VLOOKUP(M537,Venues!$A$2:$E$139,5,FALSE)</f>
        <v>Peck Place School, Orange</v>
      </c>
      <c r="J537" s="75" t="str">
        <f>IF('MASTER  10 Teams'!J537&lt;&gt;"",'MASTER  10 Teams'!J537,"")</f>
        <v/>
      </c>
      <c r="K537" s="24" t="str">
        <f>IF('MASTER  10 Teams'!E537&lt;&gt;"",'MASTER  10 Teams'!E537,"")</f>
        <v>NEW HAVEN AMERICANS</v>
      </c>
      <c r="L537" s="24" t="str">
        <f>IF('MASTER  10 Teams'!F537&lt;&gt;"",'MASTER  10 Teams'!F537,"")</f>
        <v>DERBY QUITUS</v>
      </c>
      <c r="M537" s="5" t="str">
        <f>IF('MASTER  10 Teams'!I537&lt;&gt;"",'MASTER  10 Teams'!I537,"")</f>
        <v>Peck Place School, Orange</v>
      </c>
      <c r="N537" s="5"/>
    </row>
    <row r="538" spans="1:14" ht="12.75" customHeight="1" thickTop="1" thickBot="1" x14ac:dyDescent="0.4">
      <c r="A538" s="118"/>
      <c r="B538" s="23"/>
      <c r="C538" s="98">
        <f>IF('MASTER  10 Teams'!C538&lt;&gt;"",'MASTER  10 Teams'!C538,"")</f>
        <v>42995</v>
      </c>
      <c r="D538" s="37" t="str">
        <f>IF('MASTER  10 Teams'!D538&lt;&gt;"",'MASTER  10 Teams'!D538,"")</f>
        <v>O40-2</v>
      </c>
      <c r="E538" s="24" t="str">
        <f>VLOOKUP(K538,'Ref asgn teams'!$A$2:$B$99,2)</f>
        <v>Greenwich Arsenal 40</v>
      </c>
      <c r="F538" s="24" t="str">
        <f>VLOOKUP(L538,'Ref asgn teams'!$A$2:$B$99,2)</f>
        <v>Stamford United</v>
      </c>
      <c r="G538" s="73"/>
      <c r="H538" s="97">
        <f>IF('MASTER  10 Teams'!H538&lt;&gt;"",'MASTER  10 Teams'!H538,"")</f>
        <v>0.41666666666666702</v>
      </c>
      <c r="I538" s="25" t="str">
        <f>VLOOKUP(M538,Venues!$A$2:$E$139,5,FALSE)</f>
        <v>Greenwich High School, Greenwich</v>
      </c>
      <c r="J538" s="75" t="str">
        <f>IF('MASTER  10 Teams'!J538&lt;&gt;"",'MASTER  10 Teams'!J538,"")</f>
        <v/>
      </c>
      <c r="K538" s="24" t="str">
        <f>IF('MASTER  10 Teams'!E538&lt;&gt;"",'MASTER  10 Teams'!E538,"")</f>
        <v>GREENWICH ARSENAL 40</v>
      </c>
      <c r="L538" s="24" t="str">
        <f>IF('MASTER  10 Teams'!F538&lt;&gt;"",'MASTER  10 Teams'!F538,"")</f>
        <v>STAMFORD UNITED</v>
      </c>
      <c r="M538" s="5" t="str">
        <f>IF('MASTER  10 Teams'!I538&lt;&gt;"",'MASTER  10 Teams'!I538,"")</f>
        <v>tbd</v>
      </c>
      <c r="N538" s="5"/>
    </row>
    <row r="539" spans="1:14" ht="12.75" customHeight="1" thickTop="1" thickBot="1" x14ac:dyDescent="0.4">
      <c r="A539" s="118"/>
      <c r="B539" s="23"/>
      <c r="C539" s="98">
        <f>IF('MASTER  10 Teams'!C539&lt;&gt;"",'MASTER  10 Teams'!C539,"")</f>
        <v>42995</v>
      </c>
      <c r="D539" s="37" t="str">
        <f>IF('MASTER  10 Teams'!D539&lt;&gt;"",'MASTER  10 Teams'!D539,"")</f>
        <v>O40-2</v>
      </c>
      <c r="E539" s="24" t="str">
        <f>VLOOKUP(K539,'Ref asgn teams'!$A$2:$B$99,2)</f>
        <v xml:space="preserve">GUILFORD CELTIC </v>
      </c>
      <c r="F539" s="24" t="str">
        <f>VLOOKUP(L539,'Ref asgn teams'!$A$2:$B$99,2)</f>
        <v>Guilford Bell Curve</v>
      </c>
      <c r="G539" s="73"/>
      <c r="H539" s="97">
        <f>IF('MASTER  10 Teams'!H539&lt;&gt;"",'MASTER  10 Teams'!H539,"")</f>
        <v>0.41666666666666702</v>
      </c>
      <c r="I539" s="25" t="str">
        <f>VLOOKUP(M539,Venues!$A$2:$E$139,5,FALSE)</f>
        <v>Bittner, Guilford</v>
      </c>
      <c r="J539" s="75" t="str">
        <f>IF('MASTER  10 Teams'!J539&lt;&gt;"",'MASTER  10 Teams'!J539,"")</f>
        <v/>
      </c>
      <c r="K539" s="24" t="str">
        <f>IF('MASTER  10 Teams'!E539&lt;&gt;"",'MASTER  10 Teams'!E539,"")</f>
        <v xml:space="preserve">GUILFORD CELTIC </v>
      </c>
      <c r="L539" s="24" t="str">
        <f>IF('MASTER  10 Teams'!F539&lt;&gt;"",'MASTER  10 Teams'!F539,"")</f>
        <v>GUILFORD BELL CURVE</v>
      </c>
      <c r="M539" s="5" t="str">
        <f>IF('MASTER  10 Teams'!I539&lt;&gt;"",'MASTER  10 Teams'!I539,"")</f>
        <v>Bittner Park, Guilford</v>
      </c>
      <c r="N539" s="5"/>
    </row>
    <row r="540" spans="1:14" ht="12.75" customHeight="1" thickTop="1" thickBot="1" x14ac:dyDescent="0.4">
      <c r="A540" s="118"/>
      <c r="B540" s="23"/>
      <c r="C540" s="98">
        <f>IF('MASTER  10 Teams'!C540&lt;&gt;"",'MASTER  10 Teams'!C540,"")</f>
        <v>42995</v>
      </c>
      <c r="D540" s="37" t="str">
        <f>IF('MASTER  10 Teams'!D540&lt;&gt;"",'MASTER  10 Teams'!D540,"")</f>
        <v>O40-2</v>
      </c>
      <c r="E540" s="24" t="str">
        <f>VLOOKUP(K540,'Ref asgn teams'!$A$2:$B$99,2)</f>
        <v>Greenwich Gunners 40</v>
      </c>
      <c r="F540" s="24" t="str">
        <f>VLOOKUP(L540,'Ref asgn teams'!$A$2:$B$99,2)</f>
        <v>Norwalk Spots Colombia FC</v>
      </c>
      <c r="G540" s="73"/>
      <c r="H540" s="97">
        <f>IF('MASTER  10 Teams'!H540&lt;&gt;"",'MASTER  10 Teams'!H540,"")</f>
        <v>0.41666666666666702</v>
      </c>
      <c r="I540" s="25" t="str">
        <f>VLOOKUP(M540,Venues!$A$2:$E$139,5,FALSE)</f>
        <v>Greenwich High School, Greenwich</v>
      </c>
      <c r="J540" s="75" t="str">
        <f>IF('MASTER  10 Teams'!J540&lt;&gt;"",'MASTER  10 Teams'!J540,"")</f>
        <v/>
      </c>
      <c r="K540" s="24" t="str">
        <f>IF('MASTER  10 Teams'!E540&lt;&gt;"",'MASTER  10 Teams'!E540,"")</f>
        <v>GREENWICH GUNNERS 40</v>
      </c>
      <c r="L540" s="24" t="str">
        <f>IF('MASTER  10 Teams'!F540&lt;&gt;"",'MASTER  10 Teams'!F540,"")</f>
        <v xml:space="preserve">NORWALK SPORT COLOMBIA </v>
      </c>
      <c r="M540" s="5" t="str">
        <f>IF('MASTER  10 Teams'!I540&lt;&gt;"",'MASTER  10 Teams'!I540,"")</f>
        <v>tbd</v>
      </c>
      <c r="N540" s="5"/>
    </row>
    <row r="541" spans="1:14" ht="12.75" customHeight="1" thickTop="1" thickBot="1" x14ac:dyDescent="0.4">
      <c r="A541" s="118"/>
      <c r="B541" s="23"/>
      <c r="C541" s="98">
        <f>IF('MASTER  10 Teams'!C541&lt;&gt;"",'MASTER  10 Teams'!C541,"")</f>
        <v>42995</v>
      </c>
      <c r="D541" s="37" t="str">
        <f>IF('MASTER  10 Teams'!D541&lt;&gt;"",'MASTER  10 Teams'!D541,"")</f>
        <v>O40-2</v>
      </c>
      <c r="E541" s="24" t="str">
        <f>VLOOKUP(K541,'Ref asgn teams'!$A$2:$B$99,2)</f>
        <v>Southeast Rovers</v>
      </c>
      <c r="F541" s="24" t="str">
        <f>VLOOKUP(L541,'Ref asgn teams'!$A$2:$B$99,2)</f>
        <v>Newington Portuguese 40</v>
      </c>
      <c r="G541" s="73"/>
      <c r="H541" s="97">
        <f>IF('MASTER  10 Teams'!H541&lt;&gt;"",'MASTER  10 Teams'!H541,"")</f>
        <v>0.41666666666666702</v>
      </c>
      <c r="I541" s="25" t="str">
        <f>VLOOKUP(M541,Venues!$A$2:$E$139,5,FALSE)</f>
        <v>Spera Field, Waterford</v>
      </c>
      <c r="J541" s="75" t="str">
        <f>IF('MASTER  10 Teams'!J541&lt;&gt;"",'MASTER  10 Teams'!J541,"")</f>
        <v/>
      </c>
      <c r="K541" s="24" t="str">
        <f>IF('MASTER  10 Teams'!E541&lt;&gt;"",'MASTER  10 Teams'!E541,"")</f>
        <v>SOUTHEAST ROVERS</v>
      </c>
      <c r="L541" s="24" t="str">
        <f>IF('MASTER  10 Teams'!F541&lt;&gt;"",'MASTER  10 Teams'!F541,"")</f>
        <v>NEWINGTON PORTUGUESE 40</v>
      </c>
      <c r="M541" s="5" t="str">
        <f>IF('MASTER  10 Teams'!I541&lt;&gt;"",'MASTER  10 Teams'!I541,"")</f>
        <v>Spera Park, Waterford</v>
      </c>
      <c r="N541" s="5"/>
    </row>
    <row r="542" spans="1:14" ht="12.75" customHeight="1" thickTop="1" thickBot="1" x14ac:dyDescent="0.4">
      <c r="A542" s="118"/>
      <c r="B542" s="23"/>
      <c r="C542" s="98" t="str">
        <f>IF('MASTER  10 Teams'!C542&lt;&gt;"",'MASTER  10 Teams'!C542,"")</f>
        <v/>
      </c>
      <c r="D542" s="29" t="str">
        <f>IF('MASTER  10 Teams'!D542&lt;&gt;"",'MASTER  10 Teams'!D542,"")</f>
        <v/>
      </c>
      <c r="E542" s="24" t="e">
        <f>VLOOKUP(K542,'Ref asgn teams'!$A$2:$B$99,2)</f>
        <v>#N/A</v>
      </c>
      <c r="F542" s="24" t="e">
        <f>VLOOKUP(L542,'Ref asgn teams'!$A$2:$B$99,2)</f>
        <v>#N/A</v>
      </c>
      <c r="G542" s="73"/>
      <c r="H542" s="97" t="str">
        <f>IF('MASTER  10 Teams'!H542&lt;&gt;"",'MASTER  10 Teams'!H542,"")</f>
        <v/>
      </c>
      <c r="I542" s="25" t="e">
        <f>VLOOKUP(M542,Venues!$A$2:$E$139,5,FALSE)</f>
        <v>#N/A</v>
      </c>
      <c r="J542" s="75" t="str">
        <f>IF('MASTER  10 Teams'!J542&lt;&gt;"",'MASTER  10 Teams'!J542,"")</f>
        <v/>
      </c>
      <c r="K542" s="24" t="str">
        <f>IF('MASTER  10 Teams'!E542&lt;&gt;"",'MASTER  10 Teams'!E542,"")</f>
        <v/>
      </c>
      <c r="L542" s="24" t="str">
        <f>IF('MASTER  10 Teams'!F542&lt;&gt;"",'MASTER  10 Teams'!F542,"")</f>
        <v/>
      </c>
      <c r="M542" s="5" t="str">
        <f>IF('MASTER  10 Teams'!I542&lt;&gt;"",'MASTER  10 Teams'!I542,"")</f>
        <v/>
      </c>
      <c r="N542" s="2"/>
    </row>
    <row r="543" spans="1:14" ht="12.75" customHeight="1" thickTop="1" thickBot="1" x14ac:dyDescent="0.4">
      <c r="A543" s="118"/>
      <c r="B543" s="23"/>
      <c r="C543" s="98">
        <f>IF('MASTER  10 Teams'!C543&lt;&gt;"",'MASTER  10 Teams'!C543,"")</f>
        <v>42995</v>
      </c>
      <c r="D543" s="38" t="str">
        <f>IF('MASTER  10 Teams'!D543&lt;&gt;"",'MASTER  10 Teams'!D543,"")</f>
        <v>O40-3</v>
      </c>
      <c r="E543" s="24" t="str">
        <f>VLOOKUP(K543,'Ref asgn teams'!$A$2:$B$99,2)</f>
        <v>North Haven FC 40</v>
      </c>
      <c r="F543" s="24" t="str">
        <f>VLOOKUP(L543,'Ref asgn teams'!$A$2:$B$99,2)</f>
        <v>Cheshire United</v>
      </c>
      <c r="G543" s="73"/>
      <c r="H543" s="97">
        <f>IF('MASTER  10 Teams'!H543&lt;&gt;"",'MASTER  10 Teams'!H543,"")</f>
        <v>0.41666666666666702</v>
      </c>
      <c r="I543" s="25" t="str">
        <f>VLOOKUP(M543,Venues!$A$2:$E$139,5,FALSE)</f>
        <v>Ridge Rd School , North Haven</v>
      </c>
      <c r="J543" s="75" t="str">
        <f>IF('MASTER  10 Teams'!J543&lt;&gt;"",'MASTER  10 Teams'!J543,"")</f>
        <v/>
      </c>
      <c r="K543" s="24" t="str">
        <f>IF('MASTER  10 Teams'!E543&lt;&gt;"",'MASTER  10 Teams'!E543,"")</f>
        <v>NORTH HAVEN SC</v>
      </c>
      <c r="L543" s="24" t="str">
        <f>IF('MASTER  10 Teams'!F543&lt;&gt;"",'MASTER  10 Teams'!F543,"")</f>
        <v xml:space="preserve">CHESHIRE UNITED </v>
      </c>
      <c r="M543" s="5" t="str">
        <f>IF('MASTER  10 Teams'!I543&lt;&gt;"",'MASTER  10 Teams'!I543,"")</f>
        <v>Ridge Road, North Haven</v>
      </c>
      <c r="N543" s="5"/>
    </row>
    <row r="544" spans="1:14" ht="12.75" customHeight="1" thickTop="1" thickBot="1" x14ac:dyDescent="0.4">
      <c r="A544" s="118"/>
      <c r="B544" s="23"/>
      <c r="C544" s="98">
        <f>IF('MASTER  10 Teams'!C544&lt;&gt;"",'MASTER  10 Teams'!C544,"")</f>
        <v>42995</v>
      </c>
      <c r="D544" s="38" t="str">
        <f>IF('MASTER  10 Teams'!D544&lt;&gt;"",'MASTER  10 Teams'!D544,"")</f>
        <v>O40-3</v>
      </c>
      <c r="E544" s="24" t="str">
        <f>VLOOKUP(K544,'Ref asgn teams'!$A$2:$B$99,2)</f>
        <v>Eli's FC</v>
      </c>
      <c r="F544" s="24" t="str">
        <f>VLOOKUP(L544,'Ref asgn teams'!$A$2:$B$99,2)</f>
        <v>Wilton Wolves</v>
      </c>
      <c r="G544" s="73"/>
      <c r="H544" s="97">
        <f>IF('MASTER  10 Teams'!H544&lt;&gt;"",'MASTER  10 Teams'!H544,"")</f>
        <v>0.41666666666666702</v>
      </c>
      <c r="I544" s="25" t="str">
        <f>VLOOKUP(M544,Venues!$A$2:$E$139,5,FALSE)</f>
        <v>Platt Tech High School, Milford</v>
      </c>
      <c r="J544" s="75" t="str">
        <f>IF('MASTER  10 Teams'!J544&lt;&gt;"",'MASTER  10 Teams'!J544,"")</f>
        <v/>
      </c>
      <c r="K544" s="24" t="str">
        <f>IF('MASTER  10 Teams'!E544&lt;&gt;"",'MASTER  10 Teams'!E544,"")</f>
        <v>ELI'S FC</v>
      </c>
      <c r="L544" s="24" t="str">
        <f>IF('MASTER  10 Teams'!F544&lt;&gt;"",'MASTER  10 Teams'!F544,"")</f>
        <v>WILTON WOLVES</v>
      </c>
      <c r="M544" s="5" t="str">
        <f>IF('MASTER  10 Teams'!I544&lt;&gt;"",'MASTER  10 Teams'!I544,"")</f>
        <v>Platt Tech HS, Milford</v>
      </c>
      <c r="N544" s="5"/>
    </row>
    <row r="545" spans="1:14" ht="12.75" customHeight="1" thickTop="1" thickBot="1" x14ac:dyDescent="0.4">
      <c r="A545" s="118"/>
      <c r="B545" s="23"/>
      <c r="C545" s="98">
        <f>IF('MASTER  10 Teams'!C545&lt;&gt;"",'MASTER  10 Teams'!C545,"")</f>
        <v>42995</v>
      </c>
      <c r="D545" s="38" t="str">
        <f>IF('MASTER  10 Teams'!D545&lt;&gt;"",'MASTER  10 Teams'!D545,"")</f>
        <v>O40-3</v>
      </c>
      <c r="E545" s="24" t="str">
        <f>VLOOKUP(K545,'Ref asgn teams'!$A$2:$B$99,2)</f>
        <v>Newtown Salty Dogs</v>
      </c>
      <c r="F545" s="24" t="str">
        <f>VLOOKUP(L545,'Ref asgn teams'!$A$2:$B$99,2)</f>
        <v>HENRY  REID FC 40</v>
      </c>
      <c r="G545" s="73"/>
      <c r="H545" s="97">
        <f>IF('MASTER  10 Teams'!H545&lt;&gt;"",'MASTER  10 Teams'!H545,"")</f>
        <v>0.41666666666666702</v>
      </c>
      <c r="I545" s="25" t="str">
        <f>VLOOKUP(M545,Venues!$A$2:$E$139,5,FALSE)</f>
        <v>Coginchaug Regional HS - Turf Field, Durham</v>
      </c>
      <c r="J545" s="75" t="str">
        <f>IF('MASTER  10 Teams'!J545&lt;&gt;"",'MASTER  10 Teams'!J545,"")</f>
        <v/>
      </c>
      <c r="K545" s="24" t="str">
        <f>IF('MASTER  10 Teams'!E545&lt;&gt;"",'MASTER  10 Teams'!E545,"")</f>
        <v>NORTH BRANFORD 40</v>
      </c>
      <c r="L545" s="24" t="str">
        <f>IF('MASTER  10 Teams'!F545&lt;&gt;"",'MASTER  10 Teams'!F545,"")</f>
        <v>HENRY  REID FC 40</v>
      </c>
      <c r="M545" s="5" t="str">
        <f>IF('MASTER  10 Teams'!I545&lt;&gt;"",'MASTER  10 Teams'!I545,"")</f>
        <v>Coginchaug HS, Durham</v>
      </c>
      <c r="N545" s="5"/>
    </row>
    <row r="546" spans="1:14" ht="12.75" customHeight="1" thickTop="1" thickBot="1" x14ac:dyDescent="0.4">
      <c r="A546" s="118"/>
      <c r="B546" s="23"/>
      <c r="C546" s="98">
        <f>IF('MASTER  10 Teams'!C546&lt;&gt;"",'MASTER  10 Teams'!C546,"")</f>
        <v>42995</v>
      </c>
      <c r="D546" s="38" t="str">
        <f>IF('MASTER  10 Teams'!D546&lt;&gt;"",'MASTER  10 Teams'!D546,"")</f>
        <v>O40-3</v>
      </c>
      <c r="E546" s="24" t="str">
        <f>VLOOKUP(K546,'Ref asgn teams'!$A$2:$B$99,2)</f>
        <v>Hamden United</v>
      </c>
      <c r="F546" s="24" t="str">
        <f>VLOOKUP(L546,'Ref asgn teams'!$A$2:$B$99,2)</f>
        <v>Stamford City</v>
      </c>
      <c r="G546" s="73"/>
      <c r="H546" s="97">
        <f>IF('MASTER  10 Teams'!H546&lt;&gt;"",'MASTER  10 Teams'!H546,"")</f>
        <v>0.41666666666666702</v>
      </c>
      <c r="I546" s="25" t="str">
        <f>VLOOKUP(M546,Venues!$A$2:$E$139,5,FALSE)</f>
        <v>Hamden Middle School, Hamden</v>
      </c>
      <c r="J546" s="75" t="str">
        <f>IF('MASTER  10 Teams'!J546&lt;&gt;"",'MASTER  10 Teams'!J546,"")</f>
        <v/>
      </c>
      <c r="K546" s="24" t="str">
        <f>IF('MASTER  10 Teams'!E546&lt;&gt;"",'MASTER  10 Teams'!E546,"")</f>
        <v>HAMDEN UNITED</v>
      </c>
      <c r="L546" s="24" t="str">
        <f>IF('MASTER  10 Teams'!F546&lt;&gt;"",'MASTER  10 Teams'!F546,"")</f>
        <v>STAMFORD CITY</v>
      </c>
      <c r="M546" s="5" t="str">
        <f>IF('MASTER  10 Teams'!I546&lt;&gt;"",'MASTER  10 Teams'!I546,"")</f>
        <v>Hamden MS, Hamden</v>
      </c>
      <c r="N546" s="5"/>
    </row>
    <row r="547" spans="1:14" ht="12.75" customHeight="1" thickTop="1" thickBot="1" x14ac:dyDescent="0.4">
      <c r="A547" s="118"/>
      <c r="B547" s="23"/>
      <c r="C547" s="98">
        <f>IF('MASTER  10 Teams'!C547&lt;&gt;"",'MASTER  10 Teams'!C547,"")</f>
        <v>42995</v>
      </c>
      <c r="D547" s="38" t="str">
        <f>IF('MASTER  10 Teams'!D547&lt;&gt;"",'MASTER  10 Teams'!D547,"")</f>
        <v>O40-3</v>
      </c>
      <c r="E547" s="24" t="str">
        <f>VLOOKUP(K547,'Ref asgn teams'!$A$2:$B$99,2)</f>
        <v>Wallingford Morelia</v>
      </c>
      <c r="F547" s="24" t="str">
        <f>VLOOKUP(L547,'Ref asgn teams'!$A$2:$B$99,2)</f>
        <v>PAN ZONES</v>
      </c>
      <c r="G547" s="73"/>
      <c r="H547" s="97">
        <f>IF('MASTER  10 Teams'!H547&lt;&gt;"",'MASTER  10 Teams'!H547,"")</f>
        <v>0.41666666666666702</v>
      </c>
      <c r="I547" s="25" t="str">
        <f>VLOOKUP(M547,Venues!$A$2:$E$139,5,FALSE)</f>
        <v>Woodhouse, Wallingford</v>
      </c>
      <c r="J547" s="75" t="str">
        <f>IF('MASTER  10 Teams'!J547&lt;&gt;"",'MASTER  10 Teams'!J547,"")</f>
        <v/>
      </c>
      <c r="K547" s="24" t="str">
        <f>IF('MASTER  10 Teams'!E547&lt;&gt;"",'MASTER  10 Teams'!E547,"")</f>
        <v>WALLINGFORD MORELIA</v>
      </c>
      <c r="L547" s="24" t="str">
        <f>IF('MASTER  10 Teams'!F547&lt;&gt;"",'MASTER  10 Teams'!F547,"")</f>
        <v>PAN ZONES</v>
      </c>
      <c r="M547" s="5" t="str">
        <f>IF('MASTER  10 Teams'!I547&lt;&gt;"",'MASTER  10 Teams'!I547,"")</f>
        <v>Woodhouse Field, Wallingford</v>
      </c>
      <c r="N547" s="5"/>
    </row>
    <row r="548" spans="1:14" ht="12.75" customHeight="1" thickTop="1" thickBot="1" x14ac:dyDescent="0.4">
      <c r="A548" s="118"/>
      <c r="B548" s="23"/>
      <c r="C548" s="98" t="str">
        <f>IF('MASTER  10 Teams'!C548&lt;&gt;"",'MASTER  10 Teams'!C548,"")</f>
        <v/>
      </c>
      <c r="D548" s="29" t="str">
        <f>IF('MASTER  10 Teams'!D548&lt;&gt;"",'MASTER  10 Teams'!D548,"")</f>
        <v/>
      </c>
      <c r="E548" s="24" t="e">
        <f>VLOOKUP(K548,'Ref asgn teams'!$A$2:$B$99,2)</f>
        <v>#N/A</v>
      </c>
      <c r="F548" s="24" t="e">
        <f>VLOOKUP(L548,'Ref asgn teams'!$A$2:$B$99,2)</f>
        <v>#N/A</v>
      </c>
      <c r="G548" s="73"/>
      <c r="H548" s="97" t="str">
        <f>IF('MASTER  10 Teams'!H548&lt;&gt;"",'MASTER  10 Teams'!H548,"")</f>
        <v/>
      </c>
      <c r="I548" s="25" t="e">
        <f>VLOOKUP(M548,Venues!$A$2:$E$139,5,FALSE)</f>
        <v>#N/A</v>
      </c>
      <c r="J548" s="75" t="str">
        <f>IF('MASTER  10 Teams'!J548&lt;&gt;"",'MASTER  10 Teams'!J548,"")</f>
        <v/>
      </c>
      <c r="K548" s="24" t="str">
        <f>IF('MASTER  10 Teams'!E548&lt;&gt;"",'MASTER  10 Teams'!E548,"")</f>
        <v/>
      </c>
      <c r="L548" s="24" t="str">
        <f>IF('MASTER  10 Teams'!F548&lt;&gt;"",'MASTER  10 Teams'!F548,"")</f>
        <v/>
      </c>
      <c r="M548" s="5" t="str">
        <f>IF('MASTER  10 Teams'!I548&lt;&gt;"",'MASTER  10 Teams'!I548,"")</f>
        <v/>
      </c>
      <c r="N548" s="2"/>
    </row>
    <row r="549" spans="1:14" ht="12.75" customHeight="1" thickTop="1" thickBot="1" x14ac:dyDescent="0.4">
      <c r="A549" s="118"/>
      <c r="B549" s="23"/>
      <c r="C549" s="98">
        <f>IF('MASTER  10 Teams'!C549&lt;&gt;"",'MASTER  10 Teams'!C549,"")</f>
        <v>42995</v>
      </c>
      <c r="D549" s="28" t="str">
        <f>IF('MASTER  10 Teams'!D549&lt;&gt;"",'MASTER  10 Teams'!D549,"")</f>
        <v>O50-1</v>
      </c>
      <c r="E549" s="24" t="str">
        <f>VLOOKUP(K549,'Ref asgn teams'!$A$2:$B$99,2)</f>
        <v>Guilford Black Eagles</v>
      </c>
      <c r="F549" s="24" t="str">
        <f>VLOOKUP(L549,'Ref asgn teams'!$A$2:$B$99,2)</f>
        <v>Cheshire Azzurri 50</v>
      </c>
      <c r="G549" s="73"/>
      <c r="H549" s="97">
        <f>IF('MASTER  10 Teams'!H549&lt;&gt;"",'MASTER  10 Teams'!H549,"")</f>
        <v>0.41666666666666702</v>
      </c>
      <c r="I549" s="25" t="str">
        <f>VLOOKUP(M549,Venues!$A$2:$E$139,5,FALSE)</f>
        <v>Calvin Leete Field, Guilford</v>
      </c>
      <c r="J549" s="75" t="str">
        <f>IF('MASTER  10 Teams'!J549&lt;&gt;"",'MASTER  10 Teams'!J549,"")</f>
        <v/>
      </c>
      <c r="K549" s="24" t="str">
        <f>IF('MASTER  10 Teams'!E549&lt;&gt;"",'MASTER  10 Teams'!E549,"")</f>
        <v>GUILFORD BLACK EAGLES</v>
      </c>
      <c r="L549" s="24" t="str">
        <f>IF('MASTER  10 Teams'!F549&lt;&gt;"",'MASTER  10 Teams'!F549,"")</f>
        <v>CHESHIRE AZZURRI 50</v>
      </c>
      <c r="M549" s="5" t="str">
        <f>IF('MASTER  10 Teams'!I549&lt;&gt;"",'MASTER  10 Teams'!I549,"")</f>
        <v>Calvin Leete School, Guilford</v>
      </c>
      <c r="N549" s="5"/>
    </row>
    <row r="550" spans="1:14" ht="12.75" customHeight="1" thickTop="1" thickBot="1" x14ac:dyDescent="0.4">
      <c r="A550" s="118"/>
      <c r="B550" s="23"/>
      <c r="C550" s="98">
        <f>IF('MASTER  10 Teams'!C550&lt;&gt;"",'MASTER  10 Teams'!C550,"")</f>
        <v>42995</v>
      </c>
      <c r="D550" s="28" t="str">
        <f>IF('MASTER  10 Teams'!D550&lt;&gt;"",'MASTER  10 Teams'!D550,"")</f>
        <v>O50-1</v>
      </c>
      <c r="E550" s="24" t="str">
        <f>VLOOKUP(K550,'Ref asgn teams'!$A$2:$B$99,2)</f>
        <v>Club Napoli 50</v>
      </c>
      <c r="F550" s="24" t="str">
        <f>VLOOKUP(L550,'Ref asgn teams'!$A$2:$B$99,2)</f>
        <v>Vasco Da Gama 50 CC</v>
      </c>
      <c r="G550" s="73"/>
      <c r="H550" s="97">
        <f>IF('MASTER  10 Teams'!H550&lt;&gt;"",'MASTER  10 Teams'!H550,"")</f>
        <v>0.41666666666666702</v>
      </c>
      <c r="I550" s="25" t="str">
        <f>VLOOKUP(M550,Venues!$A$2:$E$139,5,FALSE)</f>
        <v>North Farms Park, North Branford</v>
      </c>
      <c r="J550" s="75" t="str">
        <f>IF('MASTER  10 Teams'!J550&lt;&gt;"",'MASTER  10 Teams'!J550,"")</f>
        <v/>
      </c>
      <c r="K550" s="24" t="str">
        <f>IF('MASTER  10 Teams'!E550&lt;&gt;"",'MASTER  10 Teams'!E550,"")</f>
        <v>CLUB NAPOLI 50</v>
      </c>
      <c r="L550" s="24" t="str">
        <f>IF('MASTER  10 Teams'!F550&lt;&gt;"",'MASTER  10 Teams'!F550,"")</f>
        <v>VASCO DA GAMA 50</v>
      </c>
      <c r="M550" s="5" t="str">
        <f>IF('MASTER  10 Teams'!I550&lt;&gt;"",'MASTER  10 Teams'!I550,"")</f>
        <v>North Farms Park, North Branford</v>
      </c>
      <c r="N550" s="5"/>
    </row>
    <row r="551" spans="1:14" ht="12.75" customHeight="1" thickTop="1" thickBot="1" x14ac:dyDescent="0.4">
      <c r="A551" s="118"/>
      <c r="B551" s="23"/>
      <c r="C551" s="98">
        <f>IF('MASTER  10 Teams'!C551&lt;&gt;"",'MASTER  10 Teams'!C551,"")</f>
        <v>42995</v>
      </c>
      <c r="D551" s="28" t="str">
        <f>IF('MASTER  10 Teams'!D551&lt;&gt;"",'MASTER  10 Teams'!D551,"")</f>
        <v>O50-1</v>
      </c>
      <c r="E551" s="24" t="str">
        <f>VLOOKUP(K551,'Ref asgn teams'!$A$2:$B$99,2)</f>
        <v>Greenwich Gunners 50</v>
      </c>
      <c r="F551" s="24" t="str">
        <f>VLOOKUP(L551,'Ref asgn teams'!$A$2:$B$99,2)</f>
        <v>Glastonbury Celtic</v>
      </c>
      <c r="G551" s="73"/>
      <c r="H551" s="97">
        <f>IF('MASTER  10 Teams'!H551&lt;&gt;"",'MASTER  10 Teams'!H551,"")</f>
        <v>0.41666666666666702</v>
      </c>
      <c r="I551" s="25" t="str">
        <f>VLOOKUP(M551,Venues!$A$2:$E$139,5,FALSE)</f>
        <v>Greenwich High School, Greenwich</v>
      </c>
      <c r="J551" s="75" t="str">
        <f>IF('MASTER  10 Teams'!J551&lt;&gt;"",'MASTER  10 Teams'!J551,"")</f>
        <v/>
      </c>
      <c r="K551" s="24" t="str">
        <f>IF('MASTER  10 Teams'!E551&lt;&gt;"",'MASTER  10 Teams'!E551,"")</f>
        <v>GREENWICH GUNNERS 50</v>
      </c>
      <c r="L551" s="24" t="str">
        <f>IF('MASTER  10 Teams'!F551&lt;&gt;"",'MASTER  10 Teams'!F551,"")</f>
        <v xml:space="preserve">GLASTONBURY CELTIC </v>
      </c>
      <c r="M551" s="5" t="str">
        <f>IF('MASTER  10 Teams'!I551&lt;&gt;"",'MASTER  10 Teams'!I551,"")</f>
        <v>tbd</v>
      </c>
      <c r="N551" s="5"/>
    </row>
    <row r="552" spans="1:14" ht="12.75" customHeight="1" thickTop="1" thickBot="1" x14ac:dyDescent="0.4">
      <c r="A552" s="118"/>
      <c r="B552" s="23"/>
      <c r="C552" s="98">
        <f>IF('MASTER  10 Teams'!C552&lt;&gt;"",'MASTER  10 Teams'!C552,"")</f>
        <v>42995</v>
      </c>
      <c r="D552" s="28" t="str">
        <f>IF('MASTER  10 Teams'!D552&lt;&gt;"",'MASTER  10 Teams'!D552,"")</f>
        <v>O50-1</v>
      </c>
      <c r="E552" s="24" t="str">
        <f>VLOOKUP(K552,'Ref asgn teams'!$A$2:$B$99,2)</f>
        <v>Darien Blue Waves</v>
      </c>
      <c r="F552" s="24" t="str">
        <f>VLOOKUP(L552,'Ref asgn teams'!$A$2:$B$99,2)</f>
        <v>New Britain Falcons FC</v>
      </c>
      <c r="G552" s="73"/>
      <c r="H552" s="97">
        <f>IF('MASTER  10 Teams'!H552&lt;&gt;"",'MASTER  10 Teams'!H552,"")</f>
        <v>0.375</v>
      </c>
      <c r="I552" s="25" t="str">
        <f>VLOOKUP(M552,Venues!$A$2:$E$139,5,FALSE)</f>
        <v>Middlesex Middle School, Darien</v>
      </c>
      <c r="J552" s="75" t="str">
        <f>IF('MASTER  10 Teams'!J552&lt;&gt;"",'MASTER  10 Teams'!J552,"")</f>
        <v/>
      </c>
      <c r="K552" s="24" t="str">
        <f>IF('MASTER  10 Teams'!E552&lt;&gt;"",'MASTER  10 Teams'!E552,"")</f>
        <v>DARIEN BLUE WAVE</v>
      </c>
      <c r="L552" s="24" t="str">
        <f>IF('MASTER  10 Teams'!F552&lt;&gt;"",'MASTER  10 Teams'!F552,"")</f>
        <v>NEW BRITAIN FALCONS FC</v>
      </c>
      <c r="M552" s="5" t="str">
        <f>IF('MASTER  10 Teams'!I552&lt;&gt;"",'MASTER  10 Teams'!I552,"")</f>
        <v>Middlesex MS (Lower), Darien</v>
      </c>
      <c r="N552" s="5"/>
    </row>
    <row r="553" spans="1:14" ht="12.75" customHeight="1" thickTop="1" thickBot="1" x14ac:dyDescent="0.4">
      <c r="A553" s="118"/>
      <c r="B553" s="23"/>
      <c r="C553" s="98">
        <f>IF('MASTER  10 Teams'!C553&lt;&gt;"",'MASTER  10 Teams'!C553,"")</f>
        <v>42995</v>
      </c>
      <c r="D553" s="28" t="str">
        <f>IF('MASTER  10 Teams'!D553&lt;&gt;"",'MASTER  10 Teams'!D553,"")</f>
        <v>O50-1</v>
      </c>
      <c r="E553" s="24" t="str">
        <f>VLOOKUP(K553,'Ref asgn teams'!$A$2:$B$99,2)</f>
        <v>Polonia Falcon Stars FC</v>
      </c>
      <c r="F553" s="24" t="str">
        <f>VLOOKUP(L553,'Ref asgn teams'!$A$2:$B$99,2)</f>
        <v>Hartford Cavaliers Masters</v>
      </c>
      <c r="G553" s="73"/>
      <c r="H553" s="97">
        <f>IF('MASTER  10 Teams'!H553&lt;&gt;"",'MASTER  10 Teams'!H553,"")</f>
        <v>0.41666666666666702</v>
      </c>
      <c r="I553" s="25" t="str">
        <f>VLOOKUP(M553,Venues!$A$2:$E$139,5,FALSE)</f>
        <v>Falcon Field (New Britain), New Britain</v>
      </c>
      <c r="J553" s="75" t="str">
        <f>IF('MASTER  10 Teams'!J553&lt;&gt;"",'MASTER  10 Teams'!J553,"")</f>
        <v/>
      </c>
      <c r="K553" s="24" t="str">
        <f>IF('MASTER  10 Teams'!E553&lt;&gt;"",'MASTER  10 Teams'!E553,"")</f>
        <v>POLONIA FALCON STARS FC</v>
      </c>
      <c r="L553" s="24" t="str">
        <f>IF('MASTER  10 Teams'!F553&lt;&gt;"",'MASTER  10 Teams'!F553,"")</f>
        <v>HARTFORD CAVALIERS</v>
      </c>
      <c r="M553" s="5" t="str">
        <f>IF('MASTER  10 Teams'!I553&lt;&gt;"",'MASTER  10 Teams'!I553,"")</f>
        <v>Falcon Field, New Britain</v>
      </c>
      <c r="N553" s="5"/>
    </row>
    <row r="554" spans="1:14" ht="12.75" customHeight="1" thickTop="1" thickBot="1" x14ac:dyDescent="0.4">
      <c r="A554" s="118"/>
      <c r="B554" s="23"/>
      <c r="C554" s="98" t="str">
        <f>IF('MASTER  10 Teams'!C554&lt;&gt;"",'MASTER  10 Teams'!C554,"")</f>
        <v/>
      </c>
      <c r="D554" s="29" t="str">
        <f>IF('MASTER  10 Teams'!D554&lt;&gt;"",'MASTER  10 Teams'!D554,"")</f>
        <v/>
      </c>
      <c r="E554" s="24" t="e">
        <f>VLOOKUP(K554,'Ref asgn teams'!$A$2:$B$99,2)</f>
        <v>#N/A</v>
      </c>
      <c r="F554" s="24" t="e">
        <f>VLOOKUP(L554,'Ref asgn teams'!$A$2:$B$99,2)</f>
        <v>#N/A</v>
      </c>
      <c r="G554" s="73"/>
      <c r="H554" s="97" t="str">
        <f>IF('MASTER  10 Teams'!H554&lt;&gt;"",'MASTER  10 Teams'!H554,"")</f>
        <v/>
      </c>
      <c r="I554" s="25" t="e">
        <f>VLOOKUP(M554,Venues!$A$2:$E$139,5,FALSE)</f>
        <v>#N/A</v>
      </c>
      <c r="J554" s="75" t="str">
        <f>IF('MASTER  10 Teams'!J554&lt;&gt;"",'MASTER  10 Teams'!J554,"")</f>
        <v/>
      </c>
      <c r="K554" s="24" t="str">
        <f>IF('MASTER  10 Teams'!E554&lt;&gt;"",'MASTER  10 Teams'!E554,"")</f>
        <v/>
      </c>
      <c r="L554" s="24" t="str">
        <f>IF('MASTER  10 Teams'!F554&lt;&gt;"",'MASTER  10 Teams'!F554,"")</f>
        <v/>
      </c>
      <c r="M554" s="5" t="str">
        <f>IF('MASTER  10 Teams'!I554&lt;&gt;"",'MASTER  10 Teams'!I554,"")</f>
        <v/>
      </c>
      <c r="N554" s="5"/>
    </row>
    <row r="555" spans="1:14" ht="12.75" customHeight="1" thickTop="1" thickBot="1" x14ac:dyDescent="0.4">
      <c r="A555" s="118"/>
      <c r="B555" s="23"/>
      <c r="C555" s="98">
        <f>IF('MASTER  10 Teams'!C555&lt;&gt;"",'MASTER  10 Teams'!C555,"")</f>
        <v>42995</v>
      </c>
      <c r="D555" s="39" t="str">
        <f>IF('MASTER  10 Teams'!D555&lt;&gt;"",'MASTER  10 Teams'!D555,"")</f>
        <v>O50-2</v>
      </c>
      <c r="E555" s="24" t="str">
        <f>VLOOKUP(K555,'Ref asgn teams'!$A$2:$B$99,2)</f>
        <v>Naugatuck River Rats</v>
      </c>
      <c r="F555" s="24" t="str">
        <f>VLOOKUP(L555,'Ref asgn teams'!$A$2:$B$99,2)</f>
        <v>East Haven SC</v>
      </c>
      <c r="G555" s="73"/>
      <c r="H555" s="97">
        <f>IF('MASTER  10 Teams'!H555&lt;&gt;"",'MASTER  10 Teams'!H555,"")</f>
        <v>0.41666666666666702</v>
      </c>
      <c r="I555" s="25" t="str">
        <f>VLOOKUP(M555,Venues!$A$2:$E$139,5,FALSE)</f>
        <v>City Hill Middle School, Naugatuck</v>
      </c>
      <c r="J555" s="75" t="str">
        <f>IF('MASTER  10 Teams'!J555&lt;&gt;"",'MASTER  10 Teams'!J555,"")</f>
        <v/>
      </c>
      <c r="K555" s="24" t="str">
        <f>IF('MASTER  10 Teams'!E555&lt;&gt;"",'MASTER  10 Teams'!E555,"")</f>
        <v>NAUGATUCK RIVER RATS</v>
      </c>
      <c r="L555" s="24" t="str">
        <f>IF('MASTER  10 Teams'!F555&lt;&gt;"",'MASTER  10 Teams'!F555,"")</f>
        <v>EAST HAVEN SC</v>
      </c>
      <c r="M555" s="5" t="str">
        <f>IF('MASTER  10 Teams'!I555&lt;&gt;"",'MASTER  10 Teams'!I555,"")</f>
        <v>City Hill MS, Naugatuck</v>
      </c>
      <c r="N555" s="5"/>
    </row>
    <row r="556" spans="1:14" ht="12.75" customHeight="1" thickTop="1" thickBot="1" x14ac:dyDescent="0.4">
      <c r="A556" s="118"/>
      <c r="B556" s="23"/>
      <c r="C556" s="98">
        <f>IF('MASTER  10 Teams'!C556&lt;&gt;"",'MASTER  10 Teams'!C556,"")</f>
        <v>42995</v>
      </c>
      <c r="D556" s="39" t="str">
        <f>IF('MASTER  10 Teams'!D556&lt;&gt;"",'MASTER  10 Teams'!D556,"")</f>
        <v>O50-2</v>
      </c>
      <c r="E556" s="24" t="str">
        <f>VLOOKUP(K556,'Ref asgn teams'!$A$2:$B$99,2)</f>
        <v>Farmington White Owls</v>
      </c>
      <c r="F556" s="24" t="str">
        <f>VLOOKUP(L556,'Ref asgn teams'!$A$2:$B$99,2)</f>
        <v>West Haven Grays</v>
      </c>
      <c r="G556" s="73"/>
      <c r="H556" s="97">
        <f>IF('MASTER  10 Teams'!H556&lt;&gt;"",'MASTER  10 Teams'!H556,"")</f>
        <v>0.41666666666666702</v>
      </c>
      <c r="I556" s="25" t="str">
        <f>VLOOKUP(M556,Venues!$A$2:$E$139,5,FALSE)</f>
        <v>Tunxis Mead, Farmington</v>
      </c>
      <c r="J556" s="75" t="str">
        <f>IF('MASTER  10 Teams'!J556&lt;&gt;"",'MASTER  10 Teams'!J556,"")</f>
        <v/>
      </c>
      <c r="K556" s="24" t="str">
        <f>IF('MASTER  10 Teams'!E556&lt;&gt;"",'MASTER  10 Teams'!E556,"")</f>
        <v>FARMINGTON WHITE OWLS</v>
      </c>
      <c r="L556" s="24" t="str">
        <f>IF('MASTER  10 Teams'!F556&lt;&gt;"",'MASTER  10 Teams'!F556,"")</f>
        <v>WEST HAVEN GRAYS</v>
      </c>
      <c r="M556" s="5" t="str">
        <f>IF('MASTER  10 Teams'!I556&lt;&gt;"",'MASTER  10 Teams'!I556,"")</f>
        <v>Tunxis Mead #9, Farmington</v>
      </c>
      <c r="N556" s="5"/>
    </row>
    <row r="557" spans="1:14" ht="12.75" customHeight="1" thickTop="1" thickBot="1" x14ac:dyDescent="0.4">
      <c r="A557" s="118"/>
      <c r="B557" s="23"/>
      <c r="C557" s="98">
        <f>IF('MASTER  10 Teams'!C557&lt;&gt;"",'MASTER  10 Teams'!C557,"")</f>
        <v>42995</v>
      </c>
      <c r="D557" s="39" t="str">
        <f>IF('MASTER  10 Teams'!D557&lt;&gt;"",'MASTER  10 Teams'!D557,"")</f>
        <v>O50-2</v>
      </c>
      <c r="E557" s="24" t="str">
        <f>VLOOKUP(K557,'Ref asgn teams'!$A$2:$B$99,2)</f>
        <v>Moodus SC</v>
      </c>
      <c r="F557" s="24" t="str">
        <f>VLOOKUP(L557,'Ref asgn teams'!$A$2:$B$99,2)</f>
        <v>GREENWICH PUMAS LEGENDS</v>
      </c>
      <c r="G557" s="73"/>
      <c r="H557" s="97">
        <f>IF('MASTER  10 Teams'!H557&lt;&gt;"",'MASTER  10 Teams'!H557,"")</f>
        <v>0.41666666666666702</v>
      </c>
      <c r="I557" s="25" t="str">
        <f>VLOOKUP(M557,Venues!$A$2:$E$139,5,FALSE)</f>
        <v>Nathan Hale-Ray High School, Moodus</v>
      </c>
      <c r="J557" s="75" t="str">
        <f>IF('MASTER  10 Teams'!J557&lt;&gt;"",'MASTER  10 Teams'!J557,"")</f>
        <v/>
      </c>
      <c r="K557" s="24" t="str">
        <f>IF('MASTER  10 Teams'!E557&lt;&gt;"",'MASTER  10 Teams'!E557,"")</f>
        <v>MOODUS SC</v>
      </c>
      <c r="L557" s="24" t="str">
        <f>IF('MASTER  10 Teams'!F557&lt;&gt;"",'MASTER  10 Teams'!F557,"")</f>
        <v>GREENWICH PUMAS LEGENDS</v>
      </c>
      <c r="M557" s="5" t="str">
        <f>IF('MASTER  10 Teams'!I557&lt;&gt;"",'MASTER  10 Teams'!I557,"")</f>
        <v>Nathan Hale-Ray HS, Moodus</v>
      </c>
      <c r="N557" s="5"/>
    </row>
    <row r="558" spans="1:14" ht="12.75" customHeight="1" thickTop="1" thickBot="1" x14ac:dyDescent="0.4">
      <c r="A558" s="118"/>
      <c r="B558" s="23"/>
      <c r="C558" s="98">
        <f>IF('MASTER  10 Teams'!C558&lt;&gt;"",'MASTER  10 Teams'!C558,"")</f>
        <v>42995</v>
      </c>
      <c r="D558" s="39" t="str">
        <f>IF('MASTER  10 Teams'!D558&lt;&gt;"",'MASTER  10 Teams'!D558,"")</f>
        <v>O50-2</v>
      </c>
      <c r="E558" s="24" t="str">
        <f>VLOOKUP(K558,'Ref asgn teams'!$A$2:$B$99,2)</f>
        <v>Greenwich Arsenal 50</v>
      </c>
      <c r="F558" s="24" t="str">
        <f>VLOOKUP(L558,'Ref asgn teams'!$A$2:$B$99,2)</f>
        <v>Southbury Boomers</v>
      </c>
      <c r="G558" s="73"/>
      <c r="H558" s="97">
        <f>IF('MASTER  10 Teams'!H558&lt;&gt;"",'MASTER  10 Teams'!H558,"")</f>
        <v>0.41666666666666702</v>
      </c>
      <c r="I558" s="25" t="str">
        <f>VLOOKUP(M558,Venues!$A$2:$E$139,5,FALSE)</f>
        <v>Greenwich High School, Greenwich</v>
      </c>
      <c r="J558" s="75" t="str">
        <f>IF('MASTER  10 Teams'!J558&lt;&gt;"",'MASTER  10 Teams'!J558,"")</f>
        <v/>
      </c>
      <c r="K558" s="24" t="str">
        <f>IF('MASTER  10 Teams'!E558&lt;&gt;"",'MASTER  10 Teams'!E558,"")</f>
        <v>GREENWICH ARSENAL 50</v>
      </c>
      <c r="L558" s="24" t="str">
        <f>IF('MASTER  10 Teams'!F558&lt;&gt;"",'MASTER  10 Teams'!F558,"")</f>
        <v>SOUTHBURY BOOMERS</v>
      </c>
      <c r="M558" s="5" t="str">
        <f>IF('MASTER  10 Teams'!I558&lt;&gt;"",'MASTER  10 Teams'!I558,"")</f>
        <v>tbd</v>
      </c>
      <c r="N558" s="5"/>
    </row>
    <row r="559" spans="1:14" ht="12.75" customHeight="1" thickTop="1" thickBot="1" x14ac:dyDescent="0.4">
      <c r="A559" s="118"/>
      <c r="B559" s="23"/>
      <c r="C559" s="98">
        <f>IF('MASTER  10 Teams'!C559&lt;&gt;"",'MASTER  10 Teams'!C559,"")</f>
        <v>42995</v>
      </c>
      <c r="D559" s="39" t="str">
        <f>IF('MASTER  10 Teams'!D559&lt;&gt;"",'MASTER  10 Teams'!D559,"")</f>
        <v>O50-2</v>
      </c>
      <c r="E559" s="24" t="str">
        <f>VLOOKUP(K559,'Ref asgn teams'!$A$2:$B$99,2)</f>
        <v>Waterbury Pontes</v>
      </c>
      <c r="F559" s="24" t="str">
        <f>VLOOKUP(L559,'Ref asgn teams'!$A$2:$B$99,2)</f>
        <v>North Branford Legends</v>
      </c>
      <c r="G559" s="73"/>
      <c r="H559" s="97">
        <f>IF('MASTER  10 Teams'!H559&lt;&gt;"",'MASTER  10 Teams'!H559,"")</f>
        <v>0.41666666666666702</v>
      </c>
      <c r="I559" s="25" t="str">
        <f>VLOOKUP(M559,Venues!$A$2:$E$139,5,FALSE)</f>
        <v>Pontelandolfo Club, Waterbury</v>
      </c>
      <c r="J559" s="75" t="str">
        <f>IF('MASTER  10 Teams'!J559&lt;&gt;"",'MASTER  10 Teams'!J559,"")</f>
        <v/>
      </c>
      <c r="K559" s="24" t="str">
        <f>IF('MASTER  10 Teams'!E559&lt;&gt;"",'MASTER  10 Teams'!E559,"")</f>
        <v>WATERBURY PONTES</v>
      </c>
      <c r="L559" s="24" t="str">
        <f>IF('MASTER  10 Teams'!F559&lt;&gt;"",'MASTER  10 Teams'!F559,"")</f>
        <v>NORTH BRANFORD LEGENDS</v>
      </c>
      <c r="M559" s="5" t="str">
        <f>IF('MASTER  10 Teams'!I559&lt;&gt;"",'MASTER  10 Teams'!I559,"")</f>
        <v>Pontelandolfo Club, Waterbury</v>
      </c>
      <c r="N559" s="5"/>
    </row>
    <row r="560" spans="1:14" ht="12.75" customHeight="1" thickTop="1" thickBot="1" x14ac:dyDescent="0.4">
      <c r="A560" s="118"/>
      <c r="B560" s="23"/>
      <c r="C560" s="98" t="str">
        <f>IF('MASTER  10 Teams'!C560&lt;&gt;"",'MASTER  10 Teams'!C560,"")</f>
        <v/>
      </c>
      <c r="D560" s="29" t="str">
        <f>IF('MASTER  10 Teams'!D560&lt;&gt;"",'MASTER  10 Teams'!D560,"")</f>
        <v/>
      </c>
      <c r="E560" s="24" t="e">
        <f>VLOOKUP(K560,'Ref asgn teams'!$A$2:$B$99,2)</f>
        <v>#N/A</v>
      </c>
      <c r="F560" s="24" t="e">
        <f>VLOOKUP(L560,'Ref asgn teams'!$A$2:$B$99,2)</f>
        <v>#N/A</v>
      </c>
      <c r="G560" s="73"/>
      <c r="H560" s="97" t="str">
        <f>IF('MASTER  10 Teams'!H560&lt;&gt;"",'MASTER  10 Teams'!H560,"")</f>
        <v/>
      </c>
      <c r="I560" s="25" t="e">
        <f>VLOOKUP(M560,Venues!$A$2:$E$139,5,FALSE)</f>
        <v>#N/A</v>
      </c>
      <c r="J560" s="75" t="str">
        <f>IF('MASTER  10 Teams'!J560&lt;&gt;"",'MASTER  10 Teams'!J560,"")</f>
        <v/>
      </c>
      <c r="K560" s="24" t="str">
        <f>IF('MASTER  10 Teams'!E560&lt;&gt;"",'MASTER  10 Teams'!E560,"")</f>
        <v/>
      </c>
      <c r="L560" s="24" t="str">
        <f>IF('MASTER  10 Teams'!F560&lt;&gt;"",'MASTER  10 Teams'!F560,"")</f>
        <v/>
      </c>
      <c r="M560" s="5" t="str">
        <f>IF('MASTER  10 Teams'!I560&lt;&gt;"",'MASTER  10 Teams'!I560,"")</f>
        <v/>
      </c>
      <c r="N560" s="2"/>
    </row>
    <row r="561" spans="1:14" ht="12.75" customHeight="1" thickTop="1" thickBot="1" x14ac:dyDescent="0.4">
      <c r="A561" s="118"/>
      <c r="B561" s="23"/>
      <c r="C561" s="98">
        <f>IF('MASTER  10 Teams'!C561&lt;&gt;"",'MASTER  10 Teams'!C561,"")</f>
        <v>43002</v>
      </c>
      <c r="D561" s="34" t="str">
        <f>IF('MASTER  10 Teams'!D561&lt;&gt;"",'MASTER  10 Teams'!D561,"")</f>
        <v>O30-1</v>
      </c>
      <c r="E561" s="24" t="str">
        <f>VLOOKUP(K561,'Ref asgn teams'!$A$2:$B$99,2)</f>
        <v>VASCO DA GAMA 30</v>
      </c>
      <c r="F561" s="24" t="str">
        <f>VLOOKUP(L561,'Ref asgn teams'!$A$2:$B$99,2)</f>
        <v>FC Shelton</v>
      </c>
      <c r="G561" s="73"/>
      <c r="H561" s="97">
        <f>IF('MASTER  10 Teams'!H561&lt;&gt;"",'MASTER  10 Teams'!H561,"")</f>
        <v>0.33333333333333331</v>
      </c>
      <c r="I561" s="25" t="str">
        <f>VLOOKUP(M561,Venues!$A$2:$E$139,5,FALSE)</f>
        <v>Wakeman Park, Westport</v>
      </c>
      <c r="J561" s="75" t="str">
        <f>IF('MASTER  10 Teams'!J561&lt;&gt;"",'MASTER  10 Teams'!J561,"")</f>
        <v/>
      </c>
      <c r="K561" s="24" t="str">
        <f>IF('MASTER  10 Teams'!E561&lt;&gt;"",'MASTER  10 Teams'!E561,"")</f>
        <v>VASCO DA GAMA 30</v>
      </c>
      <c r="L561" s="24" t="str">
        <f>IF('MASTER  10 Teams'!F561&lt;&gt;"",'MASTER  10 Teams'!F561,"")</f>
        <v>SHELTON FC</v>
      </c>
      <c r="M561" s="5" t="str">
        <f>IF('MASTER  10 Teams'!I561&lt;&gt;"",'MASTER  10 Teams'!I561,"")</f>
        <v>Wakeman Park, Westport</v>
      </c>
      <c r="N561" s="5"/>
    </row>
    <row r="562" spans="1:14" ht="12.75" customHeight="1" thickTop="1" thickBot="1" x14ac:dyDescent="0.4">
      <c r="A562" s="118"/>
      <c r="B562" s="23"/>
      <c r="C562" s="98">
        <f>IF('MASTER  10 Teams'!C562&lt;&gt;"",'MASTER  10 Teams'!C562,"")</f>
        <v>43002</v>
      </c>
      <c r="D562" s="34" t="str">
        <f>IF('MASTER  10 Teams'!D562&lt;&gt;"",'MASTER  10 Teams'!D562,"")</f>
        <v>O30-1</v>
      </c>
      <c r="E562" s="24" t="str">
        <f>VLOOKUP(K562,'Ref asgn teams'!$A$2:$B$99,2)</f>
        <v>Danbury United 30</v>
      </c>
      <c r="F562" s="24" t="str">
        <f>VLOOKUP(L562,'Ref asgn teams'!$A$2:$B$99,2)</f>
        <v>Milford Tuesday</v>
      </c>
      <c r="G562" s="73"/>
      <c r="H562" s="97">
        <f>IF('MASTER  10 Teams'!H562&lt;&gt;"",'MASTER  10 Teams'!H562,"")</f>
        <v>0.375</v>
      </c>
      <c r="I562" s="25" t="str">
        <f>VLOOKUP(M562,Venues!$A$2:$E$139,5,FALSE)</f>
        <v>Danbury Portuguese Cultural Center, Danbury</v>
      </c>
      <c r="J562" s="75" t="str">
        <f>IF('MASTER  10 Teams'!J562&lt;&gt;"",'MASTER  10 Teams'!J562,"")</f>
        <v/>
      </c>
      <c r="K562" s="24" t="str">
        <f>IF('MASTER  10 Teams'!E562&lt;&gt;"",'MASTER  10 Teams'!E562,"")</f>
        <v>DANBURY UNITED 30</v>
      </c>
      <c r="L562" s="24" t="str">
        <f>IF('MASTER  10 Teams'!F562&lt;&gt;"",'MASTER  10 Teams'!F562,"")</f>
        <v>MILFORD TUESDAY</v>
      </c>
      <c r="M562" s="5" t="str">
        <f>IF('MASTER  10 Teams'!I562&lt;&gt;"",'MASTER  10 Teams'!I562,"")</f>
        <v>Portuguese Cultural Center, Danbury</v>
      </c>
      <c r="N562" s="5"/>
    </row>
    <row r="563" spans="1:14" ht="12.75" customHeight="1" thickTop="1" thickBot="1" x14ac:dyDescent="0.4">
      <c r="A563" s="118"/>
      <c r="B563" s="23"/>
      <c r="C563" s="98">
        <f>IF('MASTER  10 Teams'!C563&lt;&gt;"",'MASTER  10 Teams'!C563,"")</f>
        <v>43002</v>
      </c>
      <c r="D563" s="34" t="str">
        <f>IF('MASTER  10 Teams'!D563&lt;&gt;"",'MASTER  10 Teams'!D563,"")</f>
        <v>O30-1</v>
      </c>
      <c r="E563" s="24" t="str">
        <f>VLOOKUP(K563,'Ref asgn teams'!$A$2:$B$99,2)</f>
        <v>Newtown Salty Dogs</v>
      </c>
      <c r="F563" s="24" t="str">
        <f>VLOOKUP(L563,'Ref asgn teams'!$A$2:$B$99,2)</f>
        <v>Cinton FC</v>
      </c>
      <c r="G563" s="73"/>
      <c r="H563" s="97">
        <f>IF('MASTER  10 Teams'!H563&lt;&gt;"",'MASTER  10 Teams'!H563,"")</f>
        <v>0.41666666666666702</v>
      </c>
      <c r="I563" s="25" t="str">
        <f>VLOOKUP(M563,Venues!$A$2:$E$139,5,FALSE)</f>
        <v>Northford Park, Northford</v>
      </c>
      <c r="J563" s="75" t="str">
        <f>IF('MASTER  10 Teams'!J563&lt;&gt;"",'MASTER  10 Teams'!J563,"")</f>
        <v/>
      </c>
      <c r="K563" s="24" t="str">
        <f>IF('MASTER  10 Teams'!E563&lt;&gt;"",'MASTER  10 Teams'!E563,"")</f>
        <v>NORTH BRANFORD 30</v>
      </c>
      <c r="L563" s="24" t="str">
        <f>IF('MASTER  10 Teams'!F563&lt;&gt;"",'MASTER  10 Teams'!F563,"")</f>
        <v>CLINTON FC</v>
      </c>
      <c r="M563" s="5" t="str">
        <f>IF('MASTER  10 Teams'!I563&lt;&gt;"",'MASTER  10 Teams'!I563,"")</f>
        <v>Northford Park, North Branford</v>
      </c>
      <c r="N563" s="5"/>
    </row>
    <row r="564" spans="1:14" ht="12.75" customHeight="1" thickTop="1" thickBot="1" x14ac:dyDescent="0.4">
      <c r="A564" s="118"/>
      <c r="B564" s="23"/>
      <c r="C564" s="98">
        <f>IF('MASTER  10 Teams'!C564&lt;&gt;"",'MASTER  10 Teams'!C564,"")</f>
        <v>43002</v>
      </c>
      <c r="D564" s="34" t="str">
        <f>IF('MASTER  10 Teams'!D564&lt;&gt;"",'MASTER  10 Teams'!D564,"")</f>
        <v>O30-1</v>
      </c>
      <c r="E564" s="24" t="str">
        <f>VLOOKUP(K564,'Ref asgn teams'!$A$2:$B$99,2)</f>
        <v>Greenwich Arsenal 30</v>
      </c>
      <c r="F564" s="24" t="str">
        <f>VLOOKUP(L564,'Ref asgn teams'!$A$2:$B$99,2)</f>
        <v>ECUACHAMOS FC</v>
      </c>
      <c r="G564" s="73"/>
      <c r="H564" s="97">
        <f>IF('MASTER  10 Teams'!H564&lt;&gt;"",'MASTER  10 Teams'!H564,"")</f>
        <v>0.41666666666666702</v>
      </c>
      <c r="I564" s="25" t="str">
        <f>VLOOKUP(M564,Venues!$A$2:$E$139,5,FALSE)</f>
        <v>Greenwich High School, Greenwich</v>
      </c>
      <c r="J564" s="75" t="str">
        <f>IF('MASTER  10 Teams'!J564&lt;&gt;"",'MASTER  10 Teams'!J564,"")</f>
        <v/>
      </c>
      <c r="K564" s="24" t="str">
        <f>IF('MASTER  10 Teams'!E564&lt;&gt;"",'MASTER  10 Teams'!E564,"")</f>
        <v>GREENWICH ARSENAL 30</v>
      </c>
      <c r="L564" s="24" t="str">
        <f>IF('MASTER  10 Teams'!F564&lt;&gt;"",'MASTER  10 Teams'!F564,"")</f>
        <v>ECUACHAMOS FC</v>
      </c>
      <c r="M564" s="5" t="str">
        <f>IF('MASTER  10 Teams'!I564&lt;&gt;"",'MASTER  10 Teams'!I564,"")</f>
        <v>tbd</v>
      </c>
      <c r="N564" s="5"/>
    </row>
    <row r="565" spans="1:14" ht="12.75" customHeight="1" thickTop="1" thickBot="1" x14ac:dyDescent="0.4">
      <c r="A565" s="118"/>
      <c r="B565" s="23"/>
      <c r="C565" s="98">
        <f>IF('MASTER  10 Teams'!C565&lt;&gt;"",'MASTER  10 Teams'!C565,"")</f>
        <v>43002</v>
      </c>
      <c r="D565" s="34" t="str">
        <f>IF('MASTER  10 Teams'!D565&lt;&gt;"",'MASTER  10 Teams'!D565,"")</f>
        <v>O30-1</v>
      </c>
      <c r="E565" s="24" t="str">
        <f>VLOOKUP(K565,'Ref asgn teams'!$A$2:$B$99,2)</f>
        <v>Newington Portuguese 30</v>
      </c>
      <c r="F565" s="24" t="str">
        <f>VLOOKUP(L565,'Ref asgn teams'!$A$2:$B$99,2)</f>
        <v>Polonez United</v>
      </c>
      <c r="G565" s="73"/>
      <c r="H565" s="97">
        <f>IF('MASTER  10 Teams'!H565&lt;&gt;"",'MASTER  10 Teams'!H565,"")</f>
        <v>0.33333333333333331</v>
      </c>
      <c r="I565" s="25" t="str">
        <f>VLOOKUP(M565,Venues!$A$2:$E$139,5,FALSE)</f>
        <v>Martin Kellogg, Newington</v>
      </c>
      <c r="J565" s="75" t="str">
        <f>IF('MASTER  10 Teams'!J565&lt;&gt;"",'MASTER  10 Teams'!J565,"")</f>
        <v/>
      </c>
      <c r="K565" s="24" t="str">
        <f>IF('MASTER  10 Teams'!E565&lt;&gt;"",'MASTER  10 Teams'!E565,"")</f>
        <v>NEWINGTON PORTUGUESE 30</v>
      </c>
      <c r="L565" s="24" t="str">
        <f>IF('MASTER  10 Teams'!F565&lt;&gt;"",'MASTER  10 Teams'!F565,"")</f>
        <v>POLONEZ UNITED</v>
      </c>
      <c r="M565" s="5" t="str">
        <f>IF('MASTER  10 Teams'!I565&lt;&gt;"",'MASTER  10 Teams'!I565,"")</f>
        <v>Martin Kellogg, Newington</v>
      </c>
      <c r="N565" s="5"/>
    </row>
    <row r="566" spans="1:14" ht="12.75" customHeight="1" thickTop="1" thickBot="1" x14ac:dyDescent="0.4">
      <c r="A566" s="118"/>
      <c r="B566" s="23"/>
      <c r="C566" s="98" t="str">
        <f>IF('MASTER  10 Teams'!C566&lt;&gt;"",'MASTER  10 Teams'!C566,"")</f>
        <v/>
      </c>
      <c r="D566" s="29" t="str">
        <f>IF('MASTER  10 Teams'!D566&lt;&gt;"",'MASTER  10 Teams'!D566,"")</f>
        <v/>
      </c>
      <c r="E566" s="24" t="e">
        <f>VLOOKUP(K566,'Ref asgn teams'!$A$2:$B$99,2)</f>
        <v>#N/A</v>
      </c>
      <c r="F566" s="24" t="e">
        <f>VLOOKUP(L566,'Ref asgn teams'!$A$2:$B$99,2)</f>
        <v>#N/A</v>
      </c>
      <c r="G566" s="73"/>
      <c r="H566" s="97" t="str">
        <f>IF('MASTER  10 Teams'!H566&lt;&gt;"",'MASTER  10 Teams'!H566,"")</f>
        <v/>
      </c>
      <c r="I566" s="25" t="e">
        <f>VLOOKUP(M566,Venues!$A$2:$E$139,5,FALSE)</f>
        <v>#N/A</v>
      </c>
      <c r="J566" s="75" t="str">
        <f>IF('MASTER  10 Teams'!J566&lt;&gt;"",'MASTER  10 Teams'!J566,"")</f>
        <v/>
      </c>
      <c r="K566" s="24" t="str">
        <f>IF('MASTER  10 Teams'!E566&lt;&gt;"",'MASTER  10 Teams'!E566,"")</f>
        <v/>
      </c>
      <c r="L566" s="24" t="str">
        <f>IF('MASTER  10 Teams'!F566&lt;&gt;"",'MASTER  10 Teams'!F566,"")</f>
        <v/>
      </c>
      <c r="M566" s="5" t="str">
        <f>IF('MASTER  10 Teams'!I566&lt;&gt;"",'MASTER  10 Teams'!I566,"")</f>
        <v/>
      </c>
      <c r="N566" s="5"/>
    </row>
    <row r="567" spans="1:14" ht="12.75" customHeight="1" thickTop="1" thickBot="1" x14ac:dyDescent="0.4">
      <c r="A567" s="118"/>
      <c r="B567" s="23"/>
      <c r="C567" s="98">
        <f>IF('MASTER  10 Teams'!C567&lt;&gt;"",'MASTER  10 Teams'!C567,"")</f>
        <v>43002</v>
      </c>
      <c r="D567" s="35" t="str">
        <f>IF('MASTER  10 Teams'!D567&lt;&gt;"",'MASTER  10 Teams'!D567,"")</f>
        <v>O30-2</v>
      </c>
      <c r="E567" s="24" t="str">
        <f>VLOOKUP(K567,'Ref asgn teams'!$A$2:$B$99,2)</f>
        <v>WATERTOWN GEEZERS</v>
      </c>
      <c r="F567" s="24" t="str">
        <f>VLOOKUP(L567,'Ref asgn teams'!$A$2:$B$99,2)</f>
        <v>Stamford FC</v>
      </c>
      <c r="G567" s="73"/>
      <c r="H567" s="97">
        <f>IF('MASTER  10 Teams'!H567&lt;&gt;"",'MASTER  10 Teams'!H567,"")</f>
        <v>0.41666666666666702</v>
      </c>
      <c r="I567" s="25" t="str">
        <f>VLOOKUP(M567,Venues!$A$2:$E$139,5,FALSE)</f>
        <v>Swift School, Watertown</v>
      </c>
      <c r="J567" s="75" t="str">
        <f>IF('MASTER  10 Teams'!J567&lt;&gt;"",'MASTER  10 Teams'!J567,"")</f>
        <v/>
      </c>
      <c r="K567" s="24" t="str">
        <f>IF('MASTER  10 Teams'!E567&lt;&gt;"",'MASTER  10 Teams'!E567,"")</f>
        <v>WATERTOWN GEEZERS</v>
      </c>
      <c r="L567" s="24" t="str">
        <f>IF('MASTER  10 Teams'!F567&lt;&gt;"",'MASTER  10 Teams'!F567,"")</f>
        <v>STAMFORD FC</v>
      </c>
      <c r="M567" s="5" t="str">
        <f>IF('MASTER  10 Teams'!I567&lt;&gt;"",'MASTER  10 Teams'!I567,"")</f>
        <v>Swift School, Watertown</v>
      </c>
      <c r="N567" s="5"/>
    </row>
    <row r="568" spans="1:14" ht="12.75" customHeight="1" thickTop="1" thickBot="1" x14ac:dyDescent="0.4">
      <c r="A568" s="118"/>
      <c r="B568" s="23"/>
      <c r="C568" s="98">
        <f>IF('MASTER  10 Teams'!C568&lt;&gt;"",'MASTER  10 Teams'!C568,"")</f>
        <v>43002</v>
      </c>
      <c r="D568" s="35" t="str">
        <f>IF('MASTER  10 Teams'!D568&lt;&gt;"",'MASTER  10 Teams'!D568,"")</f>
        <v>O30-2</v>
      </c>
      <c r="E568" s="24" t="str">
        <f>VLOOKUP(K568,'Ref asgn teams'!$A$2:$B$99,2)</f>
        <v>Caseus New Haven FC</v>
      </c>
      <c r="F568" s="24" t="str">
        <f>VLOOKUP(L568,'Ref asgn teams'!$A$2:$B$99,2)</f>
        <v>Litchfield County Blues</v>
      </c>
      <c r="G568" s="73"/>
      <c r="H568" s="97">
        <f>IF('MASTER  10 Teams'!H568&lt;&gt;"",'MASTER  10 Teams'!H568,"")</f>
        <v>0.33333333333333331</v>
      </c>
      <c r="I568" s="25" t="str">
        <f>VLOOKUP(M568,Venues!$A$2:$E$139,5,FALSE)</f>
        <v>West Haven HS, West Haven</v>
      </c>
      <c r="J568" s="75" t="str">
        <f>IF('MASTER  10 Teams'!J568&lt;&gt;"",'MASTER  10 Teams'!J568,"")</f>
        <v/>
      </c>
      <c r="K568" s="24" t="str">
        <f>IF('MASTER  10 Teams'!E568&lt;&gt;"",'MASTER  10 Teams'!E568,"")</f>
        <v>CASEUS NEW HAVEN FC</v>
      </c>
      <c r="L568" s="24" t="str">
        <f>IF('MASTER  10 Teams'!F568&lt;&gt;"",'MASTER  10 Teams'!F568,"")</f>
        <v>LITCHFIELD COUNTY BLUES</v>
      </c>
      <c r="M568" s="5" t="str">
        <f>IF('MASTER  10 Teams'!I568&lt;&gt;"",'MASTER  10 Teams'!I568,"")</f>
        <v>Strong Stadium, West Haven</v>
      </c>
      <c r="N568" s="5"/>
    </row>
    <row r="569" spans="1:14" ht="12.75" customHeight="1" thickTop="1" thickBot="1" x14ac:dyDescent="0.4">
      <c r="A569" s="118"/>
      <c r="B569" s="23"/>
      <c r="C569" s="98">
        <f>IF('MASTER  10 Teams'!C569&lt;&gt;"",'MASTER  10 Teams'!C569,"")</f>
        <v>43002</v>
      </c>
      <c r="D569" s="35" t="str">
        <f>IF('MASTER  10 Teams'!D569&lt;&gt;"",'MASTER  10 Teams'!D569,"")</f>
        <v>O30-2</v>
      </c>
      <c r="E569" s="24" t="str">
        <f>VLOOKUP(K569,'Ref asgn teams'!$A$2:$B$99,2)</f>
        <v>Naugatuck Fusion</v>
      </c>
      <c r="F569" s="24" t="str">
        <f>VLOOKUP(L569,'Ref asgn teams'!$A$2:$B$99,2)</f>
        <v>Bridgeport United</v>
      </c>
      <c r="G569" s="73"/>
      <c r="H569" s="97">
        <f>IF('MASTER  10 Teams'!H569&lt;&gt;"",'MASTER  10 Teams'!H569,"")</f>
        <v>0.33333333333333331</v>
      </c>
      <c r="I569" s="25" t="str">
        <f>VLOOKUP(M569,Venues!$A$2:$E$139,5,FALSE)</f>
        <v>City Hill Middle School, Naugatuck</v>
      </c>
      <c r="J569" s="75" t="str">
        <f>IF('MASTER  10 Teams'!J569&lt;&gt;"",'MASTER  10 Teams'!J569,"")</f>
        <v/>
      </c>
      <c r="K569" s="24" t="str">
        <f>IF('MASTER  10 Teams'!E569&lt;&gt;"",'MASTER  10 Teams'!E569,"")</f>
        <v>NAUGATUCK FUSION</v>
      </c>
      <c r="L569" s="24" t="str">
        <f>IF('MASTER  10 Teams'!F569&lt;&gt;"",'MASTER  10 Teams'!F569,"")</f>
        <v>BYE</v>
      </c>
      <c r="M569" s="5" t="str">
        <f>IF('MASTER  10 Teams'!I569&lt;&gt;"",'MASTER  10 Teams'!I569,"")</f>
        <v>City Hill MS, Naugatuck</v>
      </c>
      <c r="N569" s="5"/>
    </row>
    <row r="570" spans="1:14" ht="12.75" customHeight="1" thickTop="1" thickBot="1" x14ac:dyDescent="0.4">
      <c r="A570" s="118"/>
      <c r="B570" s="23"/>
      <c r="C570" s="98">
        <f>IF('MASTER  10 Teams'!C570&lt;&gt;"",'MASTER  10 Teams'!C570,"")</f>
        <v>43002</v>
      </c>
      <c r="D570" s="35" t="str">
        <f>IF('MASTER  10 Teams'!D570&lt;&gt;"",'MASTER  10 Teams'!D570,"")</f>
        <v>O30-2</v>
      </c>
      <c r="E570" s="24" t="str">
        <f>VLOOKUP(K570,'Ref asgn teams'!$A$2:$B$99,2)</f>
        <v>Club Napoli 30</v>
      </c>
      <c r="F570" s="24" t="str">
        <f>VLOOKUP(L570,'Ref asgn teams'!$A$2:$B$99,2)</f>
        <v>HENRY REID FC</v>
      </c>
      <c r="G570" s="73"/>
      <c r="H570" s="97">
        <f>IF('MASTER  10 Teams'!H570&lt;&gt;"",'MASTER  10 Teams'!H570,"")</f>
        <v>0.41666666666666702</v>
      </c>
      <c r="I570" s="25" t="str">
        <f>VLOOKUP(M570,Venues!$A$2:$E$139,5,FALSE)</f>
        <v>Quinnipiac Park, Cheshire</v>
      </c>
      <c r="J570" s="75" t="str">
        <f>IF('MASTER  10 Teams'!J570&lt;&gt;"",'MASTER  10 Teams'!J570,"")</f>
        <v/>
      </c>
      <c r="K570" s="24" t="str">
        <f>IF('MASTER  10 Teams'!E570&lt;&gt;"",'MASTER  10 Teams'!E570,"")</f>
        <v>CLUB NAPOLI 30</v>
      </c>
      <c r="L570" s="24" t="str">
        <f>IF('MASTER  10 Teams'!F570&lt;&gt;"",'MASTER  10 Teams'!F570,"")</f>
        <v>HENRY  REID FC 30</v>
      </c>
      <c r="M570" s="5" t="str">
        <f>IF('MASTER  10 Teams'!I570&lt;&gt;"",'MASTER  10 Teams'!I570,"")</f>
        <v>Quinnipiac Park, Cheshire</v>
      </c>
      <c r="N570" s="101"/>
    </row>
    <row r="571" spans="1:14" ht="12.75" customHeight="1" thickTop="1" thickBot="1" x14ac:dyDescent="0.4">
      <c r="A571" s="118"/>
      <c r="B571" s="23"/>
      <c r="C571" s="98">
        <f>IF('MASTER  10 Teams'!C571&lt;&gt;"",'MASTER  10 Teams'!C571,"")</f>
        <v>43002</v>
      </c>
      <c r="D571" s="35" t="str">
        <f>IF('MASTER  10 Teams'!D571&lt;&gt;"",'MASTER  10 Teams'!D571,"")</f>
        <v>O30-2</v>
      </c>
      <c r="E571" s="24" t="str">
        <f>VLOOKUP(K571,'Ref asgn teams'!$A$2:$B$99,2)</f>
        <v>Milford Amigos</v>
      </c>
      <c r="F571" s="24" t="str">
        <f>VLOOKUP(L571,'Ref asgn teams'!$A$2:$B$99,2)</f>
        <v>Newtown Salty Dogs</v>
      </c>
      <c r="G571" s="73"/>
      <c r="H571" s="97">
        <f>IF('MASTER  10 Teams'!H571&lt;&gt;"",'MASTER  10 Teams'!H571,"")</f>
        <v>0.33333333333333331</v>
      </c>
      <c r="I571" s="25" t="str">
        <f>VLOOKUP(M571,Venues!$A$2:$E$139,5,FALSE)</f>
        <v>Pease Rd Field, Woodbridge</v>
      </c>
      <c r="J571" s="75" t="str">
        <f>IF('MASTER  10 Teams'!J571&lt;&gt;"",'MASTER  10 Teams'!J571,"")</f>
        <v/>
      </c>
      <c r="K571" s="24" t="str">
        <f>IF('MASTER  10 Teams'!E571&lt;&gt;"",'MASTER  10 Teams'!E571,"")</f>
        <v>MILFORD AMIGOS</v>
      </c>
      <c r="L571" s="24" t="str">
        <f>IF('MASTER  10 Teams'!F571&lt;&gt;"",'MASTER  10 Teams'!F571,"")</f>
        <v>NEWTOWN SALTY DOGS</v>
      </c>
      <c r="M571" s="5" t="str">
        <f>IF('MASTER  10 Teams'!I571&lt;&gt;"",'MASTER  10 Teams'!I571,"")</f>
        <v>Pease Road, Woodbridge</v>
      </c>
      <c r="N571" s="5"/>
    </row>
    <row r="572" spans="1:14" ht="12.75" customHeight="1" thickTop="1" thickBot="1" x14ac:dyDescent="0.4">
      <c r="A572" s="118"/>
      <c r="B572" s="23"/>
      <c r="C572" s="98" t="str">
        <f>IF('MASTER  10 Teams'!C572&lt;&gt;"",'MASTER  10 Teams'!C572,"")</f>
        <v/>
      </c>
      <c r="D572" s="29" t="str">
        <f>IF('MASTER  10 Teams'!D572&lt;&gt;"",'MASTER  10 Teams'!D572,"")</f>
        <v/>
      </c>
      <c r="E572" s="24" t="e">
        <f>VLOOKUP(K572,'Ref asgn teams'!$A$2:$B$99,2)</f>
        <v>#N/A</v>
      </c>
      <c r="F572" s="24" t="e">
        <f>VLOOKUP(L572,'Ref asgn teams'!$A$2:$B$99,2)</f>
        <v>#N/A</v>
      </c>
      <c r="G572" s="73"/>
      <c r="H572" s="97" t="str">
        <f>IF('MASTER  10 Teams'!H572&lt;&gt;"",'MASTER  10 Teams'!H572,"")</f>
        <v/>
      </c>
      <c r="I572" s="25" t="e">
        <f>VLOOKUP(M572,Venues!$A$2:$E$139,5,FALSE)</f>
        <v>#N/A</v>
      </c>
      <c r="J572" s="75" t="str">
        <f>IF('MASTER  10 Teams'!J572&lt;&gt;"",'MASTER  10 Teams'!J572,"")</f>
        <v/>
      </c>
      <c r="K572" s="24" t="str">
        <f>IF('MASTER  10 Teams'!E572&lt;&gt;"",'MASTER  10 Teams'!E572,"")</f>
        <v/>
      </c>
      <c r="L572" s="24" t="str">
        <f>IF('MASTER  10 Teams'!F572&lt;&gt;"",'MASTER  10 Teams'!F572,"")</f>
        <v/>
      </c>
      <c r="M572" s="5" t="str">
        <f>IF('MASTER  10 Teams'!I572&lt;&gt;"",'MASTER  10 Teams'!I572,"")</f>
        <v/>
      </c>
      <c r="N572" s="5"/>
    </row>
    <row r="573" spans="1:14" ht="12.75" customHeight="1" thickTop="1" thickBot="1" x14ac:dyDescent="0.4">
      <c r="A573" s="118"/>
      <c r="B573" s="23"/>
      <c r="C573" s="98">
        <f>IF('MASTER  10 Teams'!C573&lt;&gt;"",'MASTER  10 Teams'!C573,"")</f>
        <v>43002</v>
      </c>
      <c r="D573" s="36" t="str">
        <f>IF('MASTER  10 Teams'!D573&lt;&gt;"",'MASTER  10 Teams'!D573,"")</f>
        <v>O40-1</v>
      </c>
      <c r="E573" s="24" t="str">
        <f>VLOOKUP(K573,'Ref asgn teams'!$A$2:$B$99,2)</f>
        <v>Wilton Ancient Warriors FC</v>
      </c>
      <c r="F573" s="24" t="str">
        <f>VLOOKUP(L573,'Ref asgn teams'!$A$2:$B$99,2)</f>
        <v>Waterbury Albanians</v>
      </c>
      <c r="G573" s="73"/>
      <c r="H573" s="97">
        <f>IF('MASTER  10 Teams'!H573&lt;&gt;"",'MASTER  10 Teams'!H573,"")</f>
        <v>0.41666666666666702</v>
      </c>
      <c r="I573" s="25" t="str">
        <f>VLOOKUP(M573,Venues!$A$2:$E$139,5,FALSE)</f>
        <v>Lilly Field, Wilton</v>
      </c>
      <c r="J573" s="75" t="str">
        <f>IF('MASTER  10 Teams'!J573&lt;&gt;"",'MASTER  10 Teams'!J573,"")</f>
        <v/>
      </c>
      <c r="K573" s="24" t="str">
        <f>IF('MASTER  10 Teams'!E573&lt;&gt;"",'MASTER  10 Teams'!E573,"")</f>
        <v xml:space="preserve">WILTON WARRIORS </v>
      </c>
      <c r="L573" s="24" t="str">
        <f>IF('MASTER  10 Teams'!F573&lt;&gt;"",'MASTER  10 Teams'!F573,"")</f>
        <v>WATERBURY ALBANIANS</v>
      </c>
      <c r="M573" s="5" t="str">
        <f>IF('MASTER  10 Teams'!I573&lt;&gt;"",'MASTER  10 Teams'!I573,"")</f>
        <v>Lilly Field, Wilton</v>
      </c>
      <c r="N573" s="5"/>
    </row>
    <row r="574" spans="1:14" ht="12.75" customHeight="1" thickTop="1" thickBot="1" x14ac:dyDescent="0.4">
      <c r="A574" s="118"/>
      <c r="B574" s="23"/>
      <c r="C574" s="98">
        <f>IF('MASTER  10 Teams'!C574&lt;&gt;"",'MASTER  10 Teams'!C574,"")</f>
        <v>43002</v>
      </c>
      <c r="D574" s="36" t="str">
        <f>IF('MASTER  10 Teams'!D574&lt;&gt;"",'MASTER  10 Teams'!D574,"")</f>
        <v>O40-1</v>
      </c>
      <c r="E574" s="24" t="str">
        <f>VLOOKUP(K574,'Ref asgn teams'!$A$2:$B$99,2)</f>
        <v>Danbury United 40</v>
      </c>
      <c r="F574" s="24" t="str">
        <f>VLOOKUP(L574,'Ref asgn teams'!$A$2:$B$99,2)</f>
        <v>Norwalk Mariners</v>
      </c>
      <c r="G574" s="73"/>
      <c r="H574" s="97">
        <f>IF('MASTER  10 Teams'!H574&lt;&gt;"",'MASTER  10 Teams'!H574,"")</f>
        <v>0.45833333333333331</v>
      </c>
      <c r="I574" s="25" t="str">
        <f>VLOOKUP(M574,Venues!$A$2:$E$139,5,FALSE)</f>
        <v>Danbury Portuguese Cultural Center, Danbury</v>
      </c>
      <c r="J574" s="75" t="str">
        <f>IF('MASTER  10 Teams'!J574&lt;&gt;"",'MASTER  10 Teams'!J574,"")</f>
        <v/>
      </c>
      <c r="K574" s="24" t="str">
        <f>IF('MASTER  10 Teams'!E574&lt;&gt;"",'MASTER  10 Teams'!E574,"")</f>
        <v>DANBURY UNITED 40</v>
      </c>
      <c r="L574" s="24" t="str">
        <f>IF('MASTER  10 Teams'!F574&lt;&gt;"",'MASTER  10 Teams'!F574,"")</f>
        <v>NORWALK MARINERS</v>
      </c>
      <c r="M574" s="5" t="str">
        <f>IF('MASTER  10 Teams'!I574&lt;&gt;"",'MASTER  10 Teams'!I574,"")</f>
        <v>Portuguese Cultural Center, Danbury</v>
      </c>
      <c r="N574" s="5"/>
    </row>
    <row r="575" spans="1:14" ht="12.75" customHeight="1" thickTop="1" thickBot="1" x14ac:dyDescent="0.4">
      <c r="A575" s="118"/>
      <c r="B575" s="23"/>
      <c r="C575" s="98">
        <f>IF('MASTER  10 Teams'!C575&lt;&gt;"",'MASTER  10 Teams'!C575,"")</f>
        <v>43002</v>
      </c>
      <c r="D575" s="36" t="str">
        <f>IF('MASTER  10 Teams'!D575&lt;&gt;"",'MASTER  10 Teams'!D575,"")</f>
        <v>O40-1</v>
      </c>
      <c r="E575" s="24" t="str">
        <f>VLOOKUP(K575,'Ref asgn teams'!$A$2:$B$99,2)</f>
        <v>Cheshire Azzurri 40</v>
      </c>
      <c r="F575" s="24" t="str">
        <f>VLOOKUP(L575,'Ref asgn teams'!$A$2:$B$99,2)</f>
        <v>Connecticut Storm</v>
      </c>
      <c r="G575" s="73"/>
      <c r="H575" s="97">
        <f>IF('MASTER  10 Teams'!H575&lt;&gt;"",'MASTER  10 Teams'!H575,"")</f>
        <v>0.41666666666666669</v>
      </c>
      <c r="I575" s="25" t="str">
        <f>VLOOKUP(M575,Venues!$A$2:$E$139,5,FALSE)</f>
        <v>Quinnipiac Park, Cheshire</v>
      </c>
      <c r="J575" s="75" t="str">
        <f>IF('MASTER  10 Teams'!J575&lt;&gt;"",'MASTER  10 Teams'!J575,"")</f>
        <v/>
      </c>
      <c r="K575" s="24" t="str">
        <f>IF('MASTER  10 Teams'!E575&lt;&gt;"",'MASTER  10 Teams'!E575,"")</f>
        <v>CHESHIRE AZZURRI 40</v>
      </c>
      <c r="L575" s="24" t="str">
        <f>IF('MASTER  10 Teams'!F575&lt;&gt;"",'MASTER  10 Teams'!F575,"")</f>
        <v>STORM FC</v>
      </c>
      <c r="M575" s="5" t="str">
        <f>IF('MASTER  10 Teams'!I575&lt;&gt;"",'MASTER  10 Teams'!I575,"")</f>
        <v>Quinnipiac Park, Cheshire</v>
      </c>
      <c r="N575" s="101"/>
    </row>
    <row r="576" spans="1:14" ht="12.75" customHeight="1" thickTop="1" thickBot="1" x14ac:dyDescent="0.4">
      <c r="A576" s="118"/>
      <c r="B576" s="23"/>
      <c r="C576" s="98">
        <f>IF('MASTER  10 Teams'!C576&lt;&gt;"",'MASTER  10 Teams'!C576,"")</f>
        <v>43002</v>
      </c>
      <c r="D576" s="36" t="str">
        <f>IF('MASTER  10 Teams'!D576&lt;&gt;"",'MASTER  10 Teams'!D576,"")</f>
        <v>O40-1</v>
      </c>
      <c r="E576" s="24" t="str">
        <f>VLOOKUP(K576,'Ref asgn teams'!$A$2:$B$99,2)</f>
        <v>Greenwich Pumas</v>
      </c>
      <c r="F576" s="24" t="str">
        <f>VLOOKUP(L576,'Ref asgn teams'!$A$2:$B$99,2)</f>
        <v>Fairfield GAC</v>
      </c>
      <c r="G576" s="73"/>
      <c r="H576" s="97">
        <f>IF('MASTER  10 Teams'!H576&lt;&gt;"",'MASTER  10 Teams'!H576,"")</f>
        <v>0.41666666666666702</v>
      </c>
      <c r="I576" s="25" t="str">
        <f>VLOOKUP(M576,Venues!$A$2:$E$139,5,FALSE)</f>
        <v>Greenwich High School, Greenwich</v>
      </c>
      <c r="J576" s="75" t="str">
        <f>IF('MASTER  10 Teams'!J576&lt;&gt;"",'MASTER  10 Teams'!J576,"")</f>
        <v/>
      </c>
      <c r="K576" s="24" t="str">
        <f>IF('MASTER  10 Teams'!E576&lt;&gt;"",'MASTER  10 Teams'!E576,"")</f>
        <v>GREENWICH PUMAS</v>
      </c>
      <c r="L576" s="24" t="str">
        <f>IF('MASTER  10 Teams'!F576&lt;&gt;"",'MASTER  10 Teams'!F576,"")</f>
        <v>FAIRFIELD GAC</v>
      </c>
      <c r="M576" s="5" t="str">
        <f>IF('MASTER  10 Teams'!I576&lt;&gt;"",'MASTER  10 Teams'!I576,"")</f>
        <v>tbd</v>
      </c>
      <c r="N576" s="5"/>
    </row>
    <row r="577" spans="1:14" ht="12.75" customHeight="1" thickTop="1" thickBot="1" x14ac:dyDescent="0.4">
      <c r="A577" s="118"/>
      <c r="B577" s="23"/>
      <c r="C577" s="98">
        <f>IF('MASTER  10 Teams'!C577&lt;&gt;"",'MASTER  10 Teams'!C577,"")</f>
        <v>43002</v>
      </c>
      <c r="D577" s="36" t="str">
        <f>IF('MASTER  10 Teams'!D577&lt;&gt;"",'MASTER  10 Teams'!D577,"")</f>
        <v>O40-1</v>
      </c>
      <c r="E577" s="24" t="str">
        <f>VLOOKUP(K577,'Ref asgn teams'!$A$2:$B$99,2)</f>
        <v>Ridgefield Kicks</v>
      </c>
      <c r="F577" s="24" t="str">
        <f>VLOOKUP(L577,'Ref asgn teams'!$A$2:$B$99,2)</f>
        <v>Vasco Da Gama 40</v>
      </c>
      <c r="G577" s="73"/>
      <c r="H577" s="97">
        <f>IF('MASTER  10 Teams'!H577&lt;&gt;"",'MASTER  10 Teams'!H577,"")</f>
        <v>0.41666666666666702</v>
      </c>
      <c r="I577" s="25" t="str">
        <f>VLOOKUP(M577,Venues!$A$2:$E$139,5,FALSE)</f>
        <v>Scotland field, Ridgefield</v>
      </c>
      <c r="J577" s="75" t="str">
        <f>IF('MASTER  10 Teams'!J577&lt;&gt;"",'MASTER  10 Teams'!J577,"")</f>
        <v/>
      </c>
      <c r="K577" s="24" t="str">
        <f>IF('MASTER  10 Teams'!E577&lt;&gt;"",'MASTER  10 Teams'!E577,"")</f>
        <v>RIDGEFIELD KICKS</v>
      </c>
      <c r="L577" s="24" t="str">
        <f>IF('MASTER  10 Teams'!F577&lt;&gt;"",'MASTER  10 Teams'!F577,"")</f>
        <v>VASCO DA GAMA 40</v>
      </c>
      <c r="M577" s="5" t="str">
        <f>IF('MASTER  10 Teams'!I577&lt;&gt;"",'MASTER  10 Teams'!I577,"")</f>
        <v>Scotland Field, Ridgefield</v>
      </c>
      <c r="N577" s="5"/>
    </row>
    <row r="578" spans="1:14" ht="12.75" customHeight="1" thickTop="1" thickBot="1" x14ac:dyDescent="0.4">
      <c r="A578" s="118"/>
      <c r="B578" s="23"/>
      <c r="C578" s="98" t="str">
        <f>IF('MASTER  10 Teams'!C578&lt;&gt;"",'MASTER  10 Teams'!C578,"")</f>
        <v/>
      </c>
      <c r="D578" s="29" t="str">
        <f>IF('MASTER  10 Teams'!D578&lt;&gt;"",'MASTER  10 Teams'!D578,"")</f>
        <v/>
      </c>
      <c r="E578" s="24" t="e">
        <f>VLOOKUP(K578,'Ref asgn teams'!$A$2:$B$99,2)</f>
        <v>#N/A</v>
      </c>
      <c r="F578" s="24" t="e">
        <f>VLOOKUP(L578,'Ref asgn teams'!$A$2:$B$99,2)</f>
        <v>#N/A</v>
      </c>
      <c r="G578" s="73"/>
      <c r="H578" s="97" t="str">
        <f>IF('MASTER  10 Teams'!H578&lt;&gt;"",'MASTER  10 Teams'!H578,"")</f>
        <v/>
      </c>
      <c r="I578" s="25" t="e">
        <f>VLOOKUP(M578,Venues!$A$2:$E$139,5,FALSE)</f>
        <v>#N/A</v>
      </c>
      <c r="J578" s="75" t="str">
        <f>IF('MASTER  10 Teams'!J578&lt;&gt;"",'MASTER  10 Teams'!J578,"")</f>
        <v/>
      </c>
      <c r="K578" s="24" t="str">
        <f>IF('MASTER  10 Teams'!E578&lt;&gt;"",'MASTER  10 Teams'!E578,"")</f>
        <v/>
      </c>
      <c r="L578" s="24" t="str">
        <f>IF('MASTER  10 Teams'!F578&lt;&gt;"",'MASTER  10 Teams'!F578,"")</f>
        <v/>
      </c>
      <c r="M578" s="5" t="str">
        <f>IF('MASTER  10 Teams'!I578&lt;&gt;"",'MASTER  10 Teams'!I578,"")</f>
        <v/>
      </c>
      <c r="N578" s="2"/>
    </row>
    <row r="579" spans="1:14" ht="12.75" customHeight="1" thickTop="1" thickBot="1" x14ac:dyDescent="0.4">
      <c r="A579" s="118"/>
      <c r="B579" s="23"/>
      <c r="C579" s="98">
        <f>IF('MASTER  10 Teams'!C579&lt;&gt;"",'MASTER  10 Teams'!C579,"")</f>
        <v>43002</v>
      </c>
      <c r="D579" s="37" t="str">
        <f>IF('MASTER  10 Teams'!D579&lt;&gt;"",'MASTER  10 Teams'!D579,"")</f>
        <v>O40-2</v>
      </c>
      <c r="E579" s="24" t="str">
        <f>VLOOKUP(K579,'Ref asgn teams'!$A$2:$B$99,2)</f>
        <v>Stamford United</v>
      </c>
      <c r="F579" s="24" t="str">
        <f>VLOOKUP(L579,'Ref asgn teams'!$A$2:$B$99,2)</f>
        <v>Southeast Rovers</v>
      </c>
      <c r="G579" s="73"/>
      <c r="H579" s="97">
        <f>IF('MASTER  10 Teams'!H579&lt;&gt;"",'MASTER  10 Teams'!H579,"")</f>
        <v>0.41666666666666702</v>
      </c>
      <c r="I579" s="25" t="str">
        <f>VLOOKUP(M579,Venues!$A$2:$E$139,5,FALSE)</f>
        <v>West Beach, Stamford</v>
      </c>
      <c r="J579" s="75" t="str">
        <f>IF('MASTER  10 Teams'!J579&lt;&gt;"",'MASTER  10 Teams'!J579,"")</f>
        <v/>
      </c>
      <c r="K579" s="24" t="str">
        <f>IF('MASTER  10 Teams'!E579&lt;&gt;"",'MASTER  10 Teams'!E579,"")</f>
        <v>STAMFORD UNITED</v>
      </c>
      <c r="L579" s="24" t="str">
        <f>IF('MASTER  10 Teams'!F579&lt;&gt;"",'MASTER  10 Teams'!F579,"")</f>
        <v>SOUTHEAST ROVERS</v>
      </c>
      <c r="M579" s="5" t="str">
        <f>IF('MASTER  10 Teams'!I579&lt;&gt;"",'MASTER  10 Teams'!I579,"")</f>
        <v>West Beach Fields, Stamford</v>
      </c>
      <c r="N579" s="5"/>
    </row>
    <row r="580" spans="1:14" ht="12.75" customHeight="1" thickTop="1" thickBot="1" x14ac:dyDescent="0.4">
      <c r="A580" s="118"/>
      <c r="B580" s="23"/>
      <c r="C580" s="98">
        <f>IF('MASTER  10 Teams'!C580&lt;&gt;"",'MASTER  10 Teams'!C580,"")</f>
        <v>43002</v>
      </c>
      <c r="D580" s="37" t="str">
        <f>IF('MASTER  10 Teams'!D580&lt;&gt;"",'MASTER  10 Teams'!D580,"")</f>
        <v>O40-2</v>
      </c>
      <c r="E580" s="24" t="str">
        <f>VLOOKUP(K580,'Ref asgn teams'!$A$2:$B$99,2)</f>
        <v>Greenwich Arsenal 40</v>
      </c>
      <c r="F580" s="24" t="str">
        <f>VLOOKUP(L580,'Ref asgn teams'!$A$2:$B$99,2)</f>
        <v xml:space="preserve">GUILFORD CELTIC </v>
      </c>
      <c r="G580" s="73"/>
      <c r="H580" s="97">
        <f>IF('MASTER  10 Teams'!H580&lt;&gt;"",'MASTER  10 Teams'!H580,"")</f>
        <v>0.41666666666666702</v>
      </c>
      <c r="I580" s="25" t="str">
        <f>VLOOKUP(M580,Venues!$A$2:$E$139,5,FALSE)</f>
        <v>Greenwich High School, Greenwich</v>
      </c>
      <c r="J580" s="75" t="str">
        <f>IF('MASTER  10 Teams'!J580&lt;&gt;"",'MASTER  10 Teams'!J580,"")</f>
        <v/>
      </c>
      <c r="K580" s="24" t="str">
        <f>IF('MASTER  10 Teams'!E580&lt;&gt;"",'MASTER  10 Teams'!E580,"")</f>
        <v>GREENWICH ARSENAL 40</v>
      </c>
      <c r="L580" s="24" t="str">
        <f>IF('MASTER  10 Teams'!F580&lt;&gt;"",'MASTER  10 Teams'!F580,"")</f>
        <v xml:space="preserve">GUILFORD CELTIC </v>
      </c>
      <c r="M580" s="5" t="str">
        <f>IF('MASTER  10 Teams'!I580&lt;&gt;"",'MASTER  10 Teams'!I580,"")</f>
        <v>tbd</v>
      </c>
      <c r="N580" s="5"/>
    </row>
    <row r="581" spans="1:14" ht="12.75" customHeight="1" thickTop="1" thickBot="1" x14ac:dyDescent="0.4">
      <c r="A581" s="118"/>
      <c r="B581" s="23"/>
      <c r="C581" s="98">
        <f>IF('MASTER  10 Teams'!C581&lt;&gt;"",'MASTER  10 Teams'!C581,"")</f>
        <v>43002</v>
      </c>
      <c r="D581" s="37" t="str">
        <f>IF('MASTER  10 Teams'!D581&lt;&gt;"",'MASTER  10 Teams'!D581,"")</f>
        <v>O40-2</v>
      </c>
      <c r="E581" s="24" t="str">
        <f>VLOOKUP(K581,'Ref asgn teams'!$A$2:$B$99,2)</f>
        <v>Newington Portuguese 40</v>
      </c>
      <c r="F581" s="24" t="str">
        <f>VLOOKUP(L581,'Ref asgn teams'!$A$2:$B$99,2)</f>
        <v>Derby Quitus</v>
      </c>
      <c r="G581" s="73"/>
      <c r="H581" s="97">
        <f>IF('MASTER  10 Teams'!H581&lt;&gt;"",'MASTER  10 Teams'!H581,"")</f>
        <v>0.41666666666666702</v>
      </c>
      <c r="I581" s="25" t="str">
        <f>VLOOKUP(M581,Venues!$A$2:$E$139,5,FALSE)</f>
        <v>Martin Kellogg, Newington</v>
      </c>
      <c r="J581" s="75" t="str">
        <f>IF('MASTER  10 Teams'!J581&lt;&gt;"",'MASTER  10 Teams'!J581,"")</f>
        <v/>
      </c>
      <c r="K581" s="24" t="str">
        <f>IF('MASTER  10 Teams'!E581&lt;&gt;"",'MASTER  10 Teams'!E581,"")</f>
        <v>NEWINGTON PORTUGUESE 40</v>
      </c>
      <c r="L581" s="24" t="str">
        <f>IF('MASTER  10 Teams'!F581&lt;&gt;"",'MASTER  10 Teams'!F581,"")</f>
        <v>DERBY QUITUS</v>
      </c>
      <c r="M581" s="5" t="str">
        <f>IF('MASTER  10 Teams'!I581&lt;&gt;"",'MASTER  10 Teams'!I581,"")</f>
        <v>Martin Kellogg, Newington</v>
      </c>
      <c r="N581" s="5"/>
    </row>
    <row r="582" spans="1:14" ht="12.75" customHeight="1" thickTop="1" thickBot="1" x14ac:dyDescent="0.4">
      <c r="A582" s="118"/>
      <c r="B582" s="23"/>
      <c r="C582" s="98">
        <f>IF('MASTER  10 Teams'!C582&lt;&gt;"",'MASTER  10 Teams'!C582,"")</f>
        <v>43002</v>
      </c>
      <c r="D582" s="37" t="str">
        <f>IF('MASTER  10 Teams'!D582&lt;&gt;"",'MASTER  10 Teams'!D582,"")</f>
        <v>O40-2</v>
      </c>
      <c r="E582" s="24" t="str">
        <f>VLOOKUP(K582,'Ref asgn teams'!$A$2:$B$99,2)</f>
        <v>Guilford Bell Curve</v>
      </c>
      <c r="F582" s="24" t="str">
        <f>VLOOKUP(L582,'Ref asgn teams'!$A$2:$B$99,2)</f>
        <v>Greenwich Gunners 40</v>
      </c>
      <c r="G582" s="73"/>
      <c r="H582" s="97">
        <f>IF('MASTER  10 Teams'!H582&lt;&gt;"",'MASTER  10 Teams'!H582,"")</f>
        <v>0.41666666666666702</v>
      </c>
      <c r="I582" s="25" t="str">
        <f>VLOOKUP(M582,Venues!$A$2:$E$139,5,FALSE)</f>
        <v>Calvin Leete Field, Guilford</v>
      </c>
      <c r="J582" s="75" t="str">
        <f>IF('MASTER  10 Teams'!J582&lt;&gt;"",'MASTER  10 Teams'!J582,"")</f>
        <v/>
      </c>
      <c r="K582" s="24" t="str">
        <f>IF('MASTER  10 Teams'!E582&lt;&gt;"",'MASTER  10 Teams'!E582,"")</f>
        <v>GUILFORD BELL CURVE</v>
      </c>
      <c r="L582" s="24" t="str">
        <f>IF('MASTER  10 Teams'!F582&lt;&gt;"",'MASTER  10 Teams'!F582,"")</f>
        <v>GREENWICH GUNNERS 40</v>
      </c>
      <c r="M582" s="5" t="str">
        <f>IF('MASTER  10 Teams'!I582&lt;&gt;"",'MASTER  10 Teams'!I582,"")</f>
        <v>Calvin Leete School, Guilford</v>
      </c>
      <c r="N582" s="5"/>
    </row>
    <row r="583" spans="1:14" ht="12.75" customHeight="1" thickTop="1" thickBot="1" x14ac:dyDescent="0.4">
      <c r="A583" s="118"/>
      <c r="B583" s="23"/>
      <c r="C583" s="98">
        <f>IF('MASTER  10 Teams'!C583&lt;&gt;"",'MASTER  10 Teams'!C583,"")</f>
        <v>43002</v>
      </c>
      <c r="D583" s="37" t="str">
        <f>IF('MASTER  10 Teams'!D583&lt;&gt;"",'MASTER  10 Teams'!D583,"")</f>
        <v>O40-2</v>
      </c>
      <c r="E583" s="24" t="str">
        <f>VLOOKUP(K583,'Ref asgn teams'!$A$2:$B$99,2)</f>
        <v>New Haven Americans</v>
      </c>
      <c r="F583" s="24" t="str">
        <f>VLOOKUP(L583,'Ref asgn teams'!$A$2:$B$99,2)</f>
        <v>Norwalk Spots Colombia FC</v>
      </c>
      <c r="G583" s="73"/>
      <c r="H583" s="97">
        <f>IF('MASTER  10 Teams'!H583&lt;&gt;"",'MASTER  10 Teams'!H583,"")</f>
        <v>0.41666666666666702</v>
      </c>
      <c r="I583" s="25" t="str">
        <f>VLOOKUP(M583,Venues!$A$2:$E$139,5,FALSE)</f>
        <v>Peck Place School, Orange</v>
      </c>
      <c r="J583" s="75" t="str">
        <f>IF('MASTER  10 Teams'!J583&lt;&gt;"",'MASTER  10 Teams'!J583,"")</f>
        <v/>
      </c>
      <c r="K583" s="24" t="str">
        <f>IF('MASTER  10 Teams'!E583&lt;&gt;"",'MASTER  10 Teams'!E583,"")</f>
        <v>NEW HAVEN AMERICANS</v>
      </c>
      <c r="L583" s="24" t="str">
        <f>IF('MASTER  10 Teams'!F583&lt;&gt;"",'MASTER  10 Teams'!F583,"")</f>
        <v xml:space="preserve">NORWALK SPORT COLOMBIA </v>
      </c>
      <c r="M583" s="5" t="str">
        <f>IF('MASTER  10 Teams'!I583&lt;&gt;"",'MASTER  10 Teams'!I583,"")</f>
        <v>Peck Place School, Orange</v>
      </c>
      <c r="N583" s="5"/>
    </row>
    <row r="584" spans="1:14" ht="12.75" customHeight="1" thickTop="1" thickBot="1" x14ac:dyDescent="0.4">
      <c r="A584" s="118"/>
      <c r="B584" s="23"/>
      <c r="C584" s="98" t="str">
        <f>IF('MASTER  10 Teams'!C584&lt;&gt;"",'MASTER  10 Teams'!C584,"")</f>
        <v/>
      </c>
      <c r="D584" s="29" t="str">
        <f>IF('MASTER  10 Teams'!D584&lt;&gt;"",'MASTER  10 Teams'!D584,"")</f>
        <v/>
      </c>
      <c r="E584" s="24" t="e">
        <f>VLOOKUP(K584,'Ref asgn teams'!$A$2:$B$99,2)</f>
        <v>#N/A</v>
      </c>
      <c r="F584" s="24" t="e">
        <f>VLOOKUP(L584,'Ref asgn teams'!$A$2:$B$99,2)</f>
        <v>#N/A</v>
      </c>
      <c r="G584" s="73"/>
      <c r="H584" s="97" t="str">
        <f>IF('MASTER  10 Teams'!H584&lt;&gt;"",'MASTER  10 Teams'!H584,"")</f>
        <v/>
      </c>
      <c r="I584" s="25" t="e">
        <f>VLOOKUP(M584,Venues!$A$2:$E$139,5,FALSE)</f>
        <v>#N/A</v>
      </c>
      <c r="J584" s="75" t="str">
        <f>IF('MASTER  10 Teams'!J584&lt;&gt;"",'MASTER  10 Teams'!J584,"")</f>
        <v/>
      </c>
      <c r="K584" s="24" t="str">
        <f>IF('MASTER  10 Teams'!E584&lt;&gt;"",'MASTER  10 Teams'!E584,"")</f>
        <v/>
      </c>
      <c r="L584" s="24" t="str">
        <f>IF('MASTER  10 Teams'!F584&lt;&gt;"",'MASTER  10 Teams'!F584,"")</f>
        <v/>
      </c>
      <c r="M584" s="5" t="str">
        <f>IF('MASTER  10 Teams'!I584&lt;&gt;"",'MASTER  10 Teams'!I584,"")</f>
        <v/>
      </c>
      <c r="N584" s="5"/>
    </row>
    <row r="585" spans="1:14" ht="12.75" customHeight="1" thickTop="1" thickBot="1" x14ac:dyDescent="0.4">
      <c r="A585" s="118"/>
      <c r="B585" s="23"/>
      <c r="C585" s="98">
        <f>IF('MASTER  10 Teams'!C585&lt;&gt;"",'MASTER  10 Teams'!C585,"")</f>
        <v>43002</v>
      </c>
      <c r="D585" s="38" t="str">
        <f>IF('MASTER  10 Teams'!D585&lt;&gt;"",'MASTER  10 Teams'!D585,"")</f>
        <v>O40-3</v>
      </c>
      <c r="E585" s="24" t="str">
        <f>VLOOKUP(K585,'Ref asgn teams'!$A$2:$B$99,2)</f>
        <v>Wilton Wolves</v>
      </c>
      <c r="F585" s="24" t="str">
        <f>VLOOKUP(L585,'Ref asgn teams'!$A$2:$B$99,2)</f>
        <v>Wallingford Morelia</v>
      </c>
      <c r="G585" s="73"/>
      <c r="H585" s="97">
        <f>IF('MASTER  10 Teams'!H585&lt;&gt;"",'MASTER  10 Teams'!H585,"")</f>
        <v>0.41666666666666702</v>
      </c>
      <c r="I585" s="25" t="str">
        <f>VLOOKUP(M585,Venues!$A$2:$E$139,5,FALSE)</f>
        <v>Middlebrook School, Wilton</v>
      </c>
      <c r="J585" s="75" t="str">
        <f>IF('MASTER  10 Teams'!J585&lt;&gt;"",'MASTER  10 Teams'!J585,"")</f>
        <v/>
      </c>
      <c r="K585" s="24" t="str">
        <f>IF('MASTER  10 Teams'!E585&lt;&gt;"",'MASTER  10 Teams'!E585,"")</f>
        <v>WILTON WOLVES</v>
      </c>
      <c r="L585" s="24" t="str">
        <f>IF('MASTER  10 Teams'!F585&lt;&gt;"",'MASTER  10 Teams'!F585,"")</f>
        <v>WALLINGFORD MORELIA</v>
      </c>
      <c r="M585" s="5" t="str">
        <f>IF('MASTER  10 Teams'!I585&lt;&gt;"",'MASTER  10 Teams'!I585,"")</f>
        <v>Middlebrook School, Wilton</v>
      </c>
      <c r="N585" s="5"/>
    </row>
    <row r="586" spans="1:14" ht="12.75" customHeight="1" thickTop="1" thickBot="1" x14ac:dyDescent="0.4">
      <c r="A586" s="118"/>
      <c r="B586" s="23"/>
      <c r="C586" s="98">
        <f>IF('MASTER  10 Teams'!C586&lt;&gt;"",'MASTER  10 Teams'!C586,"")</f>
        <v>43002</v>
      </c>
      <c r="D586" s="38" t="str">
        <f>IF('MASTER  10 Teams'!D586&lt;&gt;"",'MASTER  10 Teams'!D586,"")</f>
        <v>O40-3</v>
      </c>
      <c r="E586" s="24" t="str">
        <f>VLOOKUP(K586,'Ref asgn teams'!$A$2:$B$99,2)</f>
        <v>Eli's FC</v>
      </c>
      <c r="F586" s="24" t="str">
        <f>VLOOKUP(L586,'Ref asgn teams'!$A$2:$B$99,2)</f>
        <v>Newtown Salty Dogs</v>
      </c>
      <c r="G586" s="73"/>
      <c r="H586" s="97">
        <f>IF('MASTER  10 Teams'!H586&lt;&gt;"",'MASTER  10 Teams'!H586,"")</f>
        <v>0.41666666666666702</v>
      </c>
      <c r="I586" s="25" t="str">
        <f>VLOOKUP(M586,Venues!$A$2:$E$139,5,FALSE)</f>
        <v>Platt Tech High School, Milford</v>
      </c>
      <c r="J586" s="75" t="str">
        <f>IF('MASTER  10 Teams'!J586&lt;&gt;"",'MASTER  10 Teams'!J586,"")</f>
        <v/>
      </c>
      <c r="K586" s="24" t="str">
        <f>IF('MASTER  10 Teams'!E586&lt;&gt;"",'MASTER  10 Teams'!E586,"")</f>
        <v>ELI'S FC</v>
      </c>
      <c r="L586" s="24" t="str">
        <f>IF('MASTER  10 Teams'!F586&lt;&gt;"",'MASTER  10 Teams'!F586,"")</f>
        <v>NORTH BRANFORD 40</v>
      </c>
      <c r="M586" s="5" t="str">
        <f>IF('MASTER  10 Teams'!I586&lt;&gt;"",'MASTER  10 Teams'!I586,"")</f>
        <v>Platt Tech HS, Milford</v>
      </c>
      <c r="N586" s="5"/>
    </row>
    <row r="587" spans="1:14" ht="12.75" customHeight="1" thickTop="1" thickBot="1" x14ac:dyDescent="0.4">
      <c r="A587" s="118"/>
      <c r="B587" s="23"/>
      <c r="C587" s="98">
        <f>IF('MASTER  10 Teams'!C587&lt;&gt;"",'MASTER  10 Teams'!C587,"")</f>
        <v>43002</v>
      </c>
      <c r="D587" s="38" t="str">
        <f>IF('MASTER  10 Teams'!D587&lt;&gt;"",'MASTER  10 Teams'!D587,"")</f>
        <v>O40-3</v>
      </c>
      <c r="E587" s="24" t="str">
        <f>VLOOKUP(K587,'Ref asgn teams'!$A$2:$B$99,2)</f>
        <v>Cheshire United</v>
      </c>
      <c r="F587" s="24" t="str">
        <f>VLOOKUP(L587,'Ref asgn teams'!$A$2:$B$99,2)</f>
        <v>PAN ZONES</v>
      </c>
      <c r="G587" s="73"/>
      <c r="H587" s="97">
        <f>IF('MASTER  10 Teams'!H587&lt;&gt;"",'MASTER  10 Teams'!H587,"")</f>
        <v>0.33333333333333331</v>
      </c>
      <c r="I587" s="25" t="str">
        <f>VLOOKUP(M587,Venues!$A$2:$E$139,5,FALSE)</f>
        <v>Quinnipiac Park, Cheshire</v>
      </c>
      <c r="J587" s="75" t="str">
        <f>IF('MASTER  10 Teams'!J587&lt;&gt;"",'MASTER  10 Teams'!J587,"")</f>
        <v/>
      </c>
      <c r="K587" s="24" t="str">
        <f>IF('MASTER  10 Teams'!E587&lt;&gt;"",'MASTER  10 Teams'!E587,"")</f>
        <v xml:space="preserve">CHESHIRE UNITED </v>
      </c>
      <c r="L587" s="24" t="str">
        <f>IF('MASTER  10 Teams'!F587&lt;&gt;"",'MASTER  10 Teams'!F587,"")</f>
        <v>PAN ZONES</v>
      </c>
      <c r="M587" s="5" t="str">
        <f>IF('MASTER  10 Teams'!I587&lt;&gt;"",'MASTER  10 Teams'!I587,"")</f>
        <v>Quinnipiac Park, Cheshire</v>
      </c>
      <c r="N587" s="101"/>
    </row>
    <row r="588" spans="1:14" ht="12.75" customHeight="1" thickTop="1" thickBot="1" x14ac:dyDescent="0.4">
      <c r="A588" s="118"/>
      <c r="B588" s="23"/>
      <c r="C588" s="98">
        <f>IF('MASTER  10 Teams'!C588&lt;&gt;"",'MASTER  10 Teams'!C588,"")</f>
        <v>43002</v>
      </c>
      <c r="D588" s="38" t="str">
        <f>IF('MASTER  10 Teams'!D588&lt;&gt;"",'MASTER  10 Teams'!D588,"")</f>
        <v>O40-3</v>
      </c>
      <c r="E588" s="24" t="str">
        <f>VLOOKUP(K588,'Ref asgn teams'!$A$2:$B$99,2)</f>
        <v>HENRY  REID FC 40</v>
      </c>
      <c r="F588" s="24" t="str">
        <f>VLOOKUP(L588,'Ref asgn teams'!$A$2:$B$99,2)</f>
        <v>Hamden United</v>
      </c>
      <c r="G588" s="73"/>
      <c r="H588" s="97">
        <f>IF('MASTER  10 Teams'!H588&lt;&gt;"",'MASTER  10 Teams'!H588,"")</f>
        <v>0.41666666666666702</v>
      </c>
      <c r="I588" s="25" t="str">
        <f>VLOOKUP(M588,Venues!$A$2:$E$139,5,FALSE)</f>
        <v>Ludlowe HS, Fairfield</v>
      </c>
      <c r="J588" s="75" t="str">
        <f>IF('MASTER  10 Teams'!J588&lt;&gt;"",'MASTER  10 Teams'!J588,"")</f>
        <v/>
      </c>
      <c r="K588" s="24" t="str">
        <f>IF('MASTER  10 Teams'!E588&lt;&gt;"",'MASTER  10 Teams'!E588,"")</f>
        <v>HENRY  REID FC 40</v>
      </c>
      <c r="L588" s="24" t="str">
        <f>IF('MASTER  10 Teams'!F588&lt;&gt;"",'MASTER  10 Teams'!F588,"")</f>
        <v>HAMDEN UNITED</v>
      </c>
      <c r="M588" s="5" t="str">
        <f>IF('MASTER  10 Teams'!I588&lt;&gt;"",'MASTER  10 Teams'!I588,"")</f>
        <v>Ludlowe HS, Fairfield</v>
      </c>
      <c r="N588" s="5"/>
    </row>
    <row r="589" spans="1:14" ht="12.75" customHeight="1" thickTop="1" thickBot="1" x14ac:dyDescent="0.4">
      <c r="A589" s="118"/>
      <c r="B589" s="23"/>
      <c r="C589" s="98">
        <f>IF('MASTER  10 Teams'!C589&lt;&gt;"",'MASTER  10 Teams'!C589,"")</f>
        <v>43002</v>
      </c>
      <c r="D589" s="38" t="str">
        <f>IF('MASTER  10 Teams'!D589&lt;&gt;"",'MASTER  10 Teams'!D589,"")</f>
        <v>O40-3</v>
      </c>
      <c r="E589" s="24" t="str">
        <f>VLOOKUP(K589,'Ref asgn teams'!$A$2:$B$99,2)</f>
        <v>North Haven FC 40</v>
      </c>
      <c r="F589" s="24" t="str">
        <f>VLOOKUP(L589,'Ref asgn teams'!$A$2:$B$99,2)</f>
        <v>Stamford City</v>
      </c>
      <c r="G589" s="73"/>
      <c r="H589" s="97">
        <f>IF('MASTER  10 Teams'!H589&lt;&gt;"",'MASTER  10 Teams'!H589,"")</f>
        <v>0.41666666666666702</v>
      </c>
      <c r="I589" s="25" t="str">
        <f>VLOOKUP(M589,Venues!$A$2:$E$139,5,FALSE)</f>
        <v>Ridge Rd School , North Haven</v>
      </c>
      <c r="J589" s="75" t="str">
        <f>IF('MASTER  10 Teams'!J589&lt;&gt;"",'MASTER  10 Teams'!J589,"")</f>
        <v/>
      </c>
      <c r="K589" s="24" t="str">
        <f>IF('MASTER  10 Teams'!E589&lt;&gt;"",'MASTER  10 Teams'!E589,"")</f>
        <v>NORTH HAVEN SC</v>
      </c>
      <c r="L589" s="24" t="str">
        <f>IF('MASTER  10 Teams'!F589&lt;&gt;"",'MASTER  10 Teams'!F589,"")</f>
        <v>STAMFORD CITY</v>
      </c>
      <c r="M589" s="5" t="str">
        <f>IF('MASTER  10 Teams'!I589&lt;&gt;"",'MASTER  10 Teams'!I589,"")</f>
        <v>Ridge Road, North Haven</v>
      </c>
      <c r="N589" s="5"/>
    </row>
    <row r="590" spans="1:14" ht="12.75" customHeight="1" thickTop="1" thickBot="1" x14ac:dyDescent="0.4">
      <c r="A590" s="118"/>
      <c r="B590" s="23"/>
      <c r="C590" s="98" t="str">
        <f>IF('MASTER  10 Teams'!C590&lt;&gt;"",'MASTER  10 Teams'!C590,"")</f>
        <v/>
      </c>
      <c r="D590" s="29" t="str">
        <f>IF('MASTER  10 Teams'!D590&lt;&gt;"",'MASTER  10 Teams'!D590,"")</f>
        <v/>
      </c>
      <c r="E590" s="24" t="e">
        <f>VLOOKUP(K590,'Ref asgn teams'!$A$2:$B$99,2)</f>
        <v>#N/A</v>
      </c>
      <c r="F590" s="24" t="e">
        <f>VLOOKUP(L590,'Ref asgn teams'!$A$2:$B$99,2)</f>
        <v>#N/A</v>
      </c>
      <c r="G590" s="73"/>
      <c r="H590" s="97" t="str">
        <f>IF('MASTER  10 Teams'!H590&lt;&gt;"",'MASTER  10 Teams'!H590,"")</f>
        <v/>
      </c>
      <c r="I590" s="25" t="e">
        <f>VLOOKUP(M590,Venues!$A$2:$E$139,5,FALSE)</f>
        <v>#N/A</v>
      </c>
      <c r="J590" s="75" t="str">
        <f>IF('MASTER  10 Teams'!J590&lt;&gt;"",'MASTER  10 Teams'!J590,"")</f>
        <v/>
      </c>
      <c r="K590" s="24" t="str">
        <f>IF('MASTER  10 Teams'!E590&lt;&gt;"",'MASTER  10 Teams'!E590,"")</f>
        <v/>
      </c>
      <c r="L590" s="24" t="str">
        <f>IF('MASTER  10 Teams'!F590&lt;&gt;"",'MASTER  10 Teams'!F590,"")</f>
        <v/>
      </c>
      <c r="M590" s="5" t="str">
        <f>IF('MASTER  10 Teams'!I590&lt;&gt;"",'MASTER  10 Teams'!I590,"")</f>
        <v/>
      </c>
      <c r="N590" s="2"/>
    </row>
    <row r="591" spans="1:14" ht="12.75" customHeight="1" thickTop="1" thickBot="1" x14ac:dyDescent="0.4">
      <c r="A591" s="118"/>
      <c r="B591" s="23"/>
      <c r="C591" s="98">
        <f>IF('MASTER  10 Teams'!C591&lt;&gt;"",'MASTER  10 Teams'!C591,"")</f>
        <v>43002</v>
      </c>
      <c r="D591" s="28" t="str">
        <f>IF('MASTER  10 Teams'!D591&lt;&gt;"",'MASTER  10 Teams'!D591,"")</f>
        <v>O50-1</v>
      </c>
      <c r="E591" s="24" t="str">
        <f>VLOOKUP(K591,'Ref asgn teams'!$A$2:$B$99,2)</f>
        <v>Vasco Da Gama 50 CC</v>
      </c>
      <c r="F591" s="24" t="str">
        <f>VLOOKUP(L591,'Ref asgn teams'!$A$2:$B$99,2)</f>
        <v>Polonia Falcon Stars FC</v>
      </c>
      <c r="G591" s="73"/>
      <c r="H591" s="97">
        <f>IF('MASTER  10 Teams'!H591&lt;&gt;"",'MASTER  10 Teams'!H591,"")</f>
        <v>0.41666666666666702</v>
      </c>
      <c r="I591" s="25" t="str">
        <f>VLOOKUP(M591,Venues!$A$2:$E$139,5,FALSE)</f>
        <v>Veterans Memorial Park (BPT), Bridgeport</v>
      </c>
      <c r="J591" s="75" t="str">
        <f>IF('MASTER  10 Teams'!J591&lt;&gt;"",'MASTER  10 Teams'!J591,"")</f>
        <v/>
      </c>
      <c r="K591" s="24" t="str">
        <f>IF('MASTER  10 Teams'!E591&lt;&gt;"",'MASTER  10 Teams'!E591,"")</f>
        <v>VASCO DA GAMA 50</v>
      </c>
      <c r="L591" s="24" t="str">
        <f>IF('MASTER  10 Teams'!F591&lt;&gt;"",'MASTER  10 Teams'!F591,"")</f>
        <v>POLONIA FALCON STARS FC</v>
      </c>
      <c r="M591" s="5" t="str">
        <f>IF('MASTER  10 Teams'!I591&lt;&gt;"",'MASTER  10 Teams'!I591,"")</f>
        <v>Veterans Memorial Park, Bridgeport</v>
      </c>
      <c r="N591" s="5"/>
    </row>
    <row r="592" spans="1:14" ht="12.75" customHeight="1" thickTop="1" thickBot="1" x14ac:dyDescent="0.4">
      <c r="A592" s="118"/>
      <c r="B592" s="23"/>
      <c r="C592" s="98">
        <f>IF('MASTER  10 Teams'!C592&lt;&gt;"",'MASTER  10 Teams'!C592,"")</f>
        <v>43002</v>
      </c>
      <c r="D592" s="28" t="str">
        <f>IF('MASTER  10 Teams'!D592&lt;&gt;"",'MASTER  10 Teams'!D592,"")</f>
        <v>O50-1</v>
      </c>
      <c r="E592" s="24" t="str">
        <f>VLOOKUP(K592,'Ref asgn teams'!$A$2:$B$99,2)</f>
        <v>Club Napoli 50</v>
      </c>
      <c r="F592" s="24" t="str">
        <f>VLOOKUP(L592,'Ref asgn teams'!$A$2:$B$99,2)</f>
        <v>Greenwich Gunners 50</v>
      </c>
      <c r="G592" s="73"/>
      <c r="H592" s="97">
        <f>IF('MASTER  10 Teams'!H592&lt;&gt;"",'MASTER  10 Teams'!H592,"")</f>
        <v>0.41666666666666702</v>
      </c>
      <c r="I592" s="25" t="str">
        <f>VLOOKUP(M592,Venues!$A$2:$E$139,5,FALSE)</f>
        <v>North Farms Park, North Branford</v>
      </c>
      <c r="J592" s="75" t="str">
        <f>IF('MASTER  10 Teams'!J592&lt;&gt;"",'MASTER  10 Teams'!J592,"")</f>
        <v/>
      </c>
      <c r="K592" s="24" t="str">
        <f>IF('MASTER  10 Teams'!E592&lt;&gt;"",'MASTER  10 Teams'!E592,"")</f>
        <v>CLUB NAPOLI 50</v>
      </c>
      <c r="L592" s="24" t="str">
        <f>IF('MASTER  10 Teams'!F592&lt;&gt;"",'MASTER  10 Teams'!F592,"")</f>
        <v>GREENWICH GUNNERS 50</v>
      </c>
      <c r="M592" s="5" t="str">
        <f>IF('MASTER  10 Teams'!I592&lt;&gt;"",'MASTER  10 Teams'!I592,"")</f>
        <v>North Farms Park, North Branford</v>
      </c>
      <c r="N592" s="5"/>
    </row>
    <row r="593" spans="1:14" ht="12.75" customHeight="1" thickTop="1" thickBot="1" x14ac:dyDescent="0.4">
      <c r="A593" s="118"/>
      <c r="B593" s="23"/>
      <c r="C593" s="98">
        <f>IF('MASTER  10 Teams'!C593&lt;&gt;"",'MASTER  10 Teams'!C593,"")</f>
        <v>43002</v>
      </c>
      <c r="D593" s="28" t="str">
        <f>IF('MASTER  10 Teams'!D593&lt;&gt;"",'MASTER  10 Teams'!D593,"")</f>
        <v>O50-1</v>
      </c>
      <c r="E593" s="24" t="str">
        <f>VLOOKUP(K593,'Ref asgn teams'!$A$2:$B$99,2)</f>
        <v>Cheshire Azzurri 50</v>
      </c>
      <c r="F593" s="24" t="str">
        <f>VLOOKUP(L593,'Ref asgn teams'!$A$2:$B$99,2)</f>
        <v>Hartford Cavaliers Masters</v>
      </c>
      <c r="G593" s="73"/>
      <c r="H593" s="97">
        <f>IF('MASTER  10 Teams'!H593&lt;&gt;"",'MASTER  10 Teams'!H593,"")</f>
        <v>0.33333333333333331</v>
      </c>
      <c r="I593" s="25" t="str">
        <f>VLOOKUP(M593,Venues!$A$2:$E$139,5,FALSE)</f>
        <v>Quinnipiac Park, Cheshire</v>
      </c>
      <c r="J593" s="75" t="str">
        <f>IF('MASTER  10 Teams'!J593&lt;&gt;"",'MASTER  10 Teams'!J593,"")</f>
        <v/>
      </c>
      <c r="K593" s="24" t="str">
        <f>IF('MASTER  10 Teams'!E593&lt;&gt;"",'MASTER  10 Teams'!E593,"")</f>
        <v>CHESHIRE AZZURRI 50</v>
      </c>
      <c r="L593" s="24" t="str">
        <f>IF('MASTER  10 Teams'!F593&lt;&gt;"",'MASTER  10 Teams'!F593,"")</f>
        <v>HARTFORD CAVALIERS</v>
      </c>
      <c r="M593" s="5" t="str">
        <f>IF('MASTER  10 Teams'!I593&lt;&gt;"",'MASTER  10 Teams'!I593,"")</f>
        <v>Quinnipiac Park, Cheshire</v>
      </c>
      <c r="N593" s="5"/>
    </row>
    <row r="594" spans="1:14" ht="12.75" customHeight="1" thickTop="1" thickBot="1" x14ac:dyDescent="0.4">
      <c r="A594" s="118"/>
      <c r="B594" s="23"/>
      <c r="C594" s="98">
        <f>IF('MASTER  10 Teams'!C594&lt;&gt;"",'MASTER  10 Teams'!C594,"")</f>
        <v>43002</v>
      </c>
      <c r="D594" s="28" t="str">
        <f>IF('MASTER  10 Teams'!D594&lt;&gt;"",'MASTER  10 Teams'!D594,"")</f>
        <v>O50-1</v>
      </c>
      <c r="E594" s="24" t="str">
        <f>VLOOKUP(K594,'Ref asgn teams'!$A$2:$B$99,2)</f>
        <v>Glastonbury Celtic</v>
      </c>
      <c r="F594" s="24" t="str">
        <f>VLOOKUP(L594,'Ref asgn teams'!$A$2:$B$99,2)</f>
        <v>Darien Blue Waves</v>
      </c>
      <c r="G594" s="73"/>
      <c r="H594" s="97">
        <f>IF('MASTER  10 Teams'!H594&lt;&gt;"",'MASTER  10 Teams'!H594,"")</f>
        <v>0.41666666666666702</v>
      </c>
      <c r="I594" s="25" t="e">
        <f>VLOOKUP(M594,Venues!$A$2:$E$139,5,FALSE)</f>
        <v>#N/A</v>
      </c>
      <c r="J594" s="75" t="str">
        <f>IF('MASTER  10 Teams'!J594&lt;&gt;"",'MASTER  10 Teams'!J594,"")</f>
        <v/>
      </c>
      <c r="K594" s="24" t="str">
        <f>IF('MASTER  10 Teams'!E594&lt;&gt;"",'MASTER  10 Teams'!E594,"")</f>
        <v xml:space="preserve">GLASTONBURY CELTIC </v>
      </c>
      <c r="L594" s="24" t="str">
        <f>IF('MASTER  10 Teams'!F594&lt;&gt;"",'MASTER  10 Teams'!F594,"")</f>
        <v>DARIEN BLUE WAVE</v>
      </c>
      <c r="M594" s="5" t="str">
        <f>IF('MASTER  10 Teams'!I594&lt;&gt;"",'MASTER  10 Teams'!I594,"")</f>
        <v>Irish American Club, Glastonbury</v>
      </c>
      <c r="N594" s="5"/>
    </row>
    <row r="595" spans="1:14" ht="12.75" customHeight="1" thickTop="1" thickBot="1" x14ac:dyDescent="0.4">
      <c r="A595" s="118"/>
      <c r="B595" s="23"/>
      <c r="C595" s="98">
        <f>IF('MASTER  10 Teams'!C595&lt;&gt;"",'MASTER  10 Teams'!C595,"")</f>
        <v>43002</v>
      </c>
      <c r="D595" s="28" t="str">
        <f>IF('MASTER  10 Teams'!D595&lt;&gt;"",'MASTER  10 Teams'!D595,"")</f>
        <v>O50-1</v>
      </c>
      <c r="E595" s="24" t="str">
        <f>VLOOKUP(K595,'Ref asgn teams'!$A$2:$B$99,2)</f>
        <v>Guilford Black Eagles</v>
      </c>
      <c r="F595" s="24" t="str">
        <f>VLOOKUP(L595,'Ref asgn teams'!$A$2:$B$99,2)</f>
        <v>New Britain Falcons FC</v>
      </c>
      <c r="G595" s="73"/>
      <c r="H595" s="97">
        <f>IF('MASTER  10 Teams'!H595&lt;&gt;"",'MASTER  10 Teams'!H595,"")</f>
        <v>0.33333333333333331</v>
      </c>
      <c r="I595" s="25" t="str">
        <f>VLOOKUP(M595,Venues!$A$2:$E$139,5,FALSE)</f>
        <v>Calvin Leete Field, Guilford</v>
      </c>
      <c r="J595" s="75" t="str">
        <f>IF('MASTER  10 Teams'!J595&lt;&gt;"",'MASTER  10 Teams'!J595,"")</f>
        <v/>
      </c>
      <c r="K595" s="24" t="str">
        <f>IF('MASTER  10 Teams'!E595&lt;&gt;"",'MASTER  10 Teams'!E595,"")</f>
        <v>GUILFORD BLACK EAGLES</v>
      </c>
      <c r="L595" s="24" t="str">
        <f>IF('MASTER  10 Teams'!F595&lt;&gt;"",'MASTER  10 Teams'!F595,"")</f>
        <v>NEW BRITAIN FALCONS FC</v>
      </c>
      <c r="M595" s="5" t="str">
        <f>IF('MASTER  10 Teams'!I595&lt;&gt;"",'MASTER  10 Teams'!I595,"")</f>
        <v>Calvin Leete School, Guilford</v>
      </c>
      <c r="N595" s="5"/>
    </row>
    <row r="596" spans="1:14" ht="12.75" customHeight="1" thickTop="1" thickBot="1" x14ac:dyDescent="0.4">
      <c r="A596" s="118"/>
      <c r="B596" s="23"/>
      <c r="C596" s="98" t="str">
        <f>IF('MASTER  10 Teams'!C596&lt;&gt;"",'MASTER  10 Teams'!C596,"")</f>
        <v/>
      </c>
      <c r="D596" s="29" t="str">
        <f>IF('MASTER  10 Teams'!D596&lt;&gt;"",'MASTER  10 Teams'!D596,"")</f>
        <v/>
      </c>
      <c r="E596" s="24" t="e">
        <f>VLOOKUP(K596,'Ref asgn teams'!$A$2:$B$99,2)</f>
        <v>#N/A</v>
      </c>
      <c r="F596" s="24" t="e">
        <f>VLOOKUP(L596,'Ref asgn teams'!$A$2:$B$99,2)</f>
        <v>#N/A</v>
      </c>
      <c r="G596" s="73"/>
      <c r="H596" s="97" t="str">
        <f>IF('MASTER  10 Teams'!H596&lt;&gt;"",'MASTER  10 Teams'!H596,"")</f>
        <v/>
      </c>
      <c r="I596" s="25" t="e">
        <f>VLOOKUP(M596,Venues!$A$2:$E$139,5,FALSE)</f>
        <v>#N/A</v>
      </c>
      <c r="J596" s="75" t="str">
        <f>IF('MASTER  10 Teams'!J596&lt;&gt;"",'MASTER  10 Teams'!J596,"")</f>
        <v/>
      </c>
      <c r="K596" s="24" t="str">
        <f>IF('MASTER  10 Teams'!E596&lt;&gt;"",'MASTER  10 Teams'!E596,"")</f>
        <v/>
      </c>
      <c r="L596" s="24" t="str">
        <f>IF('MASTER  10 Teams'!F596&lt;&gt;"",'MASTER  10 Teams'!F596,"")</f>
        <v/>
      </c>
      <c r="M596" s="5" t="str">
        <f>IF('MASTER  10 Teams'!I596&lt;&gt;"",'MASTER  10 Teams'!I596,"")</f>
        <v/>
      </c>
      <c r="N596" s="2"/>
    </row>
    <row r="597" spans="1:14" ht="12.75" customHeight="1" thickTop="1" thickBot="1" x14ac:dyDescent="0.4">
      <c r="A597" s="118"/>
      <c r="B597" s="23"/>
      <c r="C597" s="98">
        <f>IF('MASTER  10 Teams'!C597&lt;&gt;"",'MASTER  10 Teams'!C597,"")</f>
        <v>43002</v>
      </c>
      <c r="D597" s="39" t="str">
        <f>IF('MASTER  10 Teams'!D597&lt;&gt;"",'MASTER  10 Teams'!D597,"")</f>
        <v>O50-2</v>
      </c>
      <c r="E597" s="24" t="str">
        <f>VLOOKUP(K597,'Ref asgn teams'!$A$2:$B$99,2)</f>
        <v>West Haven Grays</v>
      </c>
      <c r="F597" s="24" t="str">
        <f>VLOOKUP(L597,'Ref asgn teams'!$A$2:$B$99,2)</f>
        <v>Waterbury Pontes</v>
      </c>
      <c r="G597" s="73"/>
      <c r="H597" s="97">
        <f>IF('MASTER  10 Teams'!H597&lt;&gt;"",'MASTER  10 Teams'!H597,"")</f>
        <v>0.41666666666666702</v>
      </c>
      <c r="I597" s="25" t="str">
        <f>VLOOKUP(M597,Venues!$A$2:$E$139,5,FALSE)</f>
        <v>Pagels Field, West Haven</v>
      </c>
      <c r="J597" s="75" t="str">
        <f>IF('MASTER  10 Teams'!J597&lt;&gt;"",'MASTER  10 Teams'!J597,"")</f>
        <v/>
      </c>
      <c r="K597" s="24" t="str">
        <f>IF('MASTER  10 Teams'!E597&lt;&gt;"",'MASTER  10 Teams'!E597,"")</f>
        <v>WEST HAVEN GRAYS</v>
      </c>
      <c r="L597" s="24" t="str">
        <f>IF('MASTER  10 Teams'!F597&lt;&gt;"",'MASTER  10 Teams'!F597,"")</f>
        <v>WATERBURY PONTES</v>
      </c>
      <c r="M597" s="5" t="str">
        <f>IF('MASTER  10 Teams'!I597&lt;&gt;"",'MASTER  10 Teams'!I597,"")</f>
        <v>Pagels Field, West Haven</v>
      </c>
      <c r="N597" s="5"/>
    </row>
    <row r="598" spans="1:14" ht="12.75" customHeight="1" thickTop="1" thickBot="1" x14ac:dyDescent="0.4">
      <c r="A598" s="118"/>
      <c r="B598" s="23"/>
      <c r="C598" s="98">
        <f>IF('MASTER  10 Teams'!C598&lt;&gt;"",'MASTER  10 Teams'!C598,"")</f>
        <v>43002</v>
      </c>
      <c r="D598" s="39" t="str">
        <f>IF('MASTER  10 Teams'!D598&lt;&gt;"",'MASTER  10 Teams'!D598,"")</f>
        <v>O50-2</v>
      </c>
      <c r="E598" s="24" t="str">
        <f>VLOOKUP(K598,'Ref asgn teams'!$A$2:$B$99,2)</f>
        <v>Farmington White Owls</v>
      </c>
      <c r="F598" s="24" t="str">
        <f>VLOOKUP(L598,'Ref asgn teams'!$A$2:$B$99,2)</f>
        <v>Moodus SC</v>
      </c>
      <c r="G598" s="73"/>
      <c r="H598" s="97">
        <f>IF('MASTER  10 Teams'!H598&lt;&gt;"",'MASTER  10 Teams'!H598,"")</f>
        <v>0.41666666666666702</v>
      </c>
      <c r="I598" s="25" t="str">
        <f>VLOOKUP(M598,Venues!$A$2:$E$139,5,FALSE)</f>
        <v>Tunxis Mead, Farmington</v>
      </c>
      <c r="J598" s="75" t="str">
        <f>IF('MASTER  10 Teams'!J598&lt;&gt;"",'MASTER  10 Teams'!J598,"")</f>
        <v/>
      </c>
      <c r="K598" s="24" t="str">
        <f>IF('MASTER  10 Teams'!E598&lt;&gt;"",'MASTER  10 Teams'!E598,"")</f>
        <v>FARMINGTON WHITE OWLS</v>
      </c>
      <c r="L598" s="24" t="str">
        <f>IF('MASTER  10 Teams'!F598&lt;&gt;"",'MASTER  10 Teams'!F598,"")</f>
        <v>MOODUS SC</v>
      </c>
      <c r="M598" s="5" t="str">
        <f>IF('MASTER  10 Teams'!I598&lt;&gt;"",'MASTER  10 Teams'!I598,"")</f>
        <v>Tunxis Mead #9, Farmington</v>
      </c>
      <c r="N598" s="5"/>
    </row>
    <row r="599" spans="1:14" ht="12.75" customHeight="1" thickTop="1" thickBot="1" x14ac:dyDescent="0.4">
      <c r="A599" s="118"/>
      <c r="B599" s="23"/>
      <c r="C599" s="98">
        <f>IF('MASTER  10 Teams'!C599&lt;&gt;"",'MASTER  10 Teams'!C599,"")</f>
        <v>43002</v>
      </c>
      <c r="D599" s="39" t="str">
        <f>IF('MASTER  10 Teams'!D599&lt;&gt;"",'MASTER  10 Teams'!D599,"")</f>
        <v>O50-2</v>
      </c>
      <c r="E599" s="24" t="str">
        <f>VLOOKUP(K599,'Ref asgn teams'!$A$2:$B$99,2)</f>
        <v>North Branford Legends</v>
      </c>
      <c r="F599" s="24" t="str">
        <f>VLOOKUP(L599,'Ref asgn teams'!$A$2:$B$99,2)</f>
        <v>East Haven SC</v>
      </c>
      <c r="G599" s="73"/>
      <c r="H599" s="97">
        <f>IF('MASTER  10 Teams'!H599&lt;&gt;"",'MASTER  10 Teams'!H599,"")</f>
        <v>0.33333333333333331</v>
      </c>
      <c r="I599" s="25" t="str">
        <f>VLOOKUP(M599,Venues!$A$2:$E$139,5,FALSE)</f>
        <v>Northford Park, Northford</v>
      </c>
      <c r="J599" s="75" t="str">
        <f>IF('MASTER  10 Teams'!J599&lt;&gt;"",'MASTER  10 Teams'!J599,"")</f>
        <v/>
      </c>
      <c r="K599" s="24" t="str">
        <f>IF('MASTER  10 Teams'!E599&lt;&gt;"",'MASTER  10 Teams'!E599,"")</f>
        <v>NORTH BRANFORD LEGENDS</v>
      </c>
      <c r="L599" s="24" t="str">
        <f>IF('MASTER  10 Teams'!F599&lt;&gt;"",'MASTER  10 Teams'!F599,"")</f>
        <v>EAST HAVEN SC</v>
      </c>
      <c r="M599" s="5" t="str">
        <f>IF('MASTER  10 Teams'!I599&lt;&gt;"",'MASTER  10 Teams'!I599,"")</f>
        <v>Northford Park, North Branford</v>
      </c>
      <c r="N599" s="5"/>
    </row>
    <row r="600" spans="1:14" ht="12.75" customHeight="1" thickTop="1" thickBot="1" x14ac:dyDescent="0.4">
      <c r="A600" s="118"/>
      <c r="B600" s="23"/>
      <c r="C600" s="98">
        <f>IF('MASTER  10 Teams'!C600&lt;&gt;"",'MASTER  10 Teams'!C600,"")</f>
        <v>43002</v>
      </c>
      <c r="D600" s="39" t="str">
        <f>IF('MASTER  10 Teams'!D600&lt;&gt;"",'MASTER  10 Teams'!D600,"")</f>
        <v>O50-2</v>
      </c>
      <c r="E600" s="24" t="str">
        <f>VLOOKUP(K600,'Ref asgn teams'!$A$2:$B$99,2)</f>
        <v>GREENWICH PUMAS LEGENDS</v>
      </c>
      <c r="F600" s="24" t="str">
        <f>VLOOKUP(L600,'Ref asgn teams'!$A$2:$B$99,2)</f>
        <v>Greenwich Arsenal 50</v>
      </c>
      <c r="G600" s="73"/>
      <c r="H600" s="97">
        <f>IF('MASTER  10 Teams'!H600&lt;&gt;"",'MASTER  10 Teams'!H600,"")</f>
        <v>0.41666666666666702</v>
      </c>
      <c r="I600" s="25" t="str">
        <f>VLOOKUP(M600,Venues!$A$2:$E$139,5,FALSE)</f>
        <v>Greenwich High School, Greenwich</v>
      </c>
      <c r="J600" s="75" t="str">
        <f>IF('MASTER  10 Teams'!J600&lt;&gt;"",'MASTER  10 Teams'!J600,"")</f>
        <v/>
      </c>
      <c r="K600" s="24" t="str">
        <f>IF('MASTER  10 Teams'!E600&lt;&gt;"",'MASTER  10 Teams'!E600,"")</f>
        <v>GREENWICH PUMAS LEGENDS</v>
      </c>
      <c r="L600" s="24" t="str">
        <f>IF('MASTER  10 Teams'!F600&lt;&gt;"",'MASTER  10 Teams'!F600,"")</f>
        <v>GREENWICH ARSENAL 50</v>
      </c>
      <c r="M600" s="5" t="str">
        <f>IF('MASTER  10 Teams'!I600&lt;&gt;"",'MASTER  10 Teams'!I600,"")</f>
        <v>tbd</v>
      </c>
      <c r="N600" s="5"/>
    </row>
    <row r="601" spans="1:14" ht="12.75" customHeight="1" thickTop="1" thickBot="1" x14ac:dyDescent="0.4">
      <c r="A601" s="118"/>
      <c r="B601" s="23"/>
      <c r="C601" s="98">
        <f>IF('MASTER  10 Teams'!C601&lt;&gt;"",'MASTER  10 Teams'!C601,"")</f>
        <v>43002</v>
      </c>
      <c r="D601" s="39" t="str">
        <f>IF('MASTER  10 Teams'!D601&lt;&gt;"",'MASTER  10 Teams'!D601,"")</f>
        <v>O50-2</v>
      </c>
      <c r="E601" s="24" t="str">
        <f>VLOOKUP(K601,'Ref asgn teams'!$A$2:$B$99,2)</f>
        <v>Naugatuck River Rats</v>
      </c>
      <c r="F601" s="24" t="str">
        <f>VLOOKUP(L601,'Ref asgn teams'!$A$2:$B$99,2)</f>
        <v>Southbury Boomers</v>
      </c>
      <c r="G601" s="73"/>
      <c r="H601" s="97">
        <f>IF('MASTER  10 Teams'!H601&lt;&gt;"",'MASTER  10 Teams'!H601,"")</f>
        <v>0.41666666666666702</v>
      </c>
      <c r="I601" s="25" t="str">
        <f>VLOOKUP(M601,Venues!$A$2:$E$139,5,FALSE)</f>
        <v>City Hill Middle School, Naugatuck</v>
      </c>
      <c r="J601" s="75" t="str">
        <f>IF('MASTER  10 Teams'!J601&lt;&gt;"",'MASTER  10 Teams'!J601,"")</f>
        <v/>
      </c>
      <c r="K601" s="24" t="str">
        <f>IF('MASTER  10 Teams'!E601&lt;&gt;"",'MASTER  10 Teams'!E601,"")</f>
        <v>NAUGATUCK RIVER RATS</v>
      </c>
      <c r="L601" s="24" t="str">
        <f>IF('MASTER  10 Teams'!F601&lt;&gt;"",'MASTER  10 Teams'!F601,"")</f>
        <v>SOUTHBURY BOOMERS</v>
      </c>
      <c r="M601" s="5" t="str">
        <f>IF('MASTER  10 Teams'!I601&lt;&gt;"",'MASTER  10 Teams'!I601,"")</f>
        <v>City Hill MS, Naugatuck</v>
      </c>
      <c r="N601" s="5"/>
    </row>
    <row r="602" spans="1:14" ht="12.75" customHeight="1" thickTop="1" thickBot="1" x14ac:dyDescent="0.4">
      <c r="A602" s="118"/>
      <c r="B602" s="23"/>
      <c r="C602" s="98" t="str">
        <f>IF('MASTER  10 Teams'!C602&lt;&gt;"",'MASTER  10 Teams'!C602,"")</f>
        <v/>
      </c>
      <c r="D602" s="29" t="str">
        <f>IF('MASTER  10 Teams'!D602&lt;&gt;"",'MASTER  10 Teams'!D602,"")</f>
        <v/>
      </c>
      <c r="E602" s="24" t="e">
        <f>VLOOKUP(K602,'Ref asgn teams'!$A$2:$B$99,2)</f>
        <v>#N/A</v>
      </c>
      <c r="F602" s="24" t="e">
        <f>VLOOKUP(L602,'Ref asgn teams'!$A$2:$B$99,2)</f>
        <v>#N/A</v>
      </c>
      <c r="G602" s="73"/>
      <c r="H602" s="97" t="str">
        <f>IF('MASTER  10 Teams'!H602&lt;&gt;"",'MASTER  10 Teams'!H602,"")</f>
        <v/>
      </c>
      <c r="I602" s="25" t="e">
        <f>VLOOKUP(M602,Venues!$A$2:$E$139,5,FALSE)</f>
        <v>#N/A</v>
      </c>
      <c r="J602" s="75" t="str">
        <f>IF('MASTER  10 Teams'!J602&lt;&gt;"",'MASTER  10 Teams'!J602,"")</f>
        <v/>
      </c>
      <c r="K602" s="24" t="str">
        <f>IF('MASTER  10 Teams'!E602&lt;&gt;"",'MASTER  10 Teams'!E602,"")</f>
        <v/>
      </c>
      <c r="L602" s="24" t="str">
        <f>IF('MASTER  10 Teams'!F602&lt;&gt;"",'MASTER  10 Teams'!F602,"")</f>
        <v/>
      </c>
      <c r="M602" s="5" t="str">
        <f>IF('MASTER  10 Teams'!I602&lt;&gt;"",'MASTER  10 Teams'!I602,"")</f>
        <v/>
      </c>
      <c r="N602" s="2"/>
    </row>
    <row r="603" spans="1:14" ht="12.75" customHeight="1" thickTop="1" thickBot="1" x14ac:dyDescent="0.4">
      <c r="A603" s="118"/>
      <c r="B603" s="23"/>
      <c r="C603" s="98">
        <f>IF('MASTER  10 Teams'!C603&lt;&gt;"",'MASTER  10 Teams'!C603,"")</f>
        <v>43009</v>
      </c>
      <c r="D603" s="34" t="str">
        <f>IF('MASTER  10 Teams'!D603&lt;&gt;"",'MASTER  10 Teams'!D603,"")</f>
        <v>O30-1</v>
      </c>
      <c r="E603" s="24" t="str">
        <f>VLOOKUP(K603,'Ref asgn teams'!$A$2:$B$99,2)</f>
        <v>ECUACHAMOS FC</v>
      </c>
      <c r="F603" s="24" t="str">
        <f>VLOOKUP(L603,'Ref asgn teams'!$A$2:$B$99,2)</f>
        <v>Milford Tuesday</v>
      </c>
      <c r="G603" s="73"/>
      <c r="H603" s="97">
        <f>IF('MASTER  10 Teams'!H603&lt;&gt;"",'MASTER  10 Teams'!H603,"")</f>
        <v>0.33333333333333331</v>
      </c>
      <c r="I603" s="25" t="str">
        <f>VLOOKUP(M603,Venues!$A$2:$E$139,5,FALSE)</f>
        <v>Witek Park, Derby</v>
      </c>
      <c r="J603" s="75" t="str">
        <f>IF('MASTER  10 Teams'!J603&lt;&gt;"",'MASTER  10 Teams'!J603,"")</f>
        <v/>
      </c>
      <c r="K603" s="24" t="str">
        <f>IF('MASTER  10 Teams'!E603&lt;&gt;"",'MASTER  10 Teams'!E603,"")</f>
        <v>ECUACHAMOS FC</v>
      </c>
      <c r="L603" s="24" t="str">
        <f>IF('MASTER  10 Teams'!F603&lt;&gt;"",'MASTER  10 Teams'!F603,"")</f>
        <v>MILFORD TUESDAY</v>
      </c>
      <c r="M603" s="5" t="str">
        <f>IF('MASTER  10 Teams'!I603&lt;&gt;"",'MASTER  10 Teams'!I603,"")</f>
        <v>Witek Park, Derby</v>
      </c>
      <c r="N603" s="5"/>
    </row>
    <row r="604" spans="1:14" ht="12.75" customHeight="1" thickTop="1" thickBot="1" x14ac:dyDescent="0.4">
      <c r="A604" s="118"/>
      <c r="B604" s="23"/>
      <c r="C604" s="98">
        <f>IF('MASTER  10 Teams'!C604&lt;&gt;"",'MASTER  10 Teams'!C604,"")</f>
        <v>43009</v>
      </c>
      <c r="D604" s="34" t="str">
        <f>IF('MASTER  10 Teams'!D604&lt;&gt;"",'MASTER  10 Teams'!D604,"")</f>
        <v>O30-1</v>
      </c>
      <c r="E604" s="24" t="str">
        <f>VLOOKUP(K604,'Ref asgn teams'!$A$2:$B$99,2)</f>
        <v>FC Shelton</v>
      </c>
      <c r="F604" s="24" t="str">
        <f>VLOOKUP(L604,'Ref asgn teams'!$A$2:$B$99,2)</f>
        <v>Danbury United 30</v>
      </c>
      <c r="G604" s="73"/>
      <c r="H604" s="97">
        <f>IF('MASTER  10 Teams'!H604&lt;&gt;"",'MASTER  10 Teams'!H604,"")</f>
        <v>0.33333333333333331</v>
      </c>
      <c r="I604" s="25" t="str">
        <f>VLOOKUP(M604,Venues!$A$2:$E$139,5,FALSE)</f>
        <v>Nike Site, Shelton</v>
      </c>
      <c r="J604" s="75" t="str">
        <f>IF('MASTER  10 Teams'!J604&lt;&gt;"",'MASTER  10 Teams'!J604,"")</f>
        <v/>
      </c>
      <c r="K604" s="24" t="str">
        <f>IF('MASTER  10 Teams'!E604&lt;&gt;"",'MASTER  10 Teams'!E604,"")</f>
        <v>SHELTON FC</v>
      </c>
      <c r="L604" s="24" t="str">
        <f>IF('MASTER  10 Teams'!F604&lt;&gt;"",'MASTER  10 Teams'!F604,"")</f>
        <v>DANBURY UNITED 30</v>
      </c>
      <c r="M604" s="5" t="str">
        <f>IF('MASTER  10 Teams'!I604&lt;&gt;"",'MASTER  10 Teams'!I604,"")</f>
        <v>Nike Site, Shelton</v>
      </c>
      <c r="N604" s="5"/>
    </row>
    <row r="605" spans="1:14" ht="12.75" customHeight="1" thickTop="1" thickBot="1" x14ac:dyDescent="0.4">
      <c r="A605" s="118"/>
      <c r="B605" s="23"/>
      <c r="C605" s="98">
        <f>IF('MASTER  10 Teams'!C605&lt;&gt;"",'MASTER  10 Teams'!C605,"")</f>
        <v>43009</v>
      </c>
      <c r="D605" s="34" t="str">
        <f>IF('MASTER  10 Teams'!D605&lt;&gt;"",'MASTER  10 Teams'!D605,"")</f>
        <v>O30-1</v>
      </c>
      <c r="E605" s="24" t="str">
        <f>VLOOKUP(K605,'Ref asgn teams'!$A$2:$B$99,2)</f>
        <v>Newington Portuguese 30</v>
      </c>
      <c r="F605" s="24" t="str">
        <f>VLOOKUP(L605,'Ref asgn teams'!$A$2:$B$99,2)</f>
        <v>Greenwich Arsenal 30</v>
      </c>
      <c r="G605" s="73"/>
      <c r="H605" s="97">
        <f>IF('MASTER  10 Teams'!H605&lt;&gt;"",'MASTER  10 Teams'!H605,"")</f>
        <v>0.41666666666666702</v>
      </c>
      <c r="I605" s="25" t="str">
        <f>VLOOKUP(M605,Venues!$A$2:$E$139,5,FALSE)</f>
        <v>Martin Kellogg, Newington</v>
      </c>
      <c r="J605" s="75" t="str">
        <f>IF('MASTER  10 Teams'!J605&lt;&gt;"",'MASTER  10 Teams'!J605,"")</f>
        <v/>
      </c>
      <c r="K605" s="24" t="str">
        <f>IF('MASTER  10 Teams'!E605&lt;&gt;"",'MASTER  10 Teams'!E605,"")</f>
        <v>NEWINGTON PORTUGUESE 30</v>
      </c>
      <c r="L605" s="24" t="str">
        <f>IF('MASTER  10 Teams'!F605&lt;&gt;"",'MASTER  10 Teams'!F605,"")</f>
        <v>GREENWICH ARSENAL 30</v>
      </c>
      <c r="M605" s="5" t="str">
        <f>IF('MASTER  10 Teams'!I605&lt;&gt;"",'MASTER  10 Teams'!I605,"")</f>
        <v>Martin Kellogg, Newington</v>
      </c>
      <c r="N605" s="5"/>
    </row>
    <row r="606" spans="1:14" ht="12.75" customHeight="1" thickTop="1" thickBot="1" x14ac:dyDescent="0.4">
      <c r="A606" s="118"/>
      <c r="B606" s="23"/>
      <c r="C606" s="98">
        <f>IF('MASTER  10 Teams'!C606&lt;&gt;"",'MASTER  10 Teams'!C606,"")</f>
        <v>43009</v>
      </c>
      <c r="D606" s="34" t="str">
        <f>IF('MASTER  10 Teams'!D606&lt;&gt;"",'MASTER  10 Teams'!D606,"")</f>
        <v>O30-1</v>
      </c>
      <c r="E606" s="24" t="str">
        <f>VLOOKUP(K606,'Ref asgn teams'!$A$2:$B$99,2)</f>
        <v>Polonez United</v>
      </c>
      <c r="F606" s="24" t="str">
        <f>VLOOKUP(L606,'Ref asgn teams'!$A$2:$B$99,2)</f>
        <v>Newtown Salty Dogs</v>
      </c>
      <c r="G606" s="73"/>
      <c r="H606" s="97">
        <f>IF('MASTER  10 Teams'!H606&lt;&gt;"",'MASTER  10 Teams'!H606,"")</f>
        <v>0.375</v>
      </c>
      <c r="I606" s="25" t="str">
        <f>VLOOKUP(M606,Venues!$A$2:$E$139,5,FALSE)</f>
        <v>Cromwell Middle School, Cromwell</v>
      </c>
      <c r="J606" s="75" t="str">
        <f>IF('MASTER  10 Teams'!J606&lt;&gt;"",'MASTER  10 Teams'!J606,"")</f>
        <v/>
      </c>
      <c r="K606" s="24" t="str">
        <f>IF('MASTER  10 Teams'!E606&lt;&gt;"",'MASTER  10 Teams'!E606,"")</f>
        <v>POLONEZ UNITED</v>
      </c>
      <c r="L606" s="24" t="str">
        <f>IF('MASTER  10 Teams'!F606&lt;&gt;"",'MASTER  10 Teams'!F606,"")</f>
        <v>NORTH BRANFORD 30</v>
      </c>
      <c r="M606" s="5" t="str">
        <f>IF('MASTER  10 Teams'!I606&lt;&gt;"",'MASTER  10 Teams'!I606,"")</f>
        <v>Cromwell MS, Cromwell</v>
      </c>
      <c r="N606" s="5"/>
    </row>
    <row r="607" spans="1:14" ht="12.75" customHeight="1" thickTop="1" thickBot="1" x14ac:dyDescent="0.4">
      <c r="A607" s="118"/>
      <c r="B607" s="23"/>
      <c r="C607" s="98">
        <f>IF('MASTER  10 Teams'!C607&lt;&gt;"",'MASTER  10 Teams'!C607,"")</f>
        <v>43009</v>
      </c>
      <c r="D607" s="34" t="str">
        <f>IF('MASTER  10 Teams'!D607&lt;&gt;"",'MASTER  10 Teams'!D607,"")</f>
        <v>O30-1</v>
      </c>
      <c r="E607" s="24" t="str">
        <f>VLOOKUP(K607,'Ref asgn teams'!$A$2:$B$99,2)</f>
        <v>Cinton FC</v>
      </c>
      <c r="F607" s="24" t="str">
        <f>VLOOKUP(L607,'Ref asgn teams'!$A$2:$B$99,2)</f>
        <v>VASCO DA GAMA 30</v>
      </c>
      <c r="G607" s="73"/>
      <c r="H607" s="97">
        <f>IF('MASTER  10 Teams'!H607&lt;&gt;"",'MASTER  10 Teams'!H607,"")</f>
        <v>0.41666666666666702</v>
      </c>
      <c r="I607" s="25" t="str">
        <f>VLOOKUP(M607,Venues!$A$2:$E$139,5,FALSE)</f>
        <v>Indian River Recreation Area, Clinton</v>
      </c>
      <c r="J607" s="75" t="str">
        <f>IF('MASTER  10 Teams'!J607&lt;&gt;"",'MASTER  10 Teams'!J607,"")</f>
        <v/>
      </c>
      <c r="K607" s="24" t="str">
        <f>IF('MASTER  10 Teams'!E607&lt;&gt;"",'MASTER  10 Teams'!E607,"")</f>
        <v>CLINTON FC</v>
      </c>
      <c r="L607" s="24" t="str">
        <f>IF('MASTER  10 Teams'!F607&lt;&gt;"",'MASTER  10 Teams'!F607,"")</f>
        <v>VASCO DA GAMA 30</v>
      </c>
      <c r="M607" s="5" t="str">
        <f>IF('MASTER  10 Teams'!I607&lt;&gt;"",'MASTER  10 Teams'!I607,"")</f>
        <v>Indian River Sports Complex, Clinton</v>
      </c>
      <c r="N607" s="5"/>
    </row>
    <row r="608" spans="1:14" ht="12.75" customHeight="1" thickTop="1" thickBot="1" x14ac:dyDescent="0.4">
      <c r="A608" s="118"/>
      <c r="B608" s="23"/>
      <c r="C608" s="98" t="str">
        <f>IF('MASTER  10 Teams'!C608&lt;&gt;"",'MASTER  10 Teams'!C608,"")</f>
        <v/>
      </c>
      <c r="D608" s="29" t="str">
        <f>IF('MASTER  10 Teams'!D608&lt;&gt;"",'MASTER  10 Teams'!D608,"")</f>
        <v/>
      </c>
      <c r="E608" s="24" t="e">
        <f>VLOOKUP(K608,'Ref asgn teams'!$A$2:$B$99,2)</f>
        <v>#N/A</v>
      </c>
      <c r="F608" s="24" t="e">
        <f>VLOOKUP(L608,'Ref asgn teams'!$A$2:$B$99,2)</f>
        <v>#N/A</v>
      </c>
      <c r="G608" s="73"/>
      <c r="H608" s="97" t="str">
        <f>IF('MASTER  10 Teams'!H608&lt;&gt;"",'MASTER  10 Teams'!H608,"")</f>
        <v/>
      </c>
      <c r="I608" s="25" t="e">
        <f>VLOOKUP(M608,Venues!$A$2:$E$139,5,FALSE)</f>
        <v>#N/A</v>
      </c>
      <c r="J608" s="75" t="str">
        <f>IF('MASTER  10 Teams'!J608&lt;&gt;"",'MASTER  10 Teams'!J608,"")</f>
        <v/>
      </c>
      <c r="K608" s="24" t="str">
        <f>IF('MASTER  10 Teams'!E608&lt;&gt;"",'MASTER  10 Teams'!E608,"")</f>
        <v/>
      </c>
      <c r="L608" s="24" t="str">
        <f>IF('MASTER  10 Teams'!F608&lt;&gt;"",'MASTER  10 Teams'!F608,"")</f>
        <v/>
      </c>
      <c r="M608" s="5" t="str">
        <f>IF('MASTER  10 Teams'!I608&lt;&gt;"",'MASTER  10 Teams'!I608,"")</f>
        <v/>
      </c>
      <c r="N608" s="5"/>
    </row>
    <row r="609" spans="1:14" ht="12.75" customHeight="1" thickTop="1" thickBot="1" x14ac:dyDescent="0.4">
      <c r="A609" s="118"/>
      <c r="B609" s="23"/>
      <c r="C609" s="98">
        <f>IF('MASTER  10 Teams'!C609&lt;&gt;"",'MASTER  10 Teams'!C609,"")</f>
        <v>43009</v>
      </c>
      <c r="D609" s="35" t="str">
        <f>IF('MASTER  10 Teams'!D609&lt;&gt;"",'MASTER  10 Teams'!D609,"")</f>
        <v>O30-2</v>
      </c>
      <c r="E609" s="24" t="str">
        <f>VLOOKUP(K609,'Ref asgn teams'!$A$2:$B$99,2)</f>
        <v>Club Napoli 30</v>
      </c>
      <c r="F609" s="24" t="str">
        <f>VLOOKUP(L609,'Ref asgn teams'!$A$2:$B$99,2)</f>
        <v>Litchfield County Blues</v>
      </c>
      <c r="G609" s="73"/>
      <c r="H609" s="97">
        <f>IF('MASTER  10 Teams'!H609&lt;&gt;"",'MASTER  10 Teams'!H609,"")</f>
        <v>0.41666666666666702</v>
      </c>
      <c r="I609" s="25" t="str">
        <f>VLOOKUP(M609,Venues!$A$2:$E$139,5,FALSE)</f>
        <v>Quinnipiac Park, Cheshire</v>
      </c>
      <c r="J609" s="75" t="str">
        <f>IF('MASTER  10 Teams'!J609&lt;&gt;"",'MASTER  10 Teams'!J609,"")</f>
        <v/>
      </c>
      <c r="K609" s="24" t="str">
        <f>IF('MASTER  10 Teams'!E609&lt;&gt;"",'MASTER  10 Teams'!E609,"")</f>
        <v>CLUB NAPOLI 30</v>
      </c>
      <c r="L609" s="24" t="str">
        <f>IF('MASTER  10 Teams'!F609&lt;&gt;"",'MASTER  10 Teams'!F609,"")</f>
        <v>LITCHFIELD COUNTY BLUES</v>
      </c>
      <c r="M609" s="5" t="str">
        <f>IF('MASTER  10 Teams'!I609&lt;&gt;"",'MASTER  10 Teams'!I609,"")</f>
        <v>Quinnipiac Park, Cheshire</v>
      </c>
      <c r="N609" s="5"/>
    </row>
    <row r="610" spans="1:14" ht="12.75" customHeight="1" thickTop="1" thickBot="1" x14ac:dyDescent="0.4">
      <c r="A610" s="118"/>
      <c r="B610" s="23"/>
      <c r="C610" s="98">
        <f>IF('MASTER  10 Teams'!C610&lt;&gt;"",'MASTER  10 Teams'!C610,"")</f>
        <v>43009</v>
      </c>
      <c r="D610" s="35" t="str">
        <f>IF('MASTER  10 Teams'!D610&lt;&gt;"",'MASTER  10 Teams'!D610,"")</f>
        <v>O30-2</v>
      </c>
      <c r="E610" s="24" t="str">
        <f>VLOOKUP(K610,'Ref asgn teams'!$A$2:$B$99,2)</f>
        <v>Caseus New Haven FC</v>
      </c>
      <c r="F610" s="24" t="str">
        <f>VLOOKUP(L610,'Ref asgn teams'!$A$2:$B$99,2)</f>
        <v>Stamford FC</v>
      </c>
      <c r="G610" s="73"/>
      <c r="H610" s="97">
        <f>IF('MASTER  10 Teams'!H610&lt;&gt;"",'MASTER  10 Teams'!H610,"")</f>
        <v>0.33333333333333331</v>
      </c>
      <c r="I610" s="25" t="str">
        <f>VLOOKUP(M610,Venues!$A$2:$E$139,5,FALSE)</f>
        <v>West Haven HS, West Haven</v>
      </c>
      <c r="J610" s="75" t="str">
        <f>IF('MASTER  10 Teams'!J610&lt;&gt;"",'MASTER  10 Teams'!J610,"")</f>
        <v/>
      </c>
      <c r="K610" s="24" t="str">
        <f>IF('MASTER  10 Teams'!E610&lt;&gt;"",'MASTER  10 Teams'!E610,"")</f>
        <v>CASEUS NEW HAVEN FC</v>
      </c>
      <c r="L610" s="24" t="str">
        <f>IF('MASTER  10 Teams'!F610&lt;&gt;"",'MASTER  10 Teams'!F610,"")</f>
        <v>STAMFORD FC</v>
      </c>
      <c r="M610" s="5" t="str">
        <f>IF('MASTER  10 Teams'!I610&lt;&gt;"",'MASTER  10 Teams'!I610,"")</f>
        <v>Strong Stadium, West Haven</v>
      </c>
      <c r="N610" s="5"/>
    </row>
    <row r="611" spans="1:14" ht="12.75" customHeight="1" thickTop="1" thickBot="1" x14ac:dyDescent="0.4">
      <c r="A611" s="118"/>
      <c r="B611" s="23"/>
      <c r="C611" s="98">
        <f>IF('MASTER  10 Teams'!C611&lt;&gt;"",'MASTER  10 Teams'!C611,"")</f>
        <v>43009</v>
      </c>
      <c r="D611" s="35" t="str">
        <f>IF('MASTER  10 Teams'!D611&lt;&gt;"",'MASTER  10 Teams'!D611,"")</f>
        <v>O30-2</v>
      </c>
      <c r="E611" s="24" t="str">
        <f>VLOOKUP(K611,'Ref asgn teams'!$A$2:$B$99,2)</f>
        <v>HENRY REID FC</v>
      </c>
      <c r="F611" s="24" t="str">
        <f>VLOOKUP(L611,'Ref asgn teams'!$A$2:$B$99,2)</f>
        <v>Milford Amigos</v>
      </c>
      <c r="G611" s="73"/>
      <c r="H611" s="97">
        <f>IF('MASTER  10 Teams'!H611&lt;&gt;"",'MASTER  10 Teams'!H611,"")</f>
        <v>0.33333333333333331</v>
      </c>
      <c r="I611" s="25" t="str">
        <f>VLOOKUP(M611,Venues!$A$2:$E$139,5,FALSE)</f>
        <v>Ludlowe HS, Fairfield</v>
      </c>
      <c r="J611" s="75" t="str">
        <f>IF('MASTER  10 Teams'!J611&lt;&gt;"",'MASTER  10 Teams'!J611,"")</f>
        <v/>
      </c>
      <c r="K611" s="24" t="str">
        <f>IF('MASTER  10 Teams'!E611&lt;&gt;"",'MASTER  10 Teams'!E611,"")</f>
        <v>HENRY  REID FC 30</v>
      </c>
      <c r="L611" s="24" t="str">
        <f>IF('MASTER  10 Teams'!F611&lt;&gt;"",'MASTER  10 Teams'!F611,"")</f>
        <v>MILFORD AMIGOS</v>
      </c>
      <c r="M611" s="5" t="str">
        <f>IF('MASTER  10 Teams'!I611&lt;&gt;"",'MASTER  10 Teams'!I611,"")</f>
        <v>Ludlowe HS, Fairfield</v>
      </c>
      <c r="N611" s="5"/>
    </row>
    <row r="612" spans="1:14" ht="12.75" customHeight="1" thickTop="1" thickBot="1" x14ac:dyDescent="0.4">
      <c r="A612" s="118"/>
      <c r="B612" s="23"/>
      <c r="C612" s="98">
        <f>IF('MASTER  10 Teams'!C612&lt;&gt;"",'MASTER  10 Teams'!C612,"")</f>
        <v>43009</v>
      </c>
      <c r="D612" s="35" t="str">
        <f>IF('MASTER  10 Teams'!D612&lt;&gt;"",'MASTER  10 Teams'!D612,"")</f>
        <v>O30-2</v>
      </c>
      <c r="E612" s="24" t="str">
        <f>VLOOKUP(K612,'Ref asgn teams'!$A$2:$B$99,2)</f>
        <v>Newtown Salty Dogs</v>
      </c>
      <c r="F612" s="24" t="str">
        <f>VLOOKUP(L612,'Ref asgn teams'!$A$2:$B$99,2)</f>
        <v>Naugatuck Fusion</v>
      </c>
      <c r="G612" s="73"/>
      <c r="H612" s="97">
        <f>IF('MASTER  10 Teams'!H612&lt;&gt;"",'MASTER  10 Teams'!H612,"")</f>
        <v>0.33333333333333331</v>
      </c>
      <c r="I612" s="25" t="str">
        <f>VLOOKUP(M612,Venues!$A$2:$E$139,5,FALSE)</f>
        <v>Treadwell Park, Sandy Hook</v>
      </c>
      <c r="J612" s="75" t="str">
        <f>IF('MASTER  10 Teams'!J612&lt;&gt;"",'MASTER  10 Teams'!J612,"")</f>
        <v/>
      </c>
      <c r="K612" s="24" t="str">
        <f>IF('MASTER  10 Teams'!E612&lt;&gt;"",'MASTER  10 Teams'!E612,"")</f>
        <v>NEWTOWN SALTY DOGS</v>
      </c>
      <c r="L612" s="24" t="str">
        <f>IF('MASTER  10 Teams'!F612&lt;&gt;"",'MASTER  10 Teams'!F612,"")</f>
        <v>NAUGATUCK FUSION</v>
      </c>
      <c r="M612" s="5" t="str">
        <f>IF('MASTER  10 Teams'!I612&lt;&gt;"",'MASTER  10 Teams'!I612,"")</f>
        <v>Treadwell Park, Newtown</v>
      </c>
      <c r="N612" s="5"/>
    </row>
    <row r="613" spans="1:14" ht="12.75" customHeight="1" thickTop="1" thickBot="1" x14ac:dyDescent="0.4">
      <c r="A613" s="118"/>
      <c r="B613" s="23"/>
      <c r="C613" s="98">
        <f>IF('MASTER  10 Teams'!C613&lt;&gt;"",'MASTER  10 Teams'!C613,"")</f>
        <v>43009</v>
      </c>
      <c r="D613" s="35" t="str">
        <f>IF('MASTER  10 Teams'!D613&lt;&gt;"",'MASTER  10 Teams'!D613,"")</f>
        <v>O30-2</v>
      </c>
      <c r="E613" s="24" t="str">
        <f>VLOOKUP(K613,'Ref asgn teams'!$A$2:$B$99,2)</f>
        <v>Bridgeport United</v>
      </c>
      <c r="F613" s="24" t="str">
        <f>VLOOKUP(L613,'Ref asgn teams'!$A$2:$B$99,2)</f>
        <v>WATERTOWN GEEZERS</v>
      </c>
      <c r="G613" s="73"/>
      <c r="H613" s="97">
        <f>IF('MASTER  10 Teams'!H613&lt;&gt;"",'MASTER  10 Teams'!H613,"")</f>
        <v>0.41666666666666669</v>
      </c>
      <c r="I613" s="25" t="e">
        <f>VLOOKUP(M613,Venues!$A$2:$E$139,5,FALSE)</f>
        <v>#N/A</v>
      </c>
      <c r="J613" s="75" t="str">
        <f>IF('MASTER  10 Teams'!J613&lt;&gt;"",'MASTER  10 Teams'!J613,"")</f>
        <v/>
      </c>
      <c r="K613" s="24" t="str">
        <f>IF('MASTER  10 Teams'!E613&lt;&gt;"",'MASTER  10 Teams'!E613,"")</f>
        <v>BYE</v>
      </c>
      <c r="L613" s="24" t="str">
        <f>IF('MASTER  10 Teams'!F613&lt;&gt;"",'MASTER  10 Teams'!F613,"")</f>
        <v>WATERTOWN GEEZERS</v>
      </c>
      <c r="M613" s="5" t="e">
        <f>IF('MASTER  10 Teams'!I613&lt;&gt;"",'MASTER  10 Teams'!I613,"")</f>
        <v>#N/A</v>
      </c>
      <c r="N613" s="5"/>
    </row>
    <row r="614" spans="1:14" ht="12.75" customHeight="1" thickTop="1" thickBot="1" x14ac:dyDescent="0.4">
      <c r="A614" s="118"/>
      <c r="B614" s="23"/>
      <c r="C614" s="98" t="str">
        <f>IF('MASTER  10 Teams'!C614&lt;&gt;"",'MASTER  10 Teams'!C614,"")</f>
        <v/>
      </c>
      <c r="D614" s="29" t="str">
        <f>IF('MASTER  10 Teams'!D614&lt;&gt;"",'MASTER  10 Teams'!D614,"")</f>
        <v/>
      </c>
      <c r="E614" s="24" t="e">
        <f>VLOOKUP(K614,'Ref asgn teams'!$A$2:$B$99,2)</f>
        <v>#N/A</v>
      </c>
      <c r="F614" s="24" t="e">
        <f>VLOOKUP(L614,'Ref asgn teams'!$A$2:$B$99,2)</f>
        <v>#N/A</v>
      </c>
      <c r="G614" s="73"/>
      <c r="H614" s="97" t="str">
        <f>IF('MASTER  10 Teams'!H614&lt;&gt;"",'MASTER  10 Teams'!H614,"")</f>
        <v/>
      </c>
      <c r="I614" s="25" t="e">
        <f>VLOOKUP(M614,Venues!$A$2:$E$139,5,FALSE)</f>
        <v>#N/A</v>
      </c>
      <c r="J614" s="75" t="str">
        <f>IF('MASTER  10 Teams'!J614&lt;&gt;"",'MASTER  10 Teams'!J614,"")</f>
        <v/>
      </c>
      <c r="K614" s="24" t="str">
        <f>IF('MASTER  10 Teams'!E614&lt;&gt;"",'MASTER  10 Teams'!E614,"")</f>
        <v/>
      </c>
      <c r="L614" s="24" t="str">
        <f>IF('MASTER  10 Teams'!F614&lt;&gt;"",'MASTER  10 Teams'!F614,"")</f>
        <v/>
      </c>
      <c r="M614" s="5" t="str">
        <f>IF('MASTER  10 Teams'!I614&lt;&gt;"",'MASTER  10 Teams'!I614,"")</f>
        <v/>
      </c>
      <c r="N614" s="21"/>
    </row>
    <row r="615" spans="1:14" ht="12.75" customHeight="1" thickTop="1" thickBot="1" x14ac:dyDescent="0.4">
      <c r="A615" s="118"/>
      <c r="B615" s="23"/>
      <c r="C615" s="98">
        <f>IF('MASTER  10 Teams'!C615&lt;&gt;"",'MASTER  10 Teams'!C615,"")</f>
        <v>43009</v>
      </c>
      <c r="D615" s="36" t="str">
        <f>IF('MASTER  10 Teams'!D615&lt;&gt;"",'MASTER  10 Teams'!D615,"")</f>
        <v>O40-1</v>
      </c>
      <c r="E615" s="24" t="str">
        <f>VLOOKUP(K615,'Ref asgn teams'!$A$2:$B$99,2)</f>
        <v>Norwalk Mariners</v>
      </c>
      <c r="F615" s="24" t="str">
        <f>VLOOKUP(L615,'Ref asgn teams'!$A$2:$B$99,2)</f>
        <v>Fairfield GAC</v>
      </c>
      <c r="G615" s="73"/>
      <c r="H615" s="97">
        <f>IF('MASTER  10 Teams'!H615&lt;&gt;"",'MASTER  10 Teams'!H615,"")</f>
        <v>0.33333333333333331</v>
      </c>
      <c r="I615" s="25" t="str">
        <f>VLOOKUP(M615,Venues!$A$2:$E$139,5,FALSE)</f>
        <v>Nathan Hale Middle School, Norwalk</v>
      </c>
      <c r="J615" s="75" t="str">
        <f>IF('MASTER  10 Teams'!J615&lt;&gt;"",'MASTER  10 Teams'!J615,"")</f>
        <v/>
      </c>
      <c r="K615" s="24" t="str">
        <f>IF('MASTER  10 Teams'!E615&lt;&gt;"",'MASTER  10 Teams'!E615,"")</f>
        <v>NORWALK MARINERS</v>
      </c>
      <c r="L615" s="24" t="str">
        <f>IF('MASTER  10 Teams'!F615&lt;&gt;"",'MASTER  10 Teams'!F615,"")</f>
        <v>FAIRFIELD GAC</v>
      </c>
      <c r="M615" s="5" t="str">
        <f>IF('MASTER  10 Teams'!I615&lt;&gt;"",'MASTER  10 Teams'!I615,"")</f>
        <v>Nathan Hale MS, Norwalk</v>
      </c>
      <c r="N615" s="5"/>
    </row>
    <row r="616" spans="1:14" ht="12.75" customHeight="1" thickTop="1" thickBot="1" x14ac:dyDescent="0.4">
      <c r="A616" s="118"/>
      <c r="B616" s="23"/>
      <c r="C616" s="98">
        <f>IF('MASTER  10 Teams'!C616&lt;&gt;"",'MASTER  10 Teams'!C616,"")</f>
        <v>43009</v>
      </c>
      <c r="D616" s="36" t="str">
        <f>IF('MASTER  10 Teams'!D616&lt;&gt;"",'MASTER  10 Teams'!D616,"")</f>
        <v>O40-1</v>
      </c>
      <c r="E616" s="24" t="str">
        <f>VLOOKUP(K616,'Ref asgn teams'!$A$2:$B$99,2)</f>
        <v>Waterbury Albanians</v>
      </c>
      <c r="F616" s="24" t="str">
        <f>VLOOKUP(L616,'Ref asgn teams'!$A$2:$B$99,2)</f>
        <v>Danbury United 40</v>
      </c>
      <c r="G616" s="73"/>
      <c r="H616" s="97">
        <f>IF('MASTER  10 Teams'!H616&lt;&gt;"",'MASTER  10 Teams'!H616,"")</f>
        <v>0.375</v>
      </c>
      <c r="I616" s="25" t="str">
        <f>VLOOKUP(M616,Venues!$A$2:$E$139,5,FALSE)</f>
        <v>Wilby HS, Waterbury</v>
      </c>
      <c r="J616" s="75" t="str">
        <f>IF('MASTER  10 Teams'!J616&lt;&gt;"",'MASTER  10 Teams'!J616,"")</f>
        <v/>
      </c>
      <c r="K616" s="24" t="str">
        <f>IF('MASTER  10 Teams'!E616&lt;&gt;"",'MASTER  10 Teams'!E616,"")</f>
        <v>WATERBURY ALBANIANS</v>
      </c>
      <c r="L616" s="24" t="str">
        <f>IF('MASTER  10 Teams'!F616&lt;&gt;"",'MASTER  10 Teams'!F616,"")</f>
        <v>DANBURY UNITED 40</v>
      </c>
      <c r="M616" s="5" t="str">
        <f>IF('MASTER  10 Teams'!I616&lt;&gt;"",'MASTER  10 Teams'!I616,"")</f>
        <v>Wilby HS, Waterbury</v>
      </c>
      <c r="N616" s="5"/>
    </row>
    <row r="617" spans="1:14" ht="12.75" customHeight="1" thickTop="1" thickBot="1" x14ac:dyDescent="0.4">
      <c r="A617" s="118"/>
      <c r="B617" s="23"/>
      <c r="C617" s="98">
        <f>IF('MASTER  10 Teams'!C617&lt;&gt;"",'MASTER  10 Teams'!C617,"")</f>
        <v>43009</v>
      </c>
      <c r="D617" s="36" t="str">
        <f>IF('MASTER  10 Teams'!D617&lt;&gt;"",'MASTER  10 Teams'!D617,"")</f>
        <v>O40-1</v>
      </c>
      <c r="E617" s="24" t="str">
        <f>VLOOKUP(K617,'Ref asgn teams'!$A$2:$B$99,2)</f>
        <v>Ridgefield Kicks</v>
      </c>
      <c r="F617" s="24" t="str">
        <f>VLOOKUP(L617,'Ref asgn teams'!$A$2:$B$99,2)</f>
        <v>Greenwich Pumas</v>
      </c>
      <c r="G617" s="73"/>
      <c r="H617" s="97">
        <f>IF('MASTER  10 Teams'!H617&lt;&gt;"",'MASTER  10 Teams'!H617,"")</f>
        <v>0.41666666666666702</v>
      </c>
      <c r="I617" s="25" t="str">
        <f>VLOOKUP(M617,Venues!$A$2:$E$139,5,FALSE)</f>
        <v>Scotland field, Ridgefield</v>
      </c>
      <c r="J617" s="75" t="str">
        <f>IF('MASTER  10 Teams'!J617&lt;&gt;"",'MASTER  10 Teams'!J617,"")</f>
        <v/>
      </c>
      <c r="K617" s="24" t="str">
        <f>IF('MASTER  10 Teams'!E617&lt;&gt;"",'MASTER  10 Teams'!E617,"")</f>
        <v>RIDGEFIELD KICKS</v>
      </c>
      <c r="L617" s="24" t="str">
        <f>IF('MASTER  10 Teams'!F617&lt;&gt;"",'MASTER  10 Teams'!F617,"")</f>
        <v>GREENWICH PUMAS</v>
      </c>
      <c r="M617" s="5" t="str">
        <f>IF('MASTER  10 Teams'!I617&lt;&gt;"",'MASTER  10 Teams'!I617,"")</f>
        <v>Scotland Field, Ridgefield</v>
      </c>
      <c r="N617" s="5"/>
    </row>
    <row r="618" spans="1:14" ht="12.75" customHeight="1" thickTop="1" thickBot="1" x14ac:dyDescent="0.4">
      <c r="A618" s="118"/>
      <c r="B618" s="23"/>
      <c r="C618" s="98">
        <f>IF('MASTER  10 Teams'!C618&lt;&gt;"",'MASTER  10 Teams'!C618,"")</f>
        <v>43009</v>
      </c>
      <c r="D618" s="36" t="str">
        <f>IF('MASTER  10 Teams'!D618&lt;&gt;"",'MASTER  10 Teams'!D618,"")</f>
        <v>O40-1</v>
      </c>
      <c r="E618" s="24" t="str">
        <f>VLOOKUP(K618,'Ref asgn teams'!$A$2:$B$99,2)</f>
        <v>Vasco Da Gama 40</v>
      </c>
      <c r="F618" s="24" t="str">
        <f>VLOOKUP(L618,'Ref asgn teams'!$A$2:$B$99,2)</f>
        <v>Connecticut Storm</v>
      </c>
      <c r="G618" s="73"/>
      <c r="H618" s="97">
        <f>IF('MASTER  10 Teams'!H618&lt;&gt;"",'MASTER  10 Teams'!H618,"")</f>
        <v>0.41666666666666702</v>
      </c>
      <c r="I618" s="25" t="str">
        <f>VLOOKUP(M618,Venues!$A$2:$E$139,5,FALSE)</f>
        <v>Veterans Memorial Park (BPT), Bridgeport</v>
      </c>
      <c r="J618" s="75" t="str">
        <f>IF('MASTER  10 Teams'!J618&lt;&gt;"",'MASTER  10 Teams'!J618,"")</f>
        <v/>
      </c>
      <c r="K618" s="24" t="str">
        <f>IF('MASTER  10 Teams'!E618&lt;&gt;"",'MASTER  10 Teams'!E618,"")</f>
        <v>VASCO DA GAMA 40</v>
      </c>
      <c r="L618" s="24" t="str">
        <f>IF('MASTER  10 Teams'!F618&lt;&gt;"",'MASTER  10 Teams'!F618,"")</f>
        <v>STORM FC</v>
      </c>
      <c r="M618" s="5" t="str">
        <f>IF('MASTER  10 Teams'!I618&lt;&gt;"",'MASTER  10 Teams'!I618,"")</f>
        <v>Veterans Memorial Park, Bridgeport</v>
      </c>
      <c r="N618" s="5"/>
    </row>
    <row r="619" spans="1:14" ht="12.75" customHeight="1" thickTop="1" x14ac:dyDescent="0.35">
      <c r="A619" s="118"/>
      <c r="B619" s="23"/>
      <c r="C619" s="98">
        <f>IF('MASTER  10 Teams'!C619&lt;&gt;"",'MASTER  10 Teams'!C619,"")</f>
        <v>43009</v>
      </c>
      <c r="D619" s="67" t="str">
        <f>IF('MASTER  10 Teams'!D619&lt;&gt;"",'MASTER  10 Teams'!D619,"")</f>
        <v>O40-1</v>
      </c>
      <c r="E619" s="24" t="str">
        <f>VLOOKUP(K619,'Ref asgn teams'!$A$2:$B$99,2)</f>
        <v>Cheshire Azzurri 40</v>
      </c>
      <c r="F619" s="24" t="str">
        <f>VLOOKUP(L619,'Ref asgn teams'!$A$2:$B$99,2)</f>
        <v>Wilton Ancient Warriors FC</v>
      </c>
      <c r="G619" s="73"/>
      <c r="H619" s="97">
        <f>IF('MASTER  10 Teams'!H619&lt;&gt;"",'MASTER  10 Teams'!H619,"")</f>
        <v>0.41666666666666669</v>
      </c>
      <c r="I619" s="25" t="str">
        <f>VLOOKUP(M619,Venues!$A$2:$E$139,5,FALSE)</f>
        <v>Quinnipiac Park, Cheshire</v>
      </c>
      <c r="J619" s="75" t="str">
        <f>IF('MASTER  10 Teams'!J619&lt;&gt;"",'MASTER  10 Teams'!J619,"")</f>
        <v/>
      </c>
      <c r="K619" s="24" t="str">
        <f>IF('MASTER  10 Teams'!E619&lt;&gt;"",'MASTER  10 Teams'!E619,"")</f>
        <v>CHESHIRE AZZURRI 40</v>
      </c>
      <c r="L619" s="24" t="str">
        <f>IF('MASTER  10 Teams'!F619&lt;&gt;"",'MASTER  10 Teams'!F619,"")</f>
        <v xml:space="preserve">WILTON WARRIORS </v>
      </c>
      <c r="M619" s="5" t="str">
        <f>IF('MASTER  10 Teams'!I619&lt;&gt;"",'MASTER  10 Teams'!I619,"")</f>
        <v>Quinnipiac Park, Cheshire</v>
      </c>
      <c r="N619" s="5"/>
    </row>
    <row r="620" spans="1:14" ht="12.75" customHeight="1" thickBot="1" x14ac:dyDescent="0.4">
      <c r="A620" s="118"/>
      <c r="B620" s="23"/>
      <c r="C620" s="98" t="str">
        <f>IF('MASTER  10 Teams'!C620&lt;&gt;"",'MASTER  10 Teams'!C620,"")</f>
        <v/>
      </c>
      <c r="D620" s="26" t="str">
        <f>IF('MASTER  10 Teams'!D620&lt;&gt;"",'MASTER  10 Teams'!D620,"")</f>
        <v xml:space="preserve"> </v>
      </c>
      <c r="E620" s="24" t="e">
        <f>VLOOKUP(K620,'Ref asgn teams'!$A$2:$B$99,2)</f>
        <v>#N/A</v>
      </c>
      <c r="F620" s="24" t="e">
        <f>VLOOKUP(L620,'Ref asgn teams'!$A$2:$B$99,2)</f>
        <v>#N/A</v>
      </c>
      <c r="G620" s="73"/>
      <c r="H620" s="97" t="str">
        <f>IF('MASTER  10 Teams'!H620&lt;&gt;"",'MASTER  10 Teams'!H620,"")</f>
        <v/>
      </c>
      <c r="I620" s="25" t="e">
        <f>VLOOKUP(M620,Venues!$A$2:$E$139,5,FALSE)</f>
        <v>#N/A</v>
      </c>
      <c r="J620" s="75" t="str">
        <f>IF('MASTER  10 Teams'!J620&lt;&gt;"",'MASTER  10 Teams'!J620,"")</f>
        <v/>
      </c>
      <c r="K620" s="24" t="str">
        <f>IF('MASTER  10 Teams'!E620&lt;&gt;"",'MASTER  10 Teams'!E620,"")</f>
        <v/>
      </c>
      <c r="L620" s="24" t="str">
        <f>IF('MASTER  10 Teams'!F620&lt;&gt;"",'MASTER  10 Teams'!F620,"")</f>
        <v/>
      </c>
      <c r="M620" s="5" t="str">
        <f>IF('MASTER  10 Teams'!I620&lt;&gt;"",'MASTER  10 Teams'!I620,"")</f>
        <v/>
      </c>
      <c r="N620" s="2"/>
    </row>
    <row r="621" spans="1:14" ht="12.75" customHeight="1" thickTop="1" thickBot="1" x14ac:dyDescent="0.4">
      <c r="A621" s="118"/>
      <c r="B621" s="23"/>
      <c r="C621" s="98">
        <f>IF('MASTER  10 Teams'!C621&lt;&gt;"",'MASTER  10 Teams'!C621,"")</f>
        <v>43009</v>
      </c>
      <c r="D621" s="37" t="str">
        <f>IF('MASTER  10 Teams'!D621&lt;&gt;"",'MASTER  10 Teams'!D621,"")</f>
        <v>O40-2</v>
      </c>
      <c r="E621" s="24" t="str">
        <f>VLOOKUP(K621,'Ref asgn teams'!$A$2:$B$99,2)</f>
        <v>Greenwich Gunners 40</v>
      </c>
      <c r="F621" s="24" t="str">
        <f>VLOOKUP(L621,'Ref asgn teams'!$A$2:$B$99,2)</f>
        <v xml:space="preserve">GUILFORD CELTIC </v>
      </c>
      <c r="G621" s="73"/>
      <c r="H621" s="97">
        <f>IF('MASTER  10 Teams'!H621&lt;&gt;"",'MASTER  10 Teams'!H621,"")</f>
        <v>0.41666666666666702</v>
      </c>
      <c r="I621" s="25" t="str">
        <f>VLOOKUP(M621,Venues!$A$2:$E$139,5,FALSE)</f>
        <v>Greenwich High School, Greenwich</v>
      </c>
      <c r="J621" s="75" t="str">
        <f>IF('MASTER  10 Teams'!J621&lt;&gt;"",'MASTER  10 Teams'!J621,"")</f>
        <v/>
      </c>
      <c r="K621" s="24" t="str">
        <f>IF('MASTER  10 Teams'!E621&lt;&gt;"",'MASTER  10 Teams'!E621,"")</f>
        <v>GREENWICH GUNNERS 40</v>
      </c>
      <c r="L621" s="24" t="str">
        <f>IF('MASTER  10 Teams'!F621&lt;&gt;"",'MASTER  10 Teams'!F621,"")</f>
        <v xml:space="preserve">GUILFORD CELTIC </v>
      </c>
      <c r="M621" s="5" t="str">
        <f>IF('MASTER  10 Teams'!I621&lt;&gt;"",'MASTER  10 Teams'!I621,"")</f>
        <v>tbd</v>
      </c>
      <c r="N621" s="5"/>
    </row>
    <row r="622" spans="1:14" ht="12.75" customHeight="1" thickTop="1" thickBot="1" x14ac:dyDescent="0.4">
      <c r="A622" s="118"/>
      <c r="B622" s="23"/>
      <c r="C622" s="98">
        <f>IF('MASTER  10 Teams'!C622&lt;&gt;"",'MASTER  10 Teams'!C622,"")</f>
        <v>43009</v>
      </c>
      <c r="D622" s="37" t="str">
        <f>IF('MASTER  10 Teams'!D622&lt;&gt;"",'MASTER  10 Teams'!D622,"")</f>
        <v>O40-2</v>
      </c>
      <c r="E622" s="24" t="str">
        <f>VLOOKUP(K622,'Ref asgn teams'!$A$2:$B$99,2)</f>
        <v>Southeast Rovers</v>
      </c>
      <c r="F622" s="24" t="str">
        <f>VLOOKUP(L622,'Ref asgn teams'!$A$2:$B$99,2)</f>
        <v>Greenwich Arsenal 40</v>
      </c>
      <c r="G622" s="73"/>
      <c r="H622" s="97">
        <f>IF('MASTER  10 Teams'!H622&lt;&gt;"",'MASTER  10 Teams'!H622,"")</f>
        <v>0.41666666666666702</v>
      </c>
      <c r="I622" s="25" t="str">
        <f>VLOOKUP(M622,Venues!$A$2:$E$139,5,FALSE)</f>
        <v>Spera Field, Waterford</v>
      </c>
      <c r="J622" s="75" t="str">
        <f>IF('MASTER  10 Teams'!J622&lt;&gt;"",'MASTER  10 Teams'!J622,"")</f>
        <v/>
      </c>
      <c r="K622" s="24" t="str">
        <f>IF('MASTER  10 Teams'!E622&lt;&gt;"",'MASTER  10 Teams'!E622,"")</f>
        <v>SOUTHEAST ROVERS</v>
      </c>
      <c r="L622" s="24" t="str">
        <f>IF('MASTER  10 Teams'!F622&lt;&gt;"",'MASTER  10 Teams'!F622,"")</f>
        <v>GREENWICH ARSENAL 40</v>
      </c>
      <c r="M622" s="5" t="str">
        <f>IF('MASTER  10 Teams'!I622&lt;&gt;"",'MASTER  10 Teams'!I622,"")</f>
        <v>Spera Park, Waterford</v>
      </c>
      <c r="N622" s="5"/>
    </row>
    <row r="623" spans="1:14" ht="12.75" customHeight="1" thickTop="1" thickBot="1" x14ac:dyDescent="0.4">
      <c r="A623" s="118"/>
      <c r="B623" s="23"/>
      <c r="C623" s="98">
        <f>IF('MASTER  10 Teams'!C623&lt;&gt;"",'MASTER  10 Teams'!C623,"")</f>
        <v>43009</v>
      </c>
      <c r="D623" s="37" t="str">
        <f>IF('MASTER  10 Teams'!D623&lt;&gt;"",'MASTER  10 Teams'!D623,"")</f>
        <v>O40-2</v>
      </c>
      <c r="E623" s="24" t="str">
        <f>VLOOKUP(K623,'Ref asgn teams'!$A$2:$B$99,2)</f>
        <v>New Haven Americans</v>
      </c>
      <c r="F623" s="24" t="str">
        <f>VLOOKUP(L623,'Ref asgn teams'!$A$2:$B$99,2)</f>
        <v>Guilford Bell Curve</v>
      </c>
      <c r="G623" s="73"/>
      <c r="H623" s="97">
        <f>IF('MASTER  10 Teams'!H623&lt;&gt;"",'MASTER  10 Teams'!H623,"")</f>
        <v>0.41666666666666702</v>
      </c>
      <c r="I623" s="25" t="str">
        <f>VLOOKUP(M623,Venues!$A$2:$E$139,5,FALSE)</f>
        <v>Peck Place School, Orange</v>
      </c>
      <c r="J623" s="75" t="str">
        <f>IF('MASTER  10 Teams'!J623&lt;&gt;"",'MASTER  10 Teams'!J623,"")</f>
        <v/>
      </c>
      <c r="K623" s="24" t="str">
        <f>IF('MASTER  10 Teams'!E623&lt;&gt;"",'MASTER  10 Teams'!E623,"")</f>
        <v>NEW HAVEN AMERICANS</v>
      </c>
      <c r="L623" s="24" t="str">
        <f>IF('MASTER  10 Teams'!F623&lt;&gt;"",'MASTER  10 Teams'!F623,"")</f>
        <v>GUILFORD BELL CURVE</v>
      </c>
      <c r="M623" s="5" t="str">
        <f>IF('MASTER  10 Teams'!I623&lt;&gt;"",'MASTER  10 Teams'!I623,"")</f>
        <v>Peck Place School, Orange</v>
      </c>
      <c r="N623" s="5"/>
    </row>
    <row r="624" spans="1:14" ht="12.75" customHeight="1" thickTop="1" thickBot="1" x14ac:dyDescent="0.4">
      <c r="A624" s="118"/>
      <c r="B624" s="23"/>
      <c r="C624" s="98">
        <f>IF('MASTER  10 Teams'!C624&lt;&gt;"",'MASTER  10 Teams'!C624,"")</f>
        <v>43009</v>
      </c>
      <c r="D624" s="37" t="str">
        <f>IF('MASTER  10 Teams'!D624&lt;&gt;"",'MASTER  10 Teams'!D624,"")</f>
        <v>O40-2</v>
      </c>
      <c r="E624" s="24" t="str">
        <f>VLOOKUP(K624,'Ref asgn teams'!$A$2:$B$99,2)</f>
        <v>Norwalk Spots Colombia FC</v>
      </c>
      <c r="F624" s="24" t="str">
        <f>VLOOKUP(L624,'Ref asgn teams'!$A$2:$B$99,2)</f>
        <v>Newington Portuguese 40</v>
      </c>
      <c r="G624" s="73"/>
      <c r="H624" s="97">
        <f>IF('MASTER  10 Teams'!H624&lt;&gt;"",'MASTER  10 Teams'!H624,"")</f>
        <v>0.41666666666666702</v>
      </c>
      <c r="I624" s="25" t="str">
        <f>VLOOKUP(M624,Venues!$A$2:$E$139,5,FALSE)</f>
        <v>Nathan Hale Middle School, Norwalk</v>
      </c>
      <c r="J624" s="75" t="str">
        <f>IF('MASTER  10 Teams'!J624&lt;&gt;"",'MASTER  10 Teams'!J624,"")</f>
        <v/>
      </c>
      <c r="K624" s="24" t="str">
        <f>IF('MASTER  10 Teams'!E624&lt;&gt;"",'MASTER  10 Teams'!E624,"")</f>
        <v xml:space="preserve">NORWALK SPORT COLOMBIA </v>
      </c>
      <c r="L624" s="24" t="str">
        <f>IF('MASTER  10 Teams'!F624&lt;&gt;"",'MASTER  10 Teams'!F624,"")</f>
        <v>NEWINGTON PORTUGUESE 40</v>
      </c>
      <c r="M624" s="5" t="str">
        <f>IF('MASTER  10 Teams'!I624&lt;&gt;"",'MASTER  10 Teams'!I624,"")</f>
        <v>Nathan Hale MS, Norwalk</v>
      </c>
      <c r="N624" s="5"/>
    </row>
    <row r="625" spans="1:14" ht="12.75" customHeight="1" thickTop="1" x14ac:dyDescent="0.35">
      <c r="A625" s="118"/>
      <c r="B625" s="23"/>
      <c r="C625" s="98">
        <f>IF('MASTER  10 Teams'!C625&lt;&gt;"",'MASTER  10 Teams'!C625,"")</f>
        <v>43009</v>
      </c>
      <c r="D625" s="66" t="str">
        <f>IF('MASTER  10 Teams'!D625&lt;&gt;"",'MASTER  10 Teams'!D625,"")</f>
        <v>O40-2</v>
      </c>
      <c r="E625" s="24" t="str">
        <f>VLOOKUP(K625,'Ref asgn teams'!$A$2:$B$99,2)</f>
        <v>Derby Quitus</v>
      </c>
      <c r="F625" s="24" t="str">
        <f>VLOOKUP(L625,'Ref asgn teams'!$A$2:$B$99,2)</f>
        <v>Stamford United</v>
      </c>
      <c r="G625" s="73"/>
      <c r="H625" s="97">
        <f>IF('MASTER  10 Teams'!H625&lt;&gt;"",'MASTER  10 Teams'!H625,"")</f>
        <v>0.41666666666666702</v>
      </c>
      <c r="I625" s="25" t="str">
        <f>VLOOKUP(M625,Venues!$A$2:$E$139,5,FALSE)</f>
        <v>Witek Park, Derby</v>
      </c>
      <c r="J625" s="75" t="str">
        <f>IF('MASTER  10 Teams'!J625&lt;&gt;"",'MASTER  10 Teams'!J625,"")</f>
        <v/>
      </c>
      <c r="K625" s="24" t="str">
        <f>IF('MASTER  10 Teams'!E625&lt;&gt;"",'MASTER  10 Teams'!E625,"")</f>
        <v>DERBY QUITUS</v>
      </c>
      <c r="L625" s="24" t="str">
        <f>IF('MASTER  10 Teams'!F625&lt;&gt;"",'MASTER  10 Teams'!F625,"")</f>
        <v>STAMFORD UNITED</v>
      </c>
      <c r="M625" s="5" t="str">
        <f>IF('MASTER  10 Teams'!I625&lt;&gt;"",'MASTER  10 Teams'!I625,"")</f>
        <v>Witek Park, Derby</v>
      </c>
      <c r="N625" s="5"/>
    </row>
    <row r="626" spans="1:14" ht="12.75" customHeight="1" thickBot="1" x14ac:dyDescent="0.4">
      <c r="A626" s="118"/>
      <c r="B626" s="23"/>
      <c r="C626" s="98" t="str">
        <f>IF('MASTER  10 Teams'!C626&lt;&gt;"",'MASTER  10 Teams'!C626,"")</f>
        <v/>
      </c>
      <c r="D626" s="26" t="str">
        <f>IF('MASTER  10 Teams'!D626&lt;&gt;"",'MASTER  10 Teams'!D626,"")</f>
        <v xml:space="preserve"> </v>
      </c>
      <c r="E626" s="24" t="e">
        <f>VLOOKUP(K626,'Ref asgn teams'!$A$2:$B$99,2)</f>
        <v>#N/A</v>
      </c>
      <c r="F626" s="24" t="e">
        <f>VLOOKUP(L626,'Ref asgn teams'!$A$2:$B$99,2)</f>
        <v>#N/A</v>
      </c>
      <c r="G626" s="73"/>
      <c r="H626" s="97" t="str">
        <f>IF('MASTER  10 Teams'!H626&lt;&gt;"",'MASTER  10 Teams'!H626,"")</f>
        <v/>
      </c>
      <c r="I626" s="25" t="e">
        <f>VLOOKUP(M626,Venues!$A$2:$E$139,5,FALSE)</f>
        <v>#N/A</v>
      </c>
      <c r="J626" s="75" t="str">
        <f>IF('MASTER  10 Teams'!J626&lt;&gt;"",'MASTER  10 Teams'!J626,"")</f>
        <v/>
      </c>
      <c r="K626" s="24" t="str">
        <f>IF('MASTER  10 Teams'!E626&lt;&gt;"",'MASTER  10 Teams'!E626,"")</f>
        <v/>
      </c>
      <c r="L626" s="24" t="str">
        <f>IF('MASTER  10 Teams'!F626&lt;&gt;"",'MASTER  10 Teams'!F626,"")</f>
        <v/>
      </c>
      <c r="M626" s="5" t="str">
        <f>IF('MASTER  10 Teams'!I626&lt;&gt;"",'MASTER  10 Teams'!I626,"")</f>
        <v/>
      </c>
      <c r="N626" s="2"/>
    </row>
    <row r="627" spans="1:14" ht="12.75" customHeight="1" thickTop="1" thickBot="1" x14ac:dyDescent="0.4">
      <c r="A627" s="118"/>
      <c r="B627" s="23"/>
      <c r="C627" s="98">
        <f>IF('MASTER  10 Teams'!C627&lt;&gt;"",'MASTER  10 Teams'!C627,"")</f>
        <v>43009</v>
      </c>
      <c r="D627" s="38" t="str">
        <f>IF('MASTER  10 Teams'!D627&lt;&gt;"",'MASTER  10 Teams'!D627,"")</f>
        <v>O40-3</v>
      </c>
      <c r="E627" s="24" t="str">
        <f>VLOOKUP(K627,'Ref asgn teams'!$A$2:$B$99,2)</f>
        <v>Hamden United</v>
      </c>
      <c r="F627" s="24" t="str">
        <f>VLOOKUP(L627,'Ref asgn teams'!$A$2:$B$99,2)</f>
        <v>Newtown Salty Dogs</v>
      </c>
      <c r="G627" s="73"/>
      <c r="H627" s="97">
        <f>IF('MASTER  10 Teams'!H627&lt;&gt;"",'MASTER  10 Teams'!H627,"")</f>
        <v>0.41666666666666702</v>
      </c>
      <c r="I627" s="25" t="str">
        <f>VLOOKUP(M627,Venues!$A$2:$E$139,5,FALSE)</f>
        <v>Hamden Middle School, Hamden</v>
      </c>
      <c r="J627" s="75" t="str">
        <f>IF('MASTER  10 Teams'!J627&lt;&gt;"",'MASTER  10 Teams'!J627,"")</f>
        <v/>
      </c>
      <c r="K627" s="24" t="str">
        <f>IF('MASTER  10 Teams'!E627&lt;&gt;"",'MASTER  10 Teams'!E627,"")</f>
        <v>HAMDEN UNITED</v>
      </c>
      <c r="L627" s="24" t="str">
        <f>IF('MASTER  10 Teams'!F627&lt;&gt;"",'MASTER  10 Teams'!F627,"")</f>
        <v>NORTH BRANFORD 40</v>
      </c>
      <c r="M627" s="5" t="str">
        <f>IF('MASTER  10 Teams'!I627&lt;&gt;"",'MASTER  10 Teams'!I627,"")</f>
        <v>Hamden MS, Hamden</v>
      </c>
      <c r="N627" s="5"/>
    </row>
    <row r="628" spans="1:14" ht="12.75" customHeight="1" thickTop="1" thickBot="1" x14ac:dyDescent="0.4">
      <c r="A628" s="118"/>
      <c r="B628" s="23"/>
      <c r="C628" s="98">
        <f>IF('MASTER  10 Teams'!C628&lt;&gt;"",'MASTER  10 Teams'!C628,"")</f>
        <v>43009</v>
      </c>
      <c r="D628" s="38" t="str">
        <f>IF('MASTER  10 Teams'!D628&lt;&gt;"",'MASTER  10 Teams'!D628,"")</f>
        <v>O40-3</v>
      </c>
      <c r="E628" s="24" t="str">
        <f>VLOOKUP(K628,'Ref asgn teams'!$A$2:$B$99,2)</f>
        <v>Wallingford Morelia</v>
      </c>
      <c r="F628" s="24" t="str">
        <f>VLOOKUP(L628,'Ref asgn teams'!$A$2:$B$99,2)</f>
        <v>Eli's FC</v>
      </c>
      <c r="G628" s="73"/>
      <c r="H628" s="97">
        <f>IF('MASTER  10 Teams'!H628&lt;&gt;"",'MASTER  10 Teams'!H628,"")</f>
        <v>0.41666666666666702</v>
      </c>
      <c r="I628" s="25" t="str">
        <f>VLOOKUP(M628,Venues!$A$2:$E$139,5,FALSE)</f>
        <v>Woodhouse, Wallingford</v>
      </c>
      <c r="J628" s="75" t="str">
        <f>IF('MASTER  10 Teams'!J628&lt;&gt;"",'MASTER  10 Teams'!J628,"")</f>
        <v/>
      </c>
      <c r="K628" s="24" t="str">
        <f>IF('MASTER  10 Teams'!E628&lt;&gt;"",'MASTER  10 Teams'!E628,"")</f>
        <v>WALLINGFORD MORELIA</v>
      </c>
      <c r="L628" s="24" t="str">
        <f>IF('MASTER  10 Teams'!F628&lt;&gt;"",'MASTER  10 Teams'!F628,"")</f>
        <v>ELI'S FC</v>
      </c>
      <c r="M628" s="5" t="str">
        <f>IF('MASTER  10 Teams'!I628&lt;&gt;"",'MASTER  10 Teams'!I628,"")</f>
        <v>Woodhouse Field, Wallingford</v>
      </c>
      <c r="N628" s="5"/>
    </row>
    <row r="629" spans="1:14" ht="12.75" customHeight="1" thickTop="1" thickBot="1" x14ac:dyDescent="0.4">
      <c r="A629" s="118"/>
      <c r="B629" s="23"/>
      <c r="C629" s="98">
        <f>IF('MASTER  10 Teams'!C629&lt;&gt;"",'MASTER  10 Teams'!C629,"")</f>
        <v>43009</v>
      </c>
      <c r="D629" s="38" t="str">
        <f>IF('MASTER  10 Teams'!D629&lt;&gt;"",'MASTER  10 Teams'!D629,"")</f>
        <v>O40-3</v>
      </c>
      <c r="E629" s="24" t="str">
        <f>VLOOKUP(K629,'Ref asgn teams'!$A$2:$B$99,2)</f>
        <v>HENRY  REID FC 40</v>
      </c>
      <c r="F629" s="24" t="str">
        <f>VLOOKUP(L629,'Ref asgn teams'!$A$2:$B$99,2)</f>
        <v>North Haven FC 40</v>
      </c>
      <c r="G629" s="73"/>
      <c r="H629" s="97">
        <f>IF('MASTER  10 Teams'!H629&lt;&gt;"",'MASTER  10 Teams'!H629,"")</f>
        <v>0.33333333333333331</v>
      </c>
      <c r="I629" s="25" t="str">
        <f>VLOOKUP(M629,Venues!$A$2:$E$139,5,FALSE)</f>
        <v>Ludlowe HS, Fairfield</v>
      </c>
      <c r="J629" s="75" t="str">
        <f>IF('MASTER  10 Teams'!J629&lt;&gt;"",'MASTER  10 Teams'!J629,"")</f>
        <v/>
      </c>
      <c r="K629" s="24" t="str">
        <f>IF('MASTER  10 Teams'!E629&lt;&gt;"",'MASTER  10 Teams'!E629,"")</f>
        <v>HENRY  REID FC 40</v>
      </c>
      <c r="L629" s="24" t="str">
        <f>IF('MASTER  10 Teams'!F629&lt;&gt;"",'MASTER  10 Teams'!F629,"")</f>
        <v>NORTH HAVEN SC</v>
      </c>
      <c r="M629" s="5" t="str">
        <f>IF('MASTER  10 Teams'!I629&lt;&gt;"",'MASTER  10 Teams'!I629,"")</f>
        <v>Ludlowe HS, Fairfield</v>
      </c>
      <c r="N629" s="5"/>
    </row>
    <row r="630" spans="1:14" ht="12.75" customHeight="1" thickTop="1" thickBot="1" x14ac:dyDescent="0.4">
      <c r="A630" s="118"/>
      <c r="B630" s="23"/>
      <c r="C630" s="98">
        <f>IF('MASTER  10 Teams'!C630&lt;&gt;"",'MASTER  10 Teams'!C630,"")</f>
        <v>43009</v>
      </c>
      <c r="D630" s="38" t="str">
        <f>IF('MASTER  10 Teams'!D630&lt;&gt;"",'MASTER  10 Teams'!D630,"")</f>
        <v>O40-3</v>
      </c>
      <c r="E630" s="24" t="str">
        <f>VLOOKUP(K630,'Ref asgn teams'!$A$2:$B$99,2)</f>
        <v>Stamford City</v>
      </c>
      <c r="F630" s="24" t="str">
        <f>VLOOKUP(L630,'Ref asgn teams'!$A$2:$B$99,2)</f>
        <v>PAN ZONES</v>
      </c>
      <c r="G630" s="73"/>
      <c r="H630" s="97">
        <f>IF('MASTER  10 Teams'!H630&lt;&gt;"",'MASTER  10 Teams'!H630,"")</f>
        <v>0.41666666666666702</v>
      </c>
      <c r="I630" s="25" t="str">
        <f>VLOOKUP(M630,Venues!$A$2:$E$139,5,FALSE)</f>
        <v>West Beach, Stamford</v>
      </c>
      <c r="J630" s="75" t="str">
        <f>IF('MASTER  10 Teams'!J630&lt;&gt;"",'MASTER  10 Teams'!J630,"")</f>
        <v/>
      </c>
      <c r="K630" s="24" t="str">
        <f>IF('MASTER  10 Teams'!E630&lt;&gt;"",'MASTER  10 Teams'!E630,"")</f>
        <v>STAMFORD CITY</v>
      </c>
      <c r="L630" s="24" t="str">
        <f>IF('MASTER  10 Teams'!F630&lt;&gt;"",'MASTER  10 Teams'!F630,"")</f>
        <v>PAN ZONES</v>
      </c>
      <c r="M630" s="5" t="str">
        <f>IF('MASTER  10 Teams'!I630&lt;&gt;"",'MASTER  10 Teams'!I630,"")</f>
        <v>West Beach Fields, Stamford</v>
      </c>
      <c r="N630" s="5"/>
    </row>
    <row r="631" spans="1:14" ht="12.75" customHeight="1" thickTop="1" x14ac:dyDescent="0.35">
      <c r="A631" s="118"/>
      <c r="B631" s="23"/>
      <c r="C631" s="98">
        <f>IF('MASTER  10 Teams'!C631&lt;&gt;"",'MASTER  10 Teams'!C631,"")</f>
        <v>43009</v>
      </c>
      <c r="D631" s="69" t="str">
        <f>IF('MASTER  10 Teams'!D631&lt;&gt;"",'MASTER  10 Teams'!D631,"")</f>
        <v>O40-3</v>
      </c>
      <c r="E631" s="24" t="str">
        <f>VLOOKUP(K631,'Ref asgn teams'!$A$2:$B$99,2)</f>
        <v>Cheshire United</v>
      </c>
      <c r="F631" s="24" t="str">
        <f>VLOOKUP(L631,'Ref asgn teams'!$A$2:$B$99,2)</f>
        <v>Wilton Wolves</v>
      </c>
      <c r="G631" s="73"/>
      <c r="H631" s="97">
        <f>IF('MASTER  10 Teams'!H631&lt;&gt;"",'MASTER  10 Teams'!H631,"")</f>
        <v>0.33333333333333331</v>
      </c>
      <c r="I631" s="25" t="str">
        <f>VLOOKUP(M631,Venues!$A$2:$E$139,5,FALSE)</f>
        <v>Quinnipiac Park, Cheshire</v>
      </c>
      <c r="J631" s="75" t="str">
        <f>IF('MASTER  10 Teams'!J631&lt;&gt;"",'MASTER  10 Teams'!J631,"")</f>
        <v/>
      </c>
      <c r="K631" s="24" t="str">
        <f>IF('MASTER  10 Teams'!E631&lt;&gt;"",'MASTER  10 Teams'!E631,"")</f>
        <v xml:space="preserve">CHESHIRE UNITED </v>
      </c>
      <c r="L631" s="24" t="str">
        <f>IF('MASTER  10 Teams'!F631&lt;&gt;"",'MASTER  10 Teams'!F631,"")</f>
        <v>WILTON WOLVES</v>
      </c>
      <c r="M631" s="5" t="str">
        <f>IF('MASTER  10 Teams'!I631&lt;&gt;"",'MASTER  10 Teams'!I631,"")</f>
        <v>Quinnipiac Park, Cheshire</v>
      </c>
      <c r="N631" s="5"/>
    </row>
    <row r="632" spans="1:14" ht="12.75" customHeight="1" thickBot="1" x14ac:dyDescent="0.4">
      <c r="A632" s="118"/>
      <c r="B632" s="23"/>
      <c r="C632" s="98" t="str">
        <f>IF('MASTER  10 Teams'!C632&lt;&gt;"",'MASTER  10 Teams'!C632,"")</f>
        <v/>
      </c>
      <c r="D632" s="26" t="str">
        <f>IF('MASTER  10 Teams'!D632&lt;&gt;"",'MASTER  10 Teams'!D632,"")</f>
        <v xml:space="preserve"> </v>
      </c>
      <c r="E632" s="24" t="e">
        <f>VLOOKUP(K632,'Ref asgn teams'!$A$2:$B$99,2)</f>
        <v>#N/A</v>
      </c>
      <c r="F632" s="24" t="e">
        <f>VLOOKUP(L632,'Ref asgn teams'!$A$2:$B$99,2)</f>
        <v>#N/A</v>
      </c>
      <c r="G632" s="73"/>
      <c r="H632" s="97" t="str">
        <f>IF('MASTER  10 Teams'!H632&lt;&gt;"",'MASTER  10 Teams'!H632,"")</f>
        <v/>
      </c>
      <c r="I632" s="25" t="e">
        <f>VLOOKUP(M632,Venues!$A$2:$E$139,5,FALSE)</f>
        <v>#N/A</v>
      </c>
      <c r="J632" s="75" t="str">
        <f>IF('MASTER  10 Teams'!J632&lt;&gt;"",'MASTER  10 Teams'!J632,"")</f>
        <v/>
      </c>
      <c r="K632" s="24" t="str">
        <f>IF('MASTER  10 Teams'!E632&lt;&gt;"",'MASTER  10 Teams'!E632,"")</f>
        <v/>
      </c>
      <c r="L632" s="24" t="str">
        <f>IF('MASTER  10 Teams'!F632&lt;&gt;"",'MASTER  10 Teams'!F632,"")</f>
        <v/>
      </c>
      <c r="M632" s="5" t="str">
        <f>IF('MASTER  10 Teams'!I632&lt;&gt;"",'MASTER  10 Teams'!I632,"")</f>
        <v/>
      </c>
      <c r="N632" s="2"/>
    </row>
    <row r="633" spans="1:14" ht="12.75" customHeight="1" thickTop="1" thickBot="1" x14ac:dyDescent="0.4">
      <c r="A633" s="118"/>
      <c r="B633" s="23"/>
      <c r="C633" s="98">
        <f>IF('MASTER  10 Teams'!C633&lt;&gt;"",'MASTER  10 Teams'!C633,"")</f>
        <v>43009</v>
      </c>
      <c r="D633" s="28" t="str">
        <f>IF('MASTER  10 Teams'!D633&lt;&gt;"",'MASTER  10 Teams'!D633,"")</f>
        <v>O50-1</v>
      </c>
      <c r="E633" s="24" t="str">
        <f>VLOOKUP(K633,'Ref asgn teams'!$A$2:$B$99,2)</f>
        <v>Darien Blue Waves</v>
      </c>
      <c r="F633" s="24" t="str">
        <f>VLOOKUP(L633,'Ref asgn teams'!$A$2:$B$99,2)</f>
        <v>Greenwich Gunners 50</v>
      </c>
      <c r="G633" s="73"/>
      <c r="H633" s="97">
        <f>IF('MASTER  10 Teams'!H633&lt;&gt;"",'MASTER  10 Teams'!H633,"")</f>
        <v>0.375</v>
      </c>
      <c r="I633" s="25" t="str">
        <f>VLOOKUP(M633,Venues!$A$2:$E$139,5,FALSE)</f>
        <v>Middlesex Middle School, Darien</v>
      </c>
      <c r="J633" s="75" t="str">
        <f>IF('MASTER  10 Teams'!J633&lt;&gt;"",'MASTER  10 Teams'!J633,"")</f>
        <v/>
      </c>
      <c r="K633" s="24" t="str">
        <f>IF('MASTER  10 Teams'!E633&lt;&gt;"",'MASTER  10 Teams'!E633,"")</f>
        <v>DARIEN BLUE WAVE</v>
      </c>
      <c r="L633" s="24" t="str">
        <f>IF('MASTER  10 Teams'!F633&lt;&gt;"",'MASTER  10 Teams'!F633,"")</f>
        <v>GREENWICH GUNNERS 50</v>
      </c>
      <c r="M633" s="5" t="str">
        <f>IF('MASTER  10 Teams'!I633&lt;&gt;"",'MASTER  10 Teams'!I633,"")</f>
        <v>Middlesex MS (Lower), Darien</v>
      </c>
      <c r="N633" s="5"/>
    </row>
    <row r="634" spans="1:14" ht="12.75" customHeight="1" thickTop="1" thickBot="1" x14ac:dyDescent="0.4">
      <c r="A634" s="118"/>
      <c r="B634" s="23"/>
      <c r="C634" s="98">
        <f>IF('MASTER  10 Teams'!C634&lt;&gt;"",'MASTER  10 Teams'!C634,"")</f>
        <v>43009</v>
      </c>
      <c r="D634" s="28" t="str">
        <f>IF('MASTER  10 Teams'!D634&lt;&gt;"",'MASTER  10 Teams'!D634,"")</f>
        <v>O50-1</v>
      </c>
      <c r="E634" s="24" t="str">
        <f>VLOOKUP(K634,'Ref asgn teams'!$A$2:$B$99,2)</f>
        <v>Polonia Falcon Stars FC</v>
      </c>
      <c r="F634" s="24" t="str">
        <f>VLOOKUP(L634,'Ref asgn teams'!$A$2:$B$99,2)</f>
        <v>Club Napoli 50</v>
      </c>
      <c r="G634" s="73"/>
      <c r="H634" s="97">
        <f>IF('MASTER  10 Teams'!H634&lt;&gt;"",'MASTER  10 Teams'!H634,"")</f>
        <v>0.41666666666666702</v>
      </c>
      <c r="I634" s="25" t="str">
        <f>VLOOKUP(M634,Venues!$A$2:$E$139,5,FALSE)</f>
        <v>Falcon Field (New Britain), New Britain</v>
      </c>
      <c r="J634" s="75" t="str">
        <f>IF('MASTER  10 Teams'!J634&lt;&gt;"",'MASTER  10 Teams'!J634,"")</f>
        <v/>
      </c>
      <c r="K634" s="24" t="str">
        <f>IF('MASTER  10 Teams'!E634&lt;&gt;"",'MASTER  10 Teams'!E634,"")</f>
        <v>POLONIA FALCON STARS FC</v>
      </c>
      <c r="L634" s="24" t="str">
        <f>IF('MASTER  10 Teams'!F634&lt;&gt;"",'MASTER  10 Teams'!F634,"")</f>
        <v>CLUB NAPOLI 50</v>
      </c>
      <c r="M634" s="5" t="str">
        <f>IF('MASTER  10 Teams'!I634&lt;&gt;"",'MASTER  10 Teams'!I634,"")</f>
        <v>Falcon Field, New Britain</v>
      </c>
      <c r="N634" s="5"/>
    </row>
    <row r="635" spans="1:14" ht="12.75" customHeight="1" thickTop="1" thickBot="1" x14ac:dyDescent="0.4">
      <c r="A635" s="118"/>
      <c r="B635" s="23"/>
      <c r="C635" s="98">
        <f>IF('MASTER  10 Teams'!C635&lt;&gt;"",'MASTER  10 Teams'!C635,"")</f>
        <v>43009</v>
      </c>
      <c r="D635" s="28" t="str">
        <f>IF('MASTER  10 Teams'!D635&lt;&gt;"",'MASTER  10 Teams'!D635,"")</f>
        <v>O50-1</v>
      </c>
      <c r="E635" s="24" t="str">
        <f>VLOOKUP(K635,'Ref asgn teams'!$A$2:$B$99,2)</f>
        <v>Guilford Black Eagles</v>
      </c>
      <c r="F635" s="24" t="str">
        <f>VLOOKUP(L635,'Ref asgn teams'!$A$2:$B$99,2)</f>
        <v>Glastonbury Celtic</v>
      </c>
      <c r="G635" s="73"/>
      <c r="H635" s="97">
        <f>IF('MASTER  10 Teams'!H635&lt;&gt;"",'MASTER  10 Teams'!H635,"")</f>
        <v>0.41666666666666702</v>
      </c>
      <c r="I635" s="25" t="str">
        <f>VLOOKUP(M635,Venues!$A$2:$E$139,5,FALSE)</f>
        <v>Calvin Leete Field, Guilford</v>
      </c>
      <c r="J635" s="75" t="str">
        <f>IF('MASTER  10 Teams'!J635&lt;&gt;"",'MASTER  10 Teams'!J635,"")</f>
        <v/>
      </c>
      <c r="K635" s="24" t="str">
        <f>IF('MASTER  10 Teams'!E635&lt;&gt;"",'MASTER  10 Teams'!E635,"")</f>
        <v>GUILFORD BLACK EAGLES</v>
      </c>
      <c r="L635" s="24" t="str">
        <f>IF('MASTER  10 Teams'!F635&lt;&gt;"",'MASTER  10 Teams'!F635,"")</f>
        <v xml:space="preserve">GLASTONBURY CELTIC </v>
      </c>
      <c r="M635" s="5" t="str">
        <f>IF('MASTER  10 Teams'!I635&lt;&gt;"",'MASTER  10 Teams'!I635,"")</f>
        <v>Calvin Leete School, Guilford</v>
      </c>
      <c r="N635" s="5"/>
    </row>
    <row r="636" spans="1:14" ht="12.75" customHeight="1" thickTop="1" thickBot="1" x14ac:dyDescent="0.4">
      <c r="A636" s="118"/>
      <c r="B636" s="23"/>
      <c r="C636" s="98">
        <f>IF('MASTER  10 Teams'!C636&lt;&gt;"",'MASTER  10 Teams'!C636,"")</f>
        <v>43009</v>
      </c>
      <c r="D636" s="28" t="str">
        <f>IF('MASTER  10 Teams'!D636&lt;&gt;"",'MASTER  10 Teams'!D636,"")</f>
        <v>O50-1</v>
      </c>
      <c r="E636" s="24" t="str">
        <f>VLOOKUP(K636,'Ref asgn teams'!$A$2:$B$99,2)</f>
        <v>New Britain Falcons FC</v>
      </c>
      <c r="F636" s="24" t="str">
        <f>VLOOKUP(L636,'Ref asgn teams'!$A$2:$B$99,2)</f>
        <v>Hartford Cavaliers Masters</v>
      </c>
      <c r="G636" s="73"/>
      <c r="H636" s="97">
        <f>IF('MASTER  10 Teams'!H636&lt;&gt;"",'MASTER  10 Teams'!H636,"")</f>
        <v>0.33333333333333331</v>
      </c>
      <c r="I636" s="25" t="str">
        <f>VLOOKUP(M636,Venues!$A$2:$E$139,5,FALSE)</f>
        <v>Falcon Field (New Britain), New Britain</v>
      </c>
      <c r="J636" s="75" t="str">
        <f>IF('MASTER  10 Teams'!J636&lt;&gt;"",'MASTER  10 Teams'!J636,"")</f>
        <v/>
      </c>
      <c r="K636" s="24" t="str">
        <f>IF('MASTER  10 Teams'!E636&lt;&gt;"",'MASTER  10 Teams'!E636,"")</f>
        <v>NEW BRITAIN FALCONS FC</v>
      </c>
      <c r="L636" s="24" t="str">
        <f>IF('MASTER  10 Teams'!F636&lt;&gt;"",'MASTER  10 Teams'!F636,"")</f>
        <v>HARTFORD CAVALIERS</v>
      </c>
      <c r="M636" s="5" t="str">
        <f>IF('MASTER  10 Teams'!I636&lt;&gt;"",'MASTER  10 Teams'!I636,"")</f>
        <v>Falcon Field, New Britain</v>
      </c>
      <c r="N636" s="5"/>
    </row>
    <row r="637" spans="1:14" ht="12.75" customHeight="1" thickTop="1" x14ac:dyDescent="0.35">
      <c r="A637" s="118"/>
      <c r="B637" s="23"/>
      <c r="C637" s="98">
        <f>IF('MASTER  10 Teams'!C637&lt;&gt;"",'MASTER  10 Teams'!C637,"")</f>
        <v>43009</v>
      </c>
      <c r="D637" s="65" t="str">
        <f>IF('MASTER  10 Teams'!D637&lt;&gt;"",'MASTER  10 Teams'!D637,"")</f>
        <v>O50-1</v>
      </c>
      <c r="E637" s="24" t="str">
        <f>VLOOKUP(K637,'Ref asgn teams'!$A$2:$B$99,2)</f>
        <v>Cheshire Azzurri 50</v>
      </c>
      <c r="F637" s="24" t="str">
        <f>VLOOKUP(L637,'Ref asgn teams'!$A$2:$B$99,2)</f>
        <v>Vasco Da Gama 50 CC</v>
      </c>
      <c r="G637" s="73"/>
      <c r="H637" s="97">
        <f>IF('MASTER  10 Teams'!H637&lt;&gt;"",'MASTER  10 Teams'!H637,"")</f>
        <v>0.33333333333333331</v>
      </c>
      <c r="I637" s="25" t="str">
        <f>VLOOKUP(M637,Venues!$A$2:$E$139,5,FALSE)</f>
        <v>Quinnipiac Park, Cheshire</v>
      </c>
      <c r="J637" s="75" t="str">
        <f>IF('MASTER  10 Teams'!J637&lt;&gt;"",'MASTER  10 Teams'!J637,"")</f>
        <v/>
      </c>
      <c r="K637" s="24" t="str">
        <f>IF('MASTER  10 Teams'!E637&lt;&gt;"",'MASTER  10 Teams'!E637,"")</f>
        <v>CHESHIRE AZZURRI 50</v>
      </c>
      <c r="L637" s="24" t="str">
        <f>IF('MASTER  10 Teams'!F637&lt;&gt;"",'MASTER  10 Teams'!F637,"")</f>
        <v>VASCO DA GAMA 50</v>
      </c>
      <c r="M637" s="5" t="str">
        <f>IF('MASTER  10 Teams'!I637&lt;&gt;"",'MASTER  10 Teams'!I637,"")</f>
        <v>Quinnipiac Park, Cheshire</v>
      </c>
      <c r="N637" s="5"/>
    </row>
    <row r="638" spans="1:14" ht="12.75" customHeight="1" thickBot="1" x14ac:dyDescent="0.4">
      <c r="A638" s="118"/>
      <c r="B638" s="23"/>
      <c r="C638" s="98" t="str">
        <f>IF('MASTER  10 Teams'!C638&lt;&gt;"",'MASTER  10 Teams'!C638,"")</f>
        <v/>
      </c>
      <c r="D638" s="26" t="str">
        <f>IF('MASTER  10 Teams'!D638&lt;&gt;"",'MASTER  10 Teams'!D638,"")</f>
        <v xml:space="preserve"> </v>
      </c>
      <c r="E638" s="24" t="e">
        <f>VLOOKUP(K638,'Ref asgn teams'!$A$2:$B$99,2)</f>
        <v>#N/A</v>
      </c>
      <c r="F638" s="24" t="e">
        <f>VLOOKUP(L638,'Ref asgn teams'!$A$2:$B$99,2)</f>
        <v>#N/A</v>
      </c>
      <c r="G638" s="73"/>
      <c r="H638" s="97" t="str">
        <f>IF('MASTER  10 Teams'!H638&lt;&gt;"",'MASTER  10 Teams'!H638,"")</f>
        <v/>
      </c>
      <c r="I638" s="25" t="e">
        <f>VLOOKUP(M638,Venues!$A$2:$E$139,5,FALSE)</f>
        <v>#N/A</v>
      </c>
      <c r="J638" s="75" t="str">
        <f>IF('MASTER  10 Teams'!J638&lt;&gt;"",'MASTER  10 Teams'!J638,"")</f>
        <v/>
      </c>
      <c r="K638" s="24" t="str">
        <f>IF('MASTER  10 Teams'!E638&lt;&gt;"",'MASTER  10 Teams'!E638,"")</f>
        <v/>
      </c>
      <c r="L638" s="24" t="str">
        <f>IF('MASTER  10 Teams'!F638&lt;&gt;"",'MASTER  10 Teams'!F638,"")</f>
        <v/>
      </c>
      <c r="M638" s="5" t="str">
        <f>IF('MASTER  10 Teams'!I638&lt;&gt;"",'MASTER  10 Teams'!I638,"")</f>
        <v/>
      </c>
      <c r="N638" s="2"/>
    </row>
    <row r="639" spans="1:14" ht="12.75" customHeight="1" thickTop="1" thickBot="1" x14ac:dyDescent="0.4">
      <c r="A639" s="118"/>
      <c r="B639" s="23"/>
      <c r="C639" s="98">
        <f>IF('MASTER  10 Teams'!C639&lt;&gt;"",'MASTER  10 Teams'!C639,"")</f>
        <v>43009</v>
      </c>
      <c r="D639" s="39" t="str">
        <f>IF('MASTER  10 Teams'!D639&lt;&gt;"",'MASTER  10 Teams'!D639,"")</f>
        <v>O50-2</v>
      </c>
      <c r="E639" s="24" t="str">
        <f>VLOOKUP(K639,'Ref asgn teams'!$A$2:$B$99,2)</f>
        <v>Greenwich Arsenal 50</v>
      </c>
      <c r="F639" s="24" t="str">
        <f>VLOOKUP(L639,'Ref asgn teams'!$A$2:$B$99,2)</f>
        <v>Moodus SC</v>
      </c>
      <c r="G639" s="73"/>
      <c r="H639" s="97">
        <f>IF('MASTER  10 Teams'!H639&lt;&gt;"",'MASTER  10 Teams'!H639,"")</f>
        <v>0.41666666666666702</v>
      </c>
      <c r="I639" s="25" t="str">
        <f>VLOOKUP(M639,Venues!$A$2:$E$139,5,FALSE)</f>
        <v>Greenwich High School, Greenwich</v>
      </c>
      <c r="J639" s="75" t="str">
        <f>IF('MASTER  10 Teams'!J639&lt;&gt;"",'MASTER  10 Teams'!J639,"")</f>
        <v/>
      </c>
      <c r="K639" s="24" t="str">
        <f>IF('MASTER  10 Teams'!E639&lt;&gt;"",'MASTER  10 Teams'!E639,"")</f>
        <v>GREENWICH ARSENAL 50</v>
      </c>
      <c r="L639" s="24" t="str">
        <f>IF('MASTER  10 Teams'!F639&lt;&gt;"",'MASTER  10 Teams'!F639,"")</f>
        <v>MOODUS SC</v>
      </c>
      <c r="M639" s="5" t="str">
        <f>IF('MASTER  10 Teams'!I639&lt;&gt;"",'MASTER  10 Teams'!I639,"")</f>
        <v>tbd</v>
      </c>
      <c r="N639" s="5"/>
    </row>
    <row r="640" spans="1:14" ht="12.75" customHeight="1" thickTop="1" thickBot="1" x14ac:dyDescent="0.4">
      <c r="A640" s="118"/>
      <c r="B640" s="23"/>
      <c r="C640" s="98">
        <f>IF('MASTER  10 Teams'!C640&lt;&gt;"",'MASTER  10 Teams'!C640,"")</f>
        <v>43009</v>
      </c>
      <c r="D640" s="39" t="str">
        <f>IF('MASTER  10 Teams'!D640&lt;&gt;"",'MASTER  10 Teams'!D640,"")</f>
        <v>O50-2</v>
      </c>
      <c r="E640" s="24" t="str">
        <f>VLOOKUP(K640,'Ref asgn teams'!$A$2:$B$99,2)</f>
        <v>Waterbury Pontes</v>
      </c>
      <c r="F640" s="24" t="str">
        <f>VLOOKUP(L640,'Ref asgn teams'!$A$2:$B$99,2)</f>
        <v>Farmington White Owls</v>
      </c>
      <c r="G640" s="73"/>
      <c r="H640" s="97">
        <f>IF('MASTER  10 Teams'!H640&lt;&gt;"",'MASTER  10 Teams'!H640,"")</f>
        <v>0.41666666666666702</v>
      </c>
      <c r="I640" s="25" t="str">
        <f>VLOOKUP(M640,Venues!$A$2:$E$139,5,FALSE)</f>
        <v>Pontelandolfo Club, Waterbury</v>
      </c>
      <c r="J640" s="75" t="str">
        <f>IF('MASTER  10 Teams'!J640&lt;&gt;"",'MASTER  10 Teams'!J640,"")</f>
        <v/>
      </c>
      <c r="K640" s="24" t="str">
        <f>IF('MASTER  10 Teams'!E640&lt;&gt;"",'MASTER  10 Teams'!E640,"")</f>
        <v>WATERBURY PONTES</v>
      </c>
      <c r="L640" s="24" t="str">
        <f>IF('MASTER  10 Teams'!F640&lt;&gt;"",'MASTER  10 Teams'!F640,"")</f>
        <v>FARMINGTON WHITE OWLS</v>
      </c>
      <c r="M640" s="5" t="str">
        <f>IF('MASTER  10 Teams'!I640&lt;&gt;"",'MASTER  10 Teams'!I640,"")</f>
        <v>Pontelandolfo Club, Waterbury</v>
      </c>
      <c r="N640" s="5"/>
    </row>
    <row r="641" spans="1:14" ht="12.75" customHeight="1" thickTop="1" thickBot="1" x14ac:dyDescent="0.4">
      <c r="A641" s="118"/>
      <c r="B641" s="23"/>
      <c r="C641" s="98">
        <f>IF('MASTER  10 Teams'!C641&lt;&gt;"",'MASTER  10 Teams'!C641,"")</f>
        <v>43009</v>
      </c>
      <c r="D641" s="39" t="str">
        <f>IF('MASTER  10 Teams'!D641&lt;&gt;"",'MASTER  10 Teams'!D641,"")</f>
        <v>O50-2</v>
      </c>
      <c r="E641" s="24" t="str">
        <f>VLOOKUP(K641,'Ref asgn teams'!$A$2:$B$99,2)</f>
        <v>Naugatuck River Rats</v>
      </c>
      <c r="F641" s="24" t="str">
        <f>VLOOKUP(L641,'Ref asgn teams'!$A$2:$B$99,2)</f>
        <v>GREENWICH PUMAS LEGENDS</v>
      </c>
      <c r="G641" s="73"/>
      <c r="H641" s="97">
        <f>IF('MASTER  10 Teams'!H641&lt;&gt;"",'MASTER  10 Teams'!H641,"")</f>
        <v>0.41666666666666702</v>
      </c>
      <c r="I641" s="25" t="str">
        <f>VLOOKUP(M641,Venues!$A$2:$E$139,5,FALSE)</f>
        <v>City Hill Middle School, Naugatuck</v>
      </c>
      <c r="J641" s="75" t="str">
        <f>IF('MASTER  10 Teams'!J641&lt;&gt;"",'MASTER  10 Teams'!J641,"")</f>
        <v/>
      </c>
      <c r="K641" s="24" t="str">
        <f>IF('MASTER  10 Teams'!E641&lt;&gt;"",'MASTER  10 Teams'!E641,"")</f>
        <v>NAUGATUCK RIVER RATS</v>
      </c>
      <c r="L641" s="24" t="str">
        <f>IF('MASTER  10 Teams'!F641&lt;&gt;"",'MASTER  10 Teams'!F641,"")</f>
        <v>GREENWICH PUMAS LEGENDS</v>
      </c>
      <c r="M641" s="5" t="str">
        <f>IF('MASTER  10 Teams'!I641&lt;&gt;"",'MASTER  10 Teams'!I641,"")</f>
        <v>City Hill MS, Naugatuck</v>
      </c>
      <c r="N641" s="5"/>
    </row>
    <row r="642" spans="1:14" ht="12.75" customHeight="1" thickTop="1" thickBot="1" x14ac:dyDescent="0.4">
      <c r="A642" s="118"/>
      <c r="B642" s="23"/>
      <c r="C642" s="98">
        <f>IF('MASTER  10 Teams'!C642&lt;&gt;"",'MASTER  10 Teams'!C642,"")</f>
        <v>43009</v>
      </c>
      <c r="D642" s="39" t="str">
        <f>IF('MASTER  10 Teams'!D642&lt;&gt;"",'MASTER  10 Teams'!D642,"")</f>
        <v>O50-2</v>
      </c>
      <c r="E642" s="24" t="str">
        <f>VLOOKUP(K642,'Ref asgn teams'!$A$2:$B$99,2)</f>
        <v>Southbury Boomers</v>
      </c>
      <c r="F642" s="24" t="str">
        <f>VLOOKUP(L642,'Ref asgn teams'!$A$2:$B$99,2)</f>
        <v>North Branford Legends</v>
      </c>
      <c r="G642" s="73"/>
      <c r="H642" s="97">
        <f>IF('MASTER  10 Teams'!H642&lt;&gt;"",'MASTER  10 Teams'!H642,"")</f>
        <v>0.41666666666666702</v>
      </c>
      <c r="I642" s="25" t="str">
        <f>VLOOKUP(M642,Venues!$A$2:$E$139,5,FALSE)</f>
        <v>Settlers Park, Southbury</v>
      </c>
      <c r="J642" s="75" t="str">
        <f>IF('MASTER  10 Teams'!J642&lt;&gt;"",'MASTER  10 Teams'!J642,"")</f>
        <v/>
      </c>
      <c r="K642" s="24" t="str">
        <f>IF('MASTER  10 Teams'!E642&lt;&gt;"",'MASTER  10 Teams'!E642,"")</f>
        <v>SOUTHBURY BOOMERS</v>
      </c>
      <c r="L642" s="24" t="str">
        <f>IF('MASTER  10 Teams'!F642&lt;&gt;"",'MASTER  10 Teams'!F642,"")</f>
        <v>NORTH BRANFORD LEGENDS</v>
      </c>
      <c r="M642" s="5" t="str">
        <f>IF('MASTER  10 Teams'!I642&lt;&gt;"",'MASTER  10 Teams'!I642,"")</f>
        <v>Settlers Park, Southbury</v>
      </c>
      <c r="N642" s="5"/>
    </row>
    <row r="643" spans="1:14" ht="12.75" customHeight="1" thickTop="1" x14ac:dyDescent="0.35">
      <c r="A643" s="118"/>
      <c r="B643" s="23"/>
      <c r="C643" s="98">
        <f>IF('MASTER  10 Teams'!C643&lt;&gt;"",'MASTER  10 Teams'!C643,"")</f>
        <v>43009</v>
      </c>
      <c r="D643" s="70" t="str">
        <f>IF('MASTER  10 Teams'!D643&lt;&gt;"",'MASTER  10 Teams'!D643,"")</f>
        <v>O50-2</v>
      </c>
      <c r="E643" s="24" t="str">
        <f>VLOOKUP(K643,'Ref asgn teams'!$A$2:$B$99,2)</f>
        <v>East Haven SC</v>
      </c>
      <c r="F643" s="24" t="str">
        <f>VLOOKUP(L643,'Ref asgn teams'!$A$2:$B$99,2)</f>
        <v>West Haven Grays</v>
      </c>
      <c r="G643" s="73"/>
      <c r="H643" s="97">
        <f>IF('MASTER  10 Teams'!H643&lt;&gt;"",'MASTER  10 Teams'!H643,"")</f>
        <v>0.41666666666666702</v>
      </c>
      <c r="I643" s="25" t="str">
        <f>VLOOKUP(M643,Venues!$A$2:$E$139,5,FALSE)</f>
        <v>Moulthrop Field, East Haven</v>
      </c>
      <c r="J643" s="75" t="str">
        <f>IF('MASTER  10 Teams'!J643&lt;&gt;"",'MASTER  10 Teams'!J643,"")</f>
        <v/>
      </c>
      <c r="K643" s="24" t="str">
        <f>IF('MASTER  10 Teams'!E643&lt;&gt;"",'MASTER  10 Teams'!E643,"")</f>
        <v>EAST HAVEN SC</v>
      </c>
      <c r="L643" s="24" t="str">
        <f>IF('MASTER  10 Teams'!F643&lt;&gt;"",'MASTER  10 Teams'!F643,"")</f>
        <v>WEST HAVEN GRAYS</v>
      </c>
      <c r="M643" s="5" t="str">
        <f>IF('MASTER  10 Teams'!I643&lt;&gt;"",'MASTER  10 Teams'!I643,"")</f>
        <v>Moulthrop Field, East Haven</v>
      </c>
      <c r="N643" s="5"/>
    </row>
    <row r="644" spans="1:14" ht="12.75" customHeight="1" x14ac:dyDescent="0.35">
      <c r="A644" s="118"/>
      <c r="B644" s="23"/>
      <c r="C644" s="98" t="str">
        <f>IF('MASTER  10 Teams'!C644&lt;&gt;"",'MASTER  10 Teams'!C644,"")</f>
        <v/>
      </c>
      <c r="D644" s="26" t="str">
        <f>IF('MASTER  10 Teams'!D644&lt;&gt;"",'MASTER  10 Teams'!D644,"")</f>
        <v xml:space="preserve"> </v>
      </c>
      <c r="E644" s="24" t="e">
        <f>VLOOKUP(K644,'Ref asgn teams'!$A$2:$B$99,2)</f>
        <v>#N/A</v>
      </c>
      <c r="F644" s="24" t="e">
        <f>VLOOKUP(L644,'Ref asgn teams'!$A$2:$B$99,2)</f>
        <v>#N/A</v>
      </c>
      <c r="G644" s="73"/>
      <c r="H644" s="97" t="str">
        <f>IF('MASTER  10 Teams'!H644&lt;&gt;"",'MASTER  10 Teams'!H644,"")</f>
        <v/>
      </c>
      <c r="I644" s="25" t="e">
        <f>VLOOKUP(M644,Venues!$A$2:$E$139,5,FALSE)</f>
        <v>#N/A</v>
      </c>
      <c r="J644" s="75" t="str">
        <f>IF('MASTER  10 Teams'!J644&lt;&gt;"",'MASTER  10 Teams'!J644,"")</f>
        <v/>
      </c>
      <c r="K644" s="24" t="str">
        <f>IF('MASTER  10 Teams'!E644&lt;&gt;"",'MASTER  10 Teams'!E644,"")</f>
        <v/>
      </c>
      <c r="L644" s="24" t="str">
        <f>IF('MASTER  10 Teams'!F644&lt;&gt;"",'MASTER  10 Teams'!F644,"")</f>
        <v/>
      </c>
      <c r="M644" s="5" t="str">
        <f>IF('MASTER  10 Teams'!I644&lt;&gt;"",'MASTER  10 Teams'!I644,"")</f>
        <v/>
      </c>
      <c r="N644" s="5"/>
    </row>
    <row r="645" spans="1:14" ht="24.75" customHeight="1" x14ac:dyDescent="0.35">
      <c r="A645" s="118"/>
      <c r="B645" s="103"/>
      <c r="C645" s="98" t="str">
        <f>IF('MASTER  10 Teams'!C645&lt;&gt;"",'MASTER  10 Teams'!C645,"")</f>
        <v/>
      </c>
      <c r="D645" s="111" t="str">
        <f>IF('MASTER  10 Teams'!D645&lt;&gt;"",'MASTER  10 Teams'!D645,"")</f>
        <v>NO SCHEDULED GAMES COLUMBUS DAY ------------ MANDATORY Scheduled Makeup Date 10/15</v>
      </c>
      <c r="E645" s="24" t="e">
        <f>VLOOKUP(K645,'Ref asgn teams'!$A$2:$B$99,2)</f>
        <v>#N/A</v>
      </c>
      <c r="F645" s="24" t="e">
        <f>VLOOKUP(L645,'Ref asgn teams'!$A$2:$B$99,2)</f>
        <v>#N/A</v>
      </c>
      <c r="G645" s="106"/>
      <c r="H645" s="97" t="str">
        <f>IF('MASTER  10 Teams'!H645&lt;&gt;"",'MASTER  10 Teams'!H645,"")</f>
        <v/>
      </c>
      <c r="I645" s="25" t="e">
        <f>VLOOKUP(M645,Venues!$A$2:$E$139,5,FALSE)</f>
        <v>#N/A</v>
      </c>
      <c r="J645" s="75" t="str">
        <f>IF('MASTER  10 Teams'!J645&lt;&gt;"",'MASTER  10 Teams'!J645,"")</f>
        <v/>
      </c>
      <c r="K645" s="24" t="str">
        <f>IF('MASTER  10 Teams'!E645&lt;&gt;"",'MASTER  10 Teams'!E645,"")</f>
        <v/>
      </c>
      <c r="L645" s="24" t="str">
        <f>IF('MASTER  10 Teams'!F645&lt;&gt;"",'MASTER  10 Teams'!F645,"")</f>
        <v/>
      </c>
      <c r="M645" s="5" t="str">
        <f>IF('MASTER  10 Teams'!I645&lt;&gt;"",'MASTER  10 Teams'!I645,"")</f>
        <v/>
      </c>
      <c r="N645" s="5"/>
    </row>
    <row r="646" spans="1:14" ht="12.75" customHeight="1" thickBot="1" x14ac:dyDescent="0.4">
      <c r="A646" s="118"/>
      <c r="B646" s="23"/>
      <c r="C646" s="98" t="str">
        <f>IF('MASTER  10 Teams'!C646&lt;&gt;"",'MASTER  10 Teams'!C646,"")</f>
        <v/>
      </c>
      <c r="D646" s="72" t="str">
        <f>IF('MASTER  10 Teams'!D646&lt;&gt;"",'MASTER  10 Teams'!D646,"")</f>
        <v xml:space="preserve"> </v>
      </c>
      <c r="E646" s="24" t="e">
        <f>VLOOKUP(K646,'Ref asgn teams'!$A$2:$B$99,2)</f>
        <v>#N/A</v>
      </c>
      <c r="F646" s="24" t="e">
        <f>VLOOKUP(L646,'Ref asgn teams'!$A$2:$B$99,2)</f>
        <v>#N/A</v>
      </c>
      <c r="G646" s="73"/>
      <c r="H646" s="97" t="str">
        <f>IF('MASTER  10 Teams'!H646&lt;&gt;"",'MASTER  10 Teams'!H646,"")</f>
        <v/>
      </c>
      <c r="I646" s="25" t="e">
        <f>VLOOKUP(M646,Venues!$A$2:$E$139,5,FALSE)</f>
        <v>#N/A</v>
      </c>
      <c r="J646" s="75" t="str">
        <f>IF('MASTER  10 Teams'!J646&lt;&gt;"",'MASTER  10 Teams'!J646,"")</f>
        <v/>
      </c>
      <c r="K646" s="24" t="str">
        <f>IF('MASTER  10 Teams'!E646&lt;&gt;"",'MASTER  10 Teams'!E646,"")</f>
        <v xml:space="preserve"> </v>
      </c>
      <c r="L646" s="24" t="str">
        <f>IF('MASTER  10 Teams'!F646&lt;&gt;"",'MASTER  10 Teams'!F646,"")</f>
        <v xml:space="preserve"> </v>
      </c>
      <c r="M646" s="5" t="str">
        <f>IF('MASTER  10 Teams'!I646&lt;&gt;"",'MASTER  10 Teams'!I646,"")</f>
        <v xml:space="preserve"> </v>
      </c>
      <c r="N646" s="2"/>
    </row>
    <row r="647" spans="1:14" ht="12.75" customHeight="1" thickTop="1" thickBot="1" x14ac:dyDescent="0.4">
      <c r="A647" s="118"/>
      <c r="B647" s="23"/>
      <c r="C647" s="98">
        <f>IF('MASTER  10 Teams'!C647&lt;&gt;"",'MASTER  10 Teams'!C647,"")</f>
        <v>43023</v>
      </c>
      <c r="D647" s="34" t="str">
        <f>IF('MASTER  10 Teams'!D647&lt;&gt;"",'MASTER  10 Teams'!D647,"")</f>
        <v>O30-1</v>
      </c>
      <c r="E647" s="24" t="str">
        <f>VLOOKUP(K647,'Ref asgn teams'!$A$2:$B$99,2)</f>
        <v>Greenwich Arsenal 30</v>
      </c>
      <c r="F647" s="24" t="str">
        <f>VLOOKUP(L647,'Ref asgn teams'!$A$2:$B$99,2)</f>
        <v>Danbury United 30</v>
      </c>
      <c r="G647" s="73"/>
      <c r="H647" s="97">
        <f>IF('MASTER  10 Teams'!H647&lt;&gt;"",'MASTER  10 Teams'!H647,"")</f>
        <v>0.41666666666666702</v>
      </c>
      <c r="I647" s="25" t="str">
        <f>VLOOKUP(M647,Venues!$A$2:$E$139,5,FALSE)</f>
        <v>Greenwich High School, Greenwich</v>
      </c>
      <c r="J647" s="75" t="str">
        <f>IF('MASTER  10 Teams'!J647&lt;&gt;"",'MASTER  10 Teams'!J647,"")</f>
        <v/>
      </c>
      <c r="K647" s="24" t="str">
        <f>IF('MASTER  10 Teams'!E647&lt;&gt;"",'MASTER  10 Teams'!E647,"")</f>
        <v>GREENWICH ARSENAL 30</v>
      </c>
      <c r="L647" s="24" t="str">
        <f>IF('MASTER  10 Teams'!F647&lt;&gt;"",'MASTER  10 Teams'!F647,"")</f>
        <v>DANBURY UNITED 30</v>
      </c>
      <c r="M647" s="5" t="str">
        <f>IF('MASTER  10 Teams'!I647&lt;&gt;"",'MASTER  10 Teams'!I647,"")</f>
        <v>tbd</v>
      </c>
      <c r="N647" s="5"/>
    </row>
    <row r="648" spans="1:14" ht="12.75" customHeight="1" thickTop="1" thickBot="1" x14ac:dyDescent="0.4">
      <c r="A648" s="118"/>
      <c r="B648" s="23"/>
      <c r="C648" s="98">
        <f>IF('MASTER  10 Teams'!C648&lt;&gt;"",'MASTER  10 Teams'!C648,"")</f>
        <v>43023</v>
      </c>
      <c r="D648" s="34" t="str">
        <f>IF('MASTER  10 Teams'!D648&lt;&gt;"",'MASTER  10 Teams'!D648,"")</f>
        <v>O30-1</v>
      </c>
      <c r="E648" s="24" t="str">
        <f>VLOOKUP(K648,'Ref asgn teams'!$A$2:$B$99,2)</f>
        <v>Milford Tuesday</v>
      </c>
      <c r="F648" s="24" t="str">
        <f>VLOOKUP(L648,'Ref asgn teams'!$A$2:$B$99,2)</f>
        <v>Cinton FC</v>
      </c>
      <c r="G648" s="73"/>
      <c r="H648" s="97">
        <f>IF('MASTER  10 Teams'!H648&lt;&gt;"",'MASTER  10 Teams'!H648,"")</f>
        <v>0.33333333333333331</v>
      </c>
      <c r="I648" s="25" t="str">
        <f>VLOOKUP(M648,Venues!$A$2:$E$139,5,FALSE)</f>
        <v>Fred Wolfe Park, Orange</v>
      </c>
      <c r="J648" s="75" t="str">
        <f>IF('MASTER  10 Teams'!J648&lt;&gt;"",'MASTER  10 Teams'!J648,"")</f>
        <v/>
      </c>
      <c r="K648" s="24" t="str">
        <f>IF('MASTER  10 Teams'!E648&lt;&gt;"",'MASTER  10 Teams'!E648,"")</f>
        <v>MILFORD TUESDAY</v>
      </c>
      <c r="L648" s="24" t="str">
        <f>IF('MASTER  10 Teams'!F648&lt;&gt;"",'MASTER  10 Teams'!F648,"")</f>
        <v>CLINTON FC</v>
      </c>
      <c r="M648" s="5" t="str">
        <f>IF('MASTER  10 Teams'!I648&lt;&gt;"",'MASTER  10 Teams'!I648,"")</f>
        <v>Fred Wolfe Park, Orange</v>
      </c>
      <c r="N648" s="5"/>
    </row>
    <row r="649" spans="1:14" ht="12.75" customHeight="1" thickTop="1" thickBot="1" x14ac:dyDescent="0.4">
      <c r="A649" s="118"/>
      <c r="B649" s="23"/>
      <c r="C649" s="98">
        <f>IF('MASTER  10 Teams'!C649&lt;&gt;"",'MASTER  10 Teams'!C649,"")</f>
        <v>43023</v>
      </c>
      <c r="D649" s="34" t="str">
        <f>IF('MASTER  10 Teams'!D649&lt;&gt;"",'MASTER  10 Teams'!D649,"")</f>
        <v>O30-1</v>
      </c>
      <c r="E649" s="24" t="str">
        <f>VLOOKUP(K649,'Ref asgn teams'!$A$2:$B$99,2)</f>
        <v>Newtown Salty Dogs</v>
      </c>
      <c r="F649" s="24" t="str">
        <f>VLOOKUP(L649,'Ref asgn teams'!$A$2:$B$99,2)</f>
        <v>Newington Portuguese 30</v>
      </c>
      <c r="G649" s="73"/>
      <c r="H649" s="97">
        <f>IF('MASTER  10 Teams'!H649&lt;&gt;"",'MASTER  10 Teams'!H649,"")</f>
        <v>0.33333333333333331</v>
      </c>
      <c r="I649" s="25" t="str">
        <f>VLOOKUP(M649,Venues!$A$2:$E$139,5,FALSE)</f>
        <v>Northford Park, Northford</v>
      </c>
      <c r="J649" s="75" t="str">
        <f>IF('MASTER  10 Teams'!J649&lt;&gt;"",'MASTER  10 Teams'!J649,"")</f>
        <v/>
      </c>
      <c r="K649" s="24" t="str">
        <f>IF('MASTER  10 Teams'!E649&lt;&gt;"",'MASTER  10 Teams'!E649,"")</f>
        <v>NORTH BRANFORD 30</v>
      </c>
      <c r="L649" s="24" t="str">
        <f>IF('MASTER  10 Teams'!F649&lt;&gt;"",'MASTER  10 Teams'!F649,"")</f>
        <v>NEWINGTON PORTUGUESE 30</v>
      </c>
      <c r="M649" s="5" t="str">
        <f>IF('MASTER  10 Teams'!I649&lt;&gt;"",'MASTER  10 Teams'!I649,"")</f>
        <v>Northford Park, North Branford</v>
      </c>
      <c r="N649" s="5"/>
    </row>
    <row r="650" spans="1:14" ht="12.75" customHeight="1" thickTop="1" thickBot="1" x14ac:dyDescent="0.4">
      <c r="A650" s="118"/>
      <c r="B650" s="23"/>
      <c r="C650" s="98">
        <f>IF('MASTER  10 Teams'!C650&lt;&gt;"",'MASTER  10 Teams'!C650,"")</f>
        <v>43023</v>
      </c>
      <c r="D650" s="34" t="str">
        <f>IF('MASTER  10 Teams'!D650&lt;&gt;"",'MASTER  10 Teams'!D650,"")</f>
        <v>O30-1</v>
      </c>
      <c r="E650" s="24" t="str">
        <f>VLOOKUP(K650,'Ref asgn teams'!$A$2:$B$99,2)</f>
        <v>ECUACHAMOS FC</v>
      </c>
      <c r="F650" s="24" t="str">
        <f>VLOOKUP(L650,'Ref asgn teams'!$A$2:$B$99,2)</f>
        <v>VASCO DA GAMA 30</v>
      </c>
      <c r="G650" s="73"/>
      <c r="H650" s="97">
        <f>IF('MASTER  10 Teams'!H650&lt;&gt;"",'MASTER  10 Teams'!H650,"")</f>
        <v>0.41666666666666702</v>
      </c>
      <c r="I650" s="25" t="str">
        <f>VLOOKUP(M650,Venues!$A$2:$E$139,5,FALSE)</f>
        <v>Witek Park, Derby</v>
      </c>
      <c r="J650" s="75" t="str">
        <f>IF('MASTER  10 Teams'!J650&lt;&gt;"",'MASTER  10 Teams'!J650,"")</f>
        <v/>
      </c>
      <c r="K650" s="24" t="str">
        <f>IF('MASTER  10 Teams'!E650&lt;&gt;"",'MASTER  10 Teams'!E650,"")</f>
        <v>ECUACHAMOS FC</v>
      </c>
      <c r="L650" s="24" t="str">
        <f>IF('MASTER  10 Teams'!F650&lt;&gt;"",'MASTER  10 Teams'!F650,"")</f>
        <v>VASCO DA GAMA 30</v>
      </c>
      <c r="M650" s="5" t="str">
        <f>IF('MASTER  10 Teams'!I650&lt;&gt;"",'MASTER  10 Teams'!I650,"")</f>
        <v>Witek Park, Derby</v>
      </c>
      <c r="N650" s="5"/>
    </row>
    <row r="651" spans="1:14" ht="12.75" customHeight="1" thickTop="1" x14ac:dyDescent="0.35">
      <c r="A651" s="118"/>
      <c r="B651" s="23"/>
      <c r="C651" s="98">
        <f>IF('MASTER  10 Teams'!C651&lt;&gt;"",'MASTER  10 Teams'!C651,"")</f>
        <v>43023</v>
      </c>
      <c r="D651" s="71" t="str">
        <f>IF('MASTER  10 Teams'!D651&lt;&gt;"",'MASTER  10 Teams'!D651,"")</f>
        <v>O30-1</v>
      </c>
      <c r="E651" s="24" t="str">
        <f>VLOOKUP(K651,'Ref asgn teams'!$A$2:$B$99,2)</f>
        <v>Polonez United</v>
      </c>
      <c r="F651" s="24" t="str">
        <f>VLOOKUP(L651,'Ref asgn teams'!$A$2:$B$99,2)</f>
        <v>FC Shelton</v>
      </c>
      <c r="G651" s="73"/>
      <c r="H651" s="97">
        <f>IF('MASTER  10 Teams'!H651&lt;&gt;"",'MASTER  10 Teams'!H651,"")</f>
        <v>0.375</v>
      </c>
      <c r="I651" s="25" t="str">
        <f>VLOOKUP(M651,Venues!$A$2:$E$139,5,FALSE)</f>
        <v>Cromwell Middle School, Cromwell</v>
      </c>
      <c r="J651" s="75" t="str">
        <f>IF('MASTER  10 Teams'!J651&lt;&gt;"",'MASTER  10 Teams'!J651,"")</f>
        <v/>
      </c>
      <c r="K651" s="24" t="str">
        <f>IF('MASTER  10 Teams'!E651&lt;&gt;"",'MASTER  10 Teams'!E651,"")</f>
        <v>POLONEZ UNITED</v>
      </c>
      <c r="L651" s="24" t="str">
        <f>IF('MASTER  10 Teams'!F651&lt;&gt;"",'MASTER  10 Teams'!F651,"")</f>
        <v>SHELTON FC</v>
      </c>
      <c r="M651" s="5" t="str">
        <f>IF('MASTER  10 Teams'!I651&lt;&gt;"",'MASTER  10 Teams'!I651,"")</f>
        <v>Cromwell MS, Cromwell</v>
      </c>
      <c r="N651" s="5"/>
    </row>
    <row r="652" spans="1:14" ht="12.75" customHeight="1" thickBot="1" x14ac:dyDescent="0.4">
      <c r="A652" s="118"/>
      <c r="B652" s="23"/>
      <c r="C652" s="98" t="str">
        <f>IF('MASTER  10 Teams'!C652&lt;&gt;"",'MASTER  10 Teams'!C652,"")</f>
        <v/>
      </c>
      <c r="D652" s="26" t="str">
        <f>IF('MASTER  10 Teams'!D652&lt;&gt;"",'MASTER  10 Teams'!D652,"")</f>
        <v xml:space="preserve"> </v>
      </c>
      <c r="E652" s="24" t="e">
        <f>VLOOKUP(K652,'Ref asgn teams'!$A$2:$B$99,2)</f>
        <v>#N/A</v>
      </c>
      <c r="F652" s="24" t="e">
        <f>VLOOKUP(L652,'Ref asgn teams'!$A$2:$B$99,2)</f>
        <v>#N/A</v>
      </c>
      <c r="G652" s="73"/>
      <c r="H652" s="97" t="str">
        <f>IF('MASTER  10 Teams'!H652&lt;&gt;"",'MASTER  10 Teams'!H652,"")</f>
        <v/>
      </c>
      <c r="I652" s="25" t="e">
        <f>VLOOKUP(M652,Venues!$A$2:$E$139,5,FALSE)</f>
        <v>#N/A</v>
      </c>
      <c r="J652" s="75" t="str">
        <f>IF('MASTER  10 Teams'!J652&lt;&gt;"",'MASTER  10 Teams'!J652,"")</f>
        <v/>
      </c>
      <c r="K652" s="24" t="str">
        <f>IF('MASTER  10 Teams'!E652&lt;&gt;"",'MASTER  10 Teams'!E652,"")</f>
        <v/>
      </c>
      <c r="L652" s="24" t="str">
        <f>IF('MASTER  10 Teams'!F652&lt;&gt;"",'MASTER  10 Teams'!F652,"")</f>
        <v/>
      </c>
      <c r="M652" s="5" t="str">
        <f>IF('MASTER  10 Teams'!I652&lt;&gt;"",'MASTER  10 Teams'!I652,"")</f>
        <v/>
      </c>
      <c r="N652" s="2"/>
    </row>
    <row r="653" spans="1:14" ht="12.75" customHeight="1" thickTop="1" thickBot="1" x14ac:dyDescent="0.4">
      <c r="A653" s="118"/>
      <c r="B653" s="23"/>
      <c r="C653" s="98">
        <f>IF('MASTER  10 Teams'!C653&lt;&gt;"",'MASTER  10 Teams'!C653,"")</f>
        <v>43023</v>
      </c>
      <c r="D653" s="35" t="str">
        <f>IF('MASTER  10 Teams'!D653&lt;&gt;"",'MASTER  10 Teams'!D653,"")</f>
        <v>O30-2</v>
      </c>
      <c r="E653" s="24" t="str">
        <f>VLOOKUP(K653,'Ref asgn teams'!$A$2:$B$99,2)</f>
        <v>HENRY REID FC</v>
      </c>
      <c r="F653" s="24" t="str">
        <f>VLOOKUP(L653,'Ref asgn teams'!$A$2:$B$99,2)</f>
        <v>Caseus New Haven FC</v>
      </c>
      <c r="G653" s="73"/>
      <c r="H653" s="97">
        <f>IF('MASTER  10 Teams'!H653&lt;&gt;"",'MASTER  10 Teams'!H653,"")</f>
        <v>0.41666666666666702</v>
      </c>
      <c r="I653" s="25" t="str">
        <f>VLOOKUP(M653,Venues!$A$2:$E$139,5,FALSE)</f>
        <v>Ludlowe HS, Fairfield</v>
      </c>
      <c r="J653" s="75" t="str">
        <f>IF('MASTER  10 Teams'!J653&lt;&gt;"",'MASTER  10 Teams'!J653,"")</f>
        <v/>
      </c>
      <c r="K653" s="24" t="str">
        <f>IF('MASTER  10 Teams'!E653&lt;&gt;"",'MASTER  10 Teams'!E653,"")</f>
        <v>HENRY  REID FC 30</v>
      </c>
      <c r="L653" s="24" t="str">
        <f>IF('MASTER  10 Teams'!F653&lt;&gt;"",'MASTER  10 Teams'!F653,"")</f>
        <v>CASEUS NEW HAVEN FC</v>
      </c>
      <c r="M653" s="5" t="str">
        <f>IF('MASTER  10 Teams'!I653&lt;&gt;"",'MASTER  10 Teams'!I653,"")</f>
        <v>Ludlowe HS, Fairfield</v>
      </c>
      <c r="N653" s="5"/>
    </row>
    <row r="654" spans="1:14" ht="12.75" customHeight="1" thickTop="1" thickBot="1" x14ac:dyDescent="0.4">
      <c r="A654" s="118"/>
      <c r="B654" s="23"/>
      <c r="C654" s="98">
        <f>IF('MASTER  10 Teams'!C654&lt;&gt;"",'MASTER  10 Teams'!C654,"")</f>
        <v>43023</v>
      </c>
      <c r="D654" s="35" t="str">
        <f>IF('MASTER  10 Teams'!D654&lt;&gt;"",'MASTER  10 Teams'!D654,"")</f>
        <v>O30-2</v>
      </c>
      <c r="E654" s="24" t="str">
        <f>VLOOKUP(K654,'Ref asgn teams'!$A$2:$B$99,2)</f>
        <v>Litchfield County Blues</v>
      </c>
      <c r="F654" s="24" t="str">
        <f>VLOOKUP(L654,'Ref asgn teams'!$A$2:$B$99,2)</f>
        <v>Bridgeport United</v>
      </c>
      <c r="G654" s="73"/>
      <c r="H654" s="97">
        <f>IF('MASTER  10 Teams'!H654&lt;&gt;"",'MASTER  10 Teams'!H654,"")</f>
        <v>0.41666666666666702</v>
      </c>
      <c r="I654" s="25" t="str">
        <f>VLOOKUP(M654,Venues!$A$2:$E$139,5,FALSE)</f>
        <v>Whittlesey Harrison, Morris</v>
      </c>
      <c r="J654" s="75" t="str">
        <f>IF('MASTER  10 Teams'!J654&lt;&gt;"",'MASTER  10 Teams'!J654,"")</f>
        <v/>
      </c>
      <c r="K654" s="24" t="str">
        <f>IF('MASTER  10 Teams'!E654&lt;&gt;"",'MASTER  10 Teams'!E654,"")</f>
        <v>LITCHFIELD COUNTY BLUES</v>
      </c>
      <c r="L654" s="24" t="str">
        <f>IF('MASTER  10 Teams'!F654&lt;&gt;"",'MASTER  10 Teams'!F654,"")</f>
        <v>BYE</v>
      </c>
      <c r="M654" s="5" t="str">
        <f>IF('MASTER  10 Teams'!I654&lt;&gt;"",'MASTER  10 Teams'!I654,"")</f>
        <v>Whittlesey Harrison, Morris</v>
      </c>
      <c r="N654" s="5"/>
    </row>
    <row r="655" spans="1:14" ht="12.75" customHeight="1" thickTop="1" thickBot="1" x14ac:dyDescent="0.4">
      <c r="A655" s="118"/>
      <c r="B655" s="23"/>
      <c r="C655" s="98">
        <f>IF('MASTER  10 Teams'!C655&lt;&gt;"",'MASTER  10 Teams'!C655,"")</f>
        <v>43023</v>
      </c>
      <c r="D655" s="35" t="str">
        <f>IF('MASTER  10 Teams'!D655&lt;&gt;"",'MASTER  10 Teams'!D655,"")</f>
        <v>O30-2</v>
      </c>
      <c r="E655" s="24" t="str">
        <f>VLOOKUP(K655,'Ref asgn teams'!$A$2:$B$99,2)</f>
        <v>Naugatuck Fusion</v>
      </c>
      <c r="F655" s="24" t="str">
        <f>VLOOKUP(L655,'Ref asgn teams'!$A$2:$B$99,2)</f>
        <v>Milford Amigos</v>
      </c>
      <c r="G655" s="73"/>
      <c r="H655" s="97">
        <f>IF('MASTER  10 Teams'!H655&lt;&gt;"",'MASTER  10 Teams'!H655,"")</f>
        <v>0.41666666666666702</v>
      </c>
      <c r="I655" s="25" t="str">
        <f>VLOOKUP(M655,Venues!$A$2:$E$139,5,FALSE)</f>
        <v>City Hill Middle School, Naugatuck</v>
      </c>
      <c r="J655" s="75" t="str">
        <f>IF('MASTER  10 Teams'!J655&lt;&gt;"",'MASTER  10 Teams'!J655,"")</f>
        <v/>
      </c>
      <c r="K655" s="24" t="str">
        <f>IF('MASTER  10 Teams'!E655&lt;&gt;"",'MASTER  10 Teams'!E655,"")</f>
        <v>NAUGATUCK FUSION</v>
      </c>
      <c r="L655" s="24" t="str">
        <f>IF('MASTER  10 Teams'!F655&lt;&gt;"",'MASTER  10 Teams'!F655,"")</f>
        <v>MILFORD AMIGOS</v>
      </c>
      <c r="M655" s="5" t="str">
        <f>IF('MASTER  10 Teams'!I655&lt;&gt;"",'MASTER  10 Teams'!I655,"")</f>
        <v>City Hill MS, Naugatuck</v>
      </c>
      <c r="N655" s="5"/>
    </row>
    <row r="656" spans="1:14" ht="12.75" customHeight="1" thickTop="1" thickBot="1" x14ac:dyDescent="0.4">
      <c r="A656" s="118"/>
      <c r="B656" s="23"/>
      <c r="C656" s="98">
        <f>IF('MASTER  10 Teams'!C656&lt;&gt;"",'MASTER  10 Teams'!C656,"")</f>
        <v>43023</v>
      </c>
      <c r="D656" s="35" t="str">
        <f>IF('MASTER  10 Teams'!D656&lt;&gt;"",'MASTER  10 Teams'!D656,"")</f>
        <v>O30-2</v>
      </c>
      <c r="E656" s="24" t="str">
        <f>VLOOKUP(K656,'Ref asgn teams'!$A$2:$B$99,2)</f>
        <v>Club Napoli 30</v>
      </c>
      <c r="F656" s="24" t="str">
        <f>VLOOKUP(L656,'Ref asgn teams'!$A$2:$B$99,2)</f>
        <v>WATERTOWN GEEZERS</v>
      </c>
      <c r="G656" s="73"/>
      <c r="H656" s="97">
        <f>IF('MASTER  10 Teams'!H656&lt;&gt;"",'MASTER  10 Teams'!H656,"")</f>
        <v>0.41666666666666702</v>
      </c>
      <c r="I656" s="25" t="str">
        <f>VLOOKUP(M656,Venues!$A$2:$E$139,5,FALSE)</f>
        <v>Quinnipiac Park, Cheshire</v>
      </c>
      <c r="J656" s="75" t="str">
        <f>IF('MASTER  10 Teams'!J656&lt;&gt;"",'MASTER  10 Teams'!J656,"")</f>
        <v/>
      </c>
      <c r="K656" s="24" t="str">
        <f>IF('MASTER  10 Teams'!E656&lt;&gt;"",'MASTER  10 Teams'!E656,"")</f>
        <v>CLUB NAPOLI 30</v>
      </c>
      <c r="L656" s="24" t="str">
        <f>IF('MASTER  10 Teams'!F656&lt;&gt;"",'MASTER  10 Teams'!F656,"")</f>
        <v>WATERTOWN GEEZERS</v>
      </c>
      <c r="M656" s="5" t="str">
        <f>IF('MASTER  10 Teams'!I656&lt;&gt;"",'MASTER  10 Teams'!I656,"")</f>
        <v>Quinnipiac Park, Cheshire</v>
      </c>
      <c r="N656" s="5"/>
    </row>
    <row r="657" spans="1:14" ht="12.75" customHeight="1" thickTop="1" x14ac:dyDescent="0.35">
      <c r="A657" s="118"/>
      <c r="B657" s="23"/>
      <c r="C657" s="98">
        <f>IF('MASTER  10 Teams'!C657&lt;&gt;"",'MASTER  10 Teams'!C657,"")</f>
        <v>43023</v>
      </c>
      <c r="D657" s="68" t="str">
        <f>IF('MASTER  10 Teams'!D657&lt;&gt;"",'MASTER  10 Teams'!D657,"")</f>
        <v>O30-2</v>
      </c>
      <c r="E657" s="24" t="str">
        <f>VLOOKUP(K657,'Ref asgn teams'!$A$2:$B$99,2)</f>
        <v>Newtown Salty Dogs</v>
      </c>
      <c r="F657" s="24" t="str">
        <f>VLOOKUP(L657,'Ref asgn teams'!$A$2:$B$99,2)</f>
        <v>Stamford FC</v>
      </c>
      <c r="G657" s="73"/>
      <c r="H657" s="97">
        <f>IF('MASTER  10 Teams'!H657&lt;&gt;"",'MASTER  10 Teams'!H657,"")</f>
        <v>0.33333333333333331</v>
      </c>
      <c r="I657" s="25" t="str">
        <f>VLOOKUP(M657,Venues!$A$2:$E$139,5,FALSE)</f>
        <v>Treadwell Park, Sandy Hook</v>
      </c>
      <c r="J657" s="75" t="str">
        <f>IF('MASTER  10 Teams'!J657&lt;&gt;"",'MASTER  10 Teams'!J657,"")</f>
        <v/>
      </c>
      <c r="K657" s="24" t="str">
        <f>IF('MASTER  10 Teams'!E657&lt;&gt;"",'MASTER  10 Teams'!E657,"")</f>
        <v>NEWTOWN SALTY DOGS</v>
      </c>
      <c r="L657" s="24" t="str">
        <f>IF('MASTER  10 Teams'!F657&lt;&gt;"",'MASTER  10 Teams'!F657,"")</f>
        <v>STAMFORD FC</v>
      </c>
      <c r="M657" s="5" t="str">
        <f>IF('MASTER  10 Teams'!I657&lt;&gt;"",'MASTER  10 Teams'!I657,"")</f>
        <v>Treadwell Park, Newtown</v>
      </c>
      <c r="N657" s="5"/>
    </row>
    <row r="658" spans="1:14" ht="12.75" customHeight="1" thickBot="1" x14ac:dyDescent="0.4">
      <c r="A658" s="118"/>
      <c r="B658" s="23"/>
      <c r="C658" s="98" t="str">
        <f>IF('MASTER  10 Teams'!C658&lt;&gt;"",'MASTER  10 Teams'!C658,"")</f>
        <v/>
      </c>
      <c r="D658" s="26" t="str">
        <f>IF('MASTER  10 Teams'!D658&lt;&gt;"",'MASTER  10 Teams'!D658,"")</f>
        <v xml:space="preserve"> </v>
      </c>
      <c r="E658" s="24" t="e">
        <f>VLOOKUP(K658,'Ref asgn teams'!$A$2:$B$99,2)</f>
        <v>#N/A</v>
      </c>
      <c r="F658" s="24" t="e">
        <f>VLOOKUP(L658,'Ref asgn teams'!$A$2:$B$99,2)</f>
        <v>#N/A</v>
      </c>
      <c r="G658" s="73"/>
      <c r="H658" s="97" t="str">
        <f>IF('MASTER  10 Teams'!H658&lt;&gt;"",'MASTER  10 Teams'!H658,"")</f>
        <v/>
      </c>
      <c r="I658" s="25" t="e">
        <f>VLOOKUP(M658,Venues!$A$2:$E$139,5,FALSE)</f>
        <v>#N/A</v>
      </c>
      <c r="J658" s="75" t="str">
        <f>IF('MASTER  10 Teams'!J658&lt;&gt;"",'MASTER  10 Teams'!J658,"")</f>
        <v/>
      </c>
      <c r="K658" s="24" t="str">
        <f>IF('MASTER  10 Teams'!E658&lt;&gt;"",'MASTER  10 Teams'!E658,"")</f>
        <v/>
      </c>
      <c r="L658" s="24" t="str">
        <f>IF('MASTER  10 Teams'!F658&lt;&gt;"",'MASTER  10 Teams'!F658,"")</f>
        <v/>
      </c>
      <c r="M658" s="5" t="str">
        <f>IF('MASTER  10 Teams'!I658&lt;&gt;"",'MASTER  10 Teams'!I658,"")</f>
        <v/>
      </c>
      <c r="N658" s="5"/>
    </row>
    <row r="659" spans="1:14" ht="12.75" customHeight="1" thickTop="1" thickBot="1" x14ac:dyDescent="0.4">
      <c r="A659" s="118"/>
      <c r="B659" s="23"/>
      <c r="C659" s="98">
        <f>IF('MASTER  10 Teams'!C659&lt;&gt;"",'MASTER  10 Teams'!C659,"")</f>
        <v>43023</v>
      </c>
      <c r="D659" s="36" t="str">
        <f>IF('MASTER  10 Teams'!D659&lt;&gt;"",'MASTER  10 Teams'!D659,"")</f>
        <v>O40-1</v>
      </c>
      <c r="E659" s="24" t="str">
        <f>VLOOKUP(K659,'Ref asgn teams'!$A$2:$B$99,2)</f>
        <v>Greenwich Pumas</v>
      </c>
      <c r="F659" s="24" t="str">
        <f>VLOOKUP(L659,'Ref asgn teams'!$A$2:$B$99,2)</f>
        <v>Danbury United 40</v>
      </c>
      <c r="G659" s="73"/>
      <c r="H659" s="97">
        <f>IF('MASTER  10 Teams'!H659&lt;&gt;"",'MASTER  10 Teams'!H659,"")</f>
        <v>0.41666666666666702</v>
      </c>
      <c r="I659" s="25" t="str">
        <f>VLOOKUP(M659,Venues!$A$2:$E$139,5,FALSE)</f>
        <v>Greenwich High School, Greenwich</v>
      </c>
      <c r="J659" s="75" t="str">
        <f>IF('MASTER  10 Teams'!J659&lt;&gt;"",'MASTER  10 Teams'!J659,"")</f>
        <v/>
      </c>
      <c r="K659" s="24" t="str">
        <f>IF('MASTER  10 Teams'!E659&lt;&gt;"",'MASTER  10 Teams'!E659,"")</f>
        <v>GREENWICH PUMAS</v>
      </c>
      <c r="L659" s="24" t="str">
        <f>IF('MASTER  10 Teams'!F659&lt;&gt;"",'MASTER  10 Teams'!F659,"")</f>
        <v>DANBURY UNITED 40</v>
      </c>
      <c r="M659" s="5" t="str">
        <f>IF('MASTER  10 Teams'!I659&lt;&gt;"",'MASTER  10 Teams'!I659,"")</f>
        <v>tbd</v>
      </c>
      <c r="N659" s="5"/>
    </row>
    <row r="660" spans="1:14" ht="12.75" customHeight="1" thickTop="1" thickBot="1" x14ac:dyDescent="0.4">
      <c r="A660" s="118"/>
      <c r="B660" s="23"/>
      <c r="C660" s="98">
        <f>IF('MASTER  10 Teams'!C660&lt;&gt;"",'MASTER  10 Teams'!C660,"")</f>
        <v>43023</v>
      </c>
      <c r="D660" s="36" t="str">
        <f>IF('MASTER  10 Teams'!D660&lt;&gt;"",'MASTER  10 Teams'!D660,"")</f>
        <v>O40-1</v>
      </c>
      <c r="E660" s="24" t="str">
        <f>VLOOKUP(K660,'Ref asgn teams'!$A$2:$B$99,2)</f>
        <v>Cheshire Azzurri 40</v>
      </c>
      <c r="F660" s="24" t="str">
        <f>VLOOKUP(L660,'Ref asgn teams'!$A$2:$B$99,2)</f>
        <v>Norwalk Mariners</v>
      </c>
      <c r="G660" s="73"/>
      <c r="H660" s="97">
        <f>IF('MASTER  10 Teams'!H660&lt;&gt;"",'MASTER  10 Teams'!H660,"")</f>
        <v>0.33333333333333331</v>
      </c>
      <c r="I660" s="25" t="str">
        <f>VLOOKUP(M660,Venues!$A$2:$E$139,5,FALSE)</f>
        <v>Quinnipiac Park, Cheshire</v>
      </c>
      <c r="J660" s="75" t="str">
        <f>IF('MASTER  10 Teams'!J660&lt;&gt;"",'MASTER  10 Teams'!J660,"")</f>
        <v/>
      </c>
      <c r="K660" s="24" t="str">
        <f>IF('MASTER  10 Teams'!E660&lt;&gt;"",'MASTER  10 Teams'!E660,"")</f>
        <v>CHESHIRE AZZURRI 40</v>
      </c>
      <c r="L660" s="24" t="str">
        <f>IF('MASTER  10 Teams'!F660&lt;&gt;"",'MASTER  10 Teams'!F660,"")</f>
        <v>NORWALK MARINERS</v>
      </c>
      <c r="M660" s="5" t="str">
        <f>IF('MASTER  10 Teams'!I660&lt;&gt;"",'MASTER  10 Teams'!I660,"")</f>
        <v>Quinnipiac Park, Cheshire</v>
      </c>
      <c r="N660" s="101"/>
    </row>
    <row r="661" spans="1:14" ht="12.75" customHeight="1" thickTop="1" thickBot="1" x14ac:dyDescent="0.4">
      <c r="A661" s="118"/>
      <c r="B661" s="23"/>
      <c r="C661" s="98">
        <f>IF('MASTER  10 Teams'!C661&lt;&gt;"",'MASTER  10 Teams'!C661,"")</f>
        <v>43023</v>
      </c>
      <c r="D661" s="36" t="str">
        <f>IF('MASTER  10 Teams'!D661&lt;&gt;"",'MASTER  10 Teams'!D661,"")</f>
        <v>O40-1</v>
      </c>
      <c r="E661" s="24" t="str">
        <f>VLOOKUP(K661,'Ref asgn teams'!$A$2:$B$99,2)</f>
        <v>Connecticut Storm</v>
      </c>
      <c r="F661" s="24" t="str">
        <f>VLOOKUP(L661,'Ref asgn teams'!$A$2:$B$99,2)</f>
        <v>Ridgefield Kicks</v>
      </c>
      <c r="G661" s="73"/>
      <c r="H661" s="97">
        <f>IF('MASTER  10 Teams'!H661&lt;&gt;"",'MASTER  10 Teams'!H661,"")</f>
        <v>0.375</v>
      </c>
      <c r="I661" s="25" t="str">
        <f>VLOOKUP(M661,Venues!$A$2:$E$139,5,FALSE)</f>
        <v>Wakeman Park, Westport</v>
      </c>
      <c r="J661" s="75" t="str">
        <f>IF('MASTER  10 Teams'!J661&lt;&gt;"",'MASTER  10 Teams'!J661,"")</f>
        <v/>
      </c>
      <c r="K661" s="24" t="str">
        <f>IF('MASTER  10 Teams'!E661&lt;&gt;"",'MASTER  10 Teams'!E661,"")</f>
        <v>STORM FC</v>
      </c>
      <c r="L661" s="24" t="str">
        <f>IF('MASTER  10 Teams'!F661&lt;&gt;"",'MASTER  10 Teams'!F661,"")</f>
        <v>RIDGEFIELD KICKS</v>
      </c>
      <c r="M661" s="5" t="str">
        <f>IF('MASTER  10 Teams'!I661&lt;&gt;"",'MASTER  10 Teams'!I661,"")</f>
        <v>Wakeman Park, Westport</v>
      </c>
      <c r="N661" s="5"/>
    </row>
    <row r="662" spans="1:14" ht="12.75" customHeight="1" thickTop="1" thickBot="1" x14ac:dyDescent="0.4">
      <c r="A662" s="118"/>
      <c r="B662" s="23"/>
      <c r="C662" s="98">
        <f>IF('MASTER  10 Teams'!C662&lt;&gt;"",'MASTER  10 Teams'!C662,"")</f>
        <v>43023</v>
      </c>
      <c r="D662" s="36" t="str">
        <f>IF('MASTER  10 Teams'!D662&lt;&gt;"",'MASTER  10 Teams'!D662,"")</f>
        <v>O40-1</v>
      </c>
      <c r="E662" s="24" t="str">
        <f>VLOOKUP(K662,'Ref asgn teams'!$A$2:$B$99,2)</f>
        <v>Wilton Ancient Warriors FC</v>
      </c>
      <c r="F662" s="24" t="str">
        <f>VLOOKUP(L662,'Ref asgn teams'!$A$2:$B$99,2)</f>
        <v>Fairfield GAC</v>
      </c>
      <c r="G662" s="73"/>
      <c r="H662" s="97">
        <f>IF('MASTER  10 Teams'!H662&lt;&gt;"",'MASTER  10 Teams'!H662,"")</f>
        <v>0.41666666666666702</v>
      </c>
      <c r="I662" s="25" t="str">
        <f>VLOOKUP(M662,Venues!$A$2:$E$139,5,FALSE)</f>
        <v>Lilly Field, Wilton</v>
      </c>
      <c r="J662" s="75" t="str">
        <f>IF('MASTER  10 Teams'!J662&lt;&gt;"",'MASTER  10 Teams'!J662,"")</f>
        <v/>
      </c>
      <c r="K662" s="24" t="str">
        <f>IF('MASTER  10 Teams'!E662&lt;&gt;"",'MASTER  10 Teams'!E662,"")</f>
        <v xml:space="preserve">WILTON WARRIORS </v>
      </c>
      <c r="L662" s="24" t="str">
        <f>IF('MASTER  10 Teams'!F662&lt;&gt;"",'MASTER  10 Teams'!F662,"")</f>
        <v>FAIRFIELD GAC</v>
      </c>
      <c r="M662" s="5" t="str">
        <f>IF('MASTER  10 Teams'!I662&lt;&gt;"",'MASTER  10 Teams'!I662,"")</f>
        <v>Lilly Field, Wilton</v>
      </c>
      <c r="N662" s="5"/>
    </row>
    <row r="663" spans="1:14" ht="12.75" customHeight="1" thickTop="1" x14ac:dyDescent="0.35">
      <c r="A663" s="118"/>
      <c r="B663" s="23"/>
      <c r="C663" s="98">
        <f>IF('MASTER  10 Teams'!C663&lt;&gt;"",'MASTER  10 Teams'!C663,"")</f>
        <v>43023</v>
      </c>
      <c r="D663" s="67" t="str">
        <f>IF('MASTER  10 Teams'!D663&lt;&gt;"",'MASTER  10 Teams'!D663,"")</f>
        <v>O40-1</v>
      </c>
      <c r="E663" s="24" t="str">
        <f>VLOOKUP(K663,'Ref asgn teams'!$A$2:$B$99,2)</f>
        <v>Vasco Da Gama 40</v>
      </c>
      <c r="F663" s="24" t="str">
        <f>VLOOKUP(L663,'Ref asgn teams'!$A$2:$B$99,2)</f>
        <v>Waterbury Albanians</v>
      </c>
      <c r="G663" s="73"/>
      <c r="H663" s="97">
        <f>IF('MASTER  10 Teams'!H663&lt;&gt;"",'MASTER  10 Teams'!H663,"")</f>
        <v>0.41666666666666702</v>
      </c>
      <c r="I663" s="25" t="str">
        <f>VLOOKUP(M663,Venues!$A$2:$E$139,5,FALSE)</f>
        <v>Veterans Memorial Park (BPT), Bridgeport</v>
      </c>
      <c r="J663" s="75" t="str">
        <f>IF('MASTER  10 Teams'!J663&lt;&gt;"",'MASTER  10 Teams'!J663,"")</f>
        <v/>
      </c>
      <c r="K663" s="24" t="str">
        <f>IF('MASTER  10 Teams'!E663&lt;&gt;"",'MASTER  10 Teams'!E663,"")</f>
        <v>VASCO DA GAMA 40</v>
      </c>
      <c r="L663" s="24" t="str">
        <f>IF('MASTER  10 Teams'!F663&lt;&gt;"",'MASTER  10 Teams'!F663,"")</f>
        <v>WATERBURY ALBANIANS</v>
      </c>
      <c r="M663" s="5" t="str">
        <f>IF('MASTER  10 Teams'!I663&lt;&gt;"",'MASTER  10 Teams'!I663,"")</f>
        <v>Veterans Memorial Park, Bridgeport</v>
      </c>
      <c r="N663" s="5"/>
    </row>
    <row r="664" spans="1:14" ht="12.75" customHeight="1" thickBot="1" x14ac:dyDescent="0.4">
      <c r="A664" s="118"/>
      <c r="B664" s="23"/>
      <c r="C664" s="98" t="str">
        <f>IF('MASTER  10 Teams'!C664&lt;&gt;"",'MASTER  10 Teams'!C664,"")</f>
        <v/>
      </c>
      <c r="D664" s="26" t="str">
        <f>IF('MASTER  10 Teams'!D664&lt;&gt;"",'MASTER  10 Teams'!D664,"")</f>
        <v xml:space="preserve"> </v>
      </c>
      <c r="E664" s="24" t="e">
        <f>VLOOKUP(K664,'Ref asgn teams'!$A$2:$B$99,2)</f>
        <v>#N/A</v>
      </c>
      <c r="F664" s="24" t="e">
        <f>VLOOKUP(L664,'Ref asgn teams'!$A$2:$B$99,2)</f>
        <v>#N/A</v>
      </c>
      <c r="G664" s="73"/>
      <c r="H664" s="97" t="str">
        <f>IF('MASTER  10 Teams'!H664&lt;&gt;"",'MASTER  10 Teams'!H664,"")</f>
        <v/>
      </c>
      <c r="I664" s="25" t="e">
        <f>VLOOKUP(M664,Venues!$A$2:$E$139,5,FALSE)</f>
        <v>#N/A</v>
      </c>
      <c r="J664" s="75" t="str">
        <f>IF('MASTER  10 Teams'!J664&lt;&gt;"",'MASTER  10 Teams'!J664,"")</f>
        <v/>
      </c>
      <c r="K664" s="24" t="str">
        <f>IF('MASTER  10 Teams'!E664&lt;&gt;"",'MASTER  10 Teams'!E664,"")</f>
        <v/>
      </c>
      <c r="L664" s="24" t="str">
        <f>IF('MASTER  10 Teams'!F664&lt;&gt;"",'MASTER  10 Teams'!F664,"")</f>
        <v/>
      </c>
      <c r="M664" s="5" t="str">
        <f>IF('MASTER  10 Teams'!I664&lt;&gt;"",'MASTER  10 Teams'!I664,"")</f>
        <v/>
      </c>
      <c r="N664" s="2"/>
    </row>
    <row r="665" spans="1:14" ht="12.75" customHeight="1" thickTop="1" thickBot="1" x14ac:dyDescent="0.4">
      <c r="A665" s="118"/>
      <c r="B665" s="23"/>
      <c r="C665" s="98">
        <f>IF('MASTER  10 Teams'!C665&lt;&gt;"",'MASTER  10 Teams'!C665,"")</f>
        <v>43023</v>
      </c>
      <c r="D665" s="37" t="str">
        <f>IF('MASTER  10 Teams'!D665&lt;&gt;"",'MASTER  10 Teams'!D665,"")</f>
        <v>O40-2</v>
      </c>
      <c r="E665" s="24" t="str">
        <f>VLOOKUP(K665,'Ref asgn teams'!$A$2:$B$99,2)</f>
        <v>Guilford Bell Curve</v>
      </c>
      <c r="F665" s="24" t="str">
        <f>VLOOKUP(L665,'Ref asgn teams'!$A$2:$B$99,2)</f>
        <v>Greenwich Arsenal 40</v>
      </c>
      <c r="G665" s="73"/>
      <c r="H665" s="97">
        <f>IF('MASTER  10 Teams'!H665&lt;&gt;"",'MASTER  10 Teams'!H665,"")</f>
        <v>0.41666666666666702</v>
      </c>
      <c r="I665" s="25" t="str">
        <f>VLOOKUP(M665,Venues!$A$2:$E$139,5,FALSE)</f>
        <v>Calvin Leete Field, Guilford</v>
      </c>
      <c r="J665" s="75" t="str">
        <f>IF('MASTER  10 Teams'!J665&lt;&gt;"",'MASTER  10 Teams'!J665,"")</f>
        <v/>
      </c>
      <c r="K665" s="24" t="str">
        <f>IF('MASTER  10 Teams'!E665&lt;&gt;"",'MASTER  10 Teams'!E665,"")</f>
        <v>GUILFORD BELL CURVE</v>
      </c>
      <c r="L665" s="24" t="str">
        <f>IF('MASTER  10 Teams'!F665&lt;&gt;"",'MASTER  10 Teams'!F665,"")</f>
        <v>GREENWICH ARSENAL 40</v>
      </c>
      <c r="M665" s="5" t="str">
        <f>IF('MASTER  10 Teams'!I665&lt;&gt;"",'MASTER  10 Teams'!I665,"")</f>
        <v>Calvin Leete School, Guilford</v>
      </c>
      <c r="N665" s="5"/>
    </row>
    <row r="666" spans="1:14" ht="12.75" customHeight="1" thickTop="1" thickBot="1" x14ac:dyDescent="0.4">
      <c r="A666" s="118"/>
      <c r="B666" s="23"/>
      <c r="C666" s="98">
        <f>IF('MASTER  10 Teams'!C666&lt;&gt;"",'MASTER  10 Teams'!C666,"")</f>
        <v>43023</v>
      </c>
      <c r="D666" s="37" t="str">
        <f>IF('MASTER  10 Teams'!D666&lt;&gt;"",'MASTER  10 Teams'!D666,"")</f>
        <v>O40-2</v>
      </c>
      <c r="E666" s="24" t="str">
        <f>VLOOKUP(K666,'Ref asgn teams'!$A$2:$B$99,2)</f>
        <v xml:space="preserve">GUILFORD CELTIC </v>
      </c>
      <c r="F666" s="24" t="str">
        <f>VLOOKUP(L666,'Ref asgn teams'!$A$2:$B$99,2)</f>
        <v>Derby Quitus</v>
      </c>
      <c r="G666" s="73"/>
      <c r="H666" s="97">
        <f>IF('MASTER  10 Teams'!H666&lt;&gt;"",'MASTER  10 Teams'!H666,"")</f>
        <v>0.41666666666666702</v>
      </c>
      <c r="I666" s="25" t="str">
        <f>VLOOKUP(M666,Venues!$A$2:$E$139,5,FALSE)</f>
        <v>Bittner, Guilford</v>
      </c>
      <c r="J666" s="75" t="str">
        <f>IF('MASTER  10 Teams'!J666&lt;&gt;"",'MASTER  10 Teams'!J666,"")</f>
        <v/>
      </c>
      <c r="K666" s="24" t="str">
        <f>IF('MASTER  10 Teams'!E666&lt;&gt;"",'MASTER  10 Teams'!E666,"")</f>
        <v xml:space="preserve">GUILFORD CELTIC </v>
      </c>
      <c r="L666" s="24" t="str">
        <f>IF('MASTER  10 Teams'!F666&lt;&gt;"",'MASTER  10 Teams'!F666,"")</f>
        <v>DERBY QUITUS</v>
      </c>
      <c r="M666" s="5" t="str">
        <f>IF('MASTER  10 Teams'!I666&lt;&gt;"",'MASTER  10 Teams'!I666,"")</f>
        <v>Bittner Park, Guilford</v>
      </c>
      <c r="N666" s="5"/>
    </row>
    <row r="667" spans="1:14" ht="12.75" customHeight="1" thickTop="1" thickBot="1" x14ac:dyDescent="0.4">
      <c r="A667" s="118"/>
      <c r="B667" s="23"/>
      <c r="C667" s="98">
        <f>IF('MASTER  10 Teams'!C667&lt;&gt;"",'MASTER  10 Teams'!C667,"")</f>
        <v>43023</v>
      </c>
      <c r="D667" s="37" t="str">
        <f>IF('MASTER  10 Teams'!D667&lt;&gt;"",'MASTER  10 Teams'!D667,"")</f>
        <v>O40-2</v>
      </c>
      <c r="E667" s="24" t="str">
        <f>VLOOKUP(K667,'Ref asgn teams'!$A$2:$B$99,2)</f>
        <v>Newington Portuguese 40</v>
      </c>
      <c r="F667" s="24" t="str">
        <f>VLOOKUP(L667,'Ref asgn teams'!$A$2:$B$99,2)</f>
        <v>New Haven Americans</v>
      </c>
      <c r="G667" s="73"/>
      <c r="H667" s="97">
        <f>IF('MASTER  10 Teams'!H667&lt;&gt;"",'MASTER  10 Teams'!H667,"")</f>
        <v>0.41666666666666702</v>
      </c>
      <c r="I667" s="25" t="str">
        <f>VLOOKUP(M667,Venues!$A$2:$E$139,5,FALSE)</f>
        <v>Martin Kellogg, Newington</v>
      </c>
      <c r="J667" s="75" t="str">
        <f>IF('MASTER  10 Teams'!J667&lt;&gt;"",'MASTER  10 Teams'!J667,"")</f>
        <v/>
      </c>
      <c r="K667" s="24" t="str">
        <f>IF('MASTER  10 Teams'!E667&lt;&gt;"",'MASTER  10 Teams'!E667,"")</f>
        <v>NEWINGTON PORTUGUESE 40</v>
      </c>
      <c r="L667" s="24" t="str">
        <f>IF('MASTER  10 Teams'!F667&lt;&gt;"",'MASTER  10 Teams'!F667,"")</f>
        <v>NEW HAVEN AMERICANS</v>
      </c>
      <c r="M667" s="5" t="str">
        <f>IF('MASTER  10 Teams'!I667&lt;&gt;"",'MASTER  10 Teams'!I667,"")</f>
        <v>Martin Kellogg, Newington</v>
      </c>
      <c r="N667" s="5"/>
    </row>
    <row r="668" spans="1:14" ht="12.75" customHeight="1" thickTop="1" thickBot="1" x14ac:dyDescent="0.4">
      <c r="A668" s="118"/>
      <c r="B668" s="23"/>
      <c r="C668" s="98">
        <f>IF('MASTER  10 Teams'!C668&lt;&gt;"",'MASTER  10 Teams'!C668,"")</f>
        <v>43023</v>
      </c>
      <c r="D668" s="37" t="str">
        <f>IF('MASTER  10 Teams'!D668&lt;&gt;"",'MASTER  10 Teams'!D668,"")</f>
        <v>O40-2</v>
      </c>
      <c r="E668" s="24" t="str">
        <f>VLOOKUP(K668,'Ref asgn teams'!$A$2:$B$99,2)</f>
        <v>Greenwich Gunners 40</v>
      </c>
      <c r="F668" s="24" t="str">
        <f>VLOOKUP(L668,'Ref asgn teams'!$A$2:$B$99,2)</f>
        <v>Stamford United</v>
      </c>
      <c r="G668" s="73"/>
      <c r="H668" s="97">
        <f>IF('MASTER  10 Teams'!H668&lt;&gt;"",'MASTER  10 Teams'!H668,"")</f>
        <v>0.41666666666666702</v>
      </c>
      <c r="I668" s="25" t="str">
        <f>VLOOKUP(M668,Venues!$A$2:$E$139,5,FALSE)</f>
        <v>Greenwich High School, Greenwich</v>
      </c>
      <c r="J668" s="75" t="str">
        <f>IF('MASTER  10 Teams'!J668&lt;&gt;"",'MASTER  10 Teams'!J668,"")</f>
        <v/>
      </c>
      <c r="K668" s="24" t="str">
        <f>IF('MASTER  10 Teams'!E668&lt;&gt;"",'MASTER  10 Teams'!E668,"")</f>
        <v>GREENWICH GUNNERS 40</v>
      </c>
      <c r="L668" s="24" t="str">
        <f>IF('MASTER  10 Teams'!F668&lt;&gt;"",'MASTER  10 Teams'!F668,"")</f>
        <v>STAMFORD UNITED</v>
      </c>
      <c r="M668" s="5" t="str">
        <f>IF('MASTER  10 Teams'!I668&lt;&gt;"",'MASTER  10 Teams'!I668,"")</f>
        <v>tbd</v>
      </c>
      <c r="N668" s="5"/>
    </row>
    <row r="669" spans="1:14" ht="12.75" customHeight="1" thickTop="1" x14ac:dyDescent="0.35">
      <c r="A669" s="118"/>
      <c r="B669" s="23"/>
      <c r="C669" s="98">
        <f>IF('MASTER  10 Teams'!C669&lt;&gt;"",'MASTER  10 Teams'!C669,"")</f>
        <v>43023</v>
      </c>
      <c r="D669" s="66" t="str">
        <f>IF('MASTER  10 Teams'!D669&lt;&gt;"",'MASTER  10 Teams'!D669,"")</f>
        <v>O40-2</v>
      </c>
      <c r="E669" s="24" t="str">
        <f>VLOOKUP(K669,'Ref asgn teams'!$A$2:$B$99,2)</f>
        <v>Norwalk Spots Colombia FC</v>
      </c>
      <c r="F669" s="24" t="str">
        <f>VLOOKUP(L669,'Ref asgn teams'!$A$2:$B$99,2)</f>
        <v>Southeast Rovers</v>
      </c>
      <c r="G669" s="73"/>
      <c r="H669" s="97">
        <f>IF('MASTER  10 Teams'!H669&lt;&gt;"",'MASTER  10 Teams'!H669,"")</f>
        <v>0.41666666666666702</v>
      </c>
      <c r="I669" s="25" t="str">
        <f>VLOOKUP(M669,Venues!$A$2:$E$139,5,FALSE)</f>
        <v>Nathan Hale Middle School, Norwalk</v>
      </c>
      <c r="J669" s="75" t="str">
        <f>IF('MASTER  10 Teams'!J669&lt;&gt;"",'MASTER  10 Teams'!J669,"")</f>
        <v/>
      </c>
      <c r="K669" s="24" t="str">
        <f>IF('MASTER  10 Teams'!E669&lt;&gt;"",'MASTER  10 Teams'!E669,"")</f>
        <v xml:space="preserve">NORWALK SPORT COLOMBIA </v>
      </c>
      <c r="L669" s="24" t="str">
        <f>IF('MASTER  10 Teams'!F669&lt;&gt;"",'MASTER  10 Teams'!F669,"")</f>
        <v>SOUTHEAST ROVERS</v>
      </c>
      <c r="M669" s="5" t="str">
        <f>IF('MASTER  10 Teams'!I669&lt;&gt;"",'MASTER  10 Teams'!I669,"")</f>
        <v>Nathan Hale MS, Norwalk</v>
      </c>
      <c r="N669" s="5"/>
    </row>
    <row r="670" spans="1:14" ht="12.75" customHeight="1" thickBot="1" x14ac:dyDescent="0.4">
      <c r="A670" s="118"/>
      <c r="B670" s="23"/>
      <c r="C670" s="98" t="str">
        <f>IF('MASTER  10 Teams'!C670&lt;&gt;"",'MASTER  10 Teams'!C670,"")</f>
        <v/>
      </c>
      <c r="D670" s="26" t="str">
        <f>IF('MASTER  10 Teams'!D670&lt;&gt;"",'MASTER  10 Teams'!D670,"")</f>
        <v xml:space="preserve"> </v>
      </c>
      <c r="E670" s="24" t="e">
        <f>VLOOKUP(K670,'Ref asgn teams'!$A$2:$B$99,2)</f>
        <v>#N/A</v>
      </c>
      <c r="F670" s="24" t="e">
        <f>VLOOKUP(L670,'Ref asgn teams'!$A$2:$B$99,2)</f>
        <v>#N/A</v>
      </c>
      <c r="G670" s="73"/>
      <c r="H670" s="97" t="str">
        <f>IF('MASTER  10 Teams'!H670&lt;&gt;"",'MASTER  10 Teams'!H670,"")</f>
        <v/>
      </c>
      <c r="I670" s="25" t="e">
        <f>VLOOKUP(M670,Venues!$A$2:$E$139,5,FALSE)</f>
        <v>#N/A</v>
      </c>
      <c r="J670" s="75" t="str">
        <f>IF('MASTER  10 Teams'!J670&lt;&gt;"",'MASTER  10 Teams'!J670,"")</f>
        <v/>
      </c>
      <c r="K670" s="24" t="str">
        <f>IF('MASTER  10 Teams'!E670&lt;&gt;"",'MASTER  10 Teams'!E670,"")</f>
        <v/>
      </c>
      <c r="L670" s="24" t="str">
        <f>IF('MASTER  10 Teams'!F670&lt;&gt;"",'MASTER  10 Teams'!F670,"")</f>
        <v/>
      </c>
      <c r="M670" s="5" t="str">
        <f>IF('MASTER  10 Teams'!I670&lt;&gt;"",'MASTER  10 Teams'!I670,"")</f>
        <v/>
      </c>
      <c r="N670" s="2"/>
    </row>
    <row r="671" spans="1:14" ht="12.75" customHeight="1" thickTop="1" thickBot="1" x14ac:dyDescent="0.4">
      <c r="A671" s="118"/>
      <c r="B671" s="23"/>
      <c r="C671" s="98">
        <f>IF('MASTER  10 Teams'!C671&lt;&gt;"",'MASTER  10 Teams'!C671,"")</f>
        <v>43023</v>
      </c>
      <c r="D671" s="38" t="str">
        <f>IF('MASTER  10 Teams'!D671&lt;&gt;"",'MASTER  10 Teams'!D671,"")</f>
        <v>O40-3</v>
      </c>
      <c r="E671" s="24" t="str">
        <f>VLOOKUP(K671,'Ref asgn teams'!$A$2:$B$99,2)</f>
        <v>HENRY  REID FC 40</v>
      </c>
      <c r="F671" s="24" t="str">
        <f>VLOOKUP(L671,'Ref asgn teams'!$A$2:$B$99,2)</f>
        <v>Eli's FC</v>
      </c>
      <c r="G671" s="73"/>
      <c r="H671" s="97">
        <f>IF('MASTER  10 Teams'!H671&lt;&gt;"",'MASTER  10 Teams'!H671,"")</f>
        <v>0.33333333333333331</v>
      </c>
      <c r="I671" s="25" t="str">
        <f>VLOOKUP(M671,Venues!$A$2:$E$139,5,FALSE)</f>
        <v>Ludlowe HS, Fairfield</v>
      </c>
      <c r="J671" s="75" t="str">
        <f>IF('MASTER  10 Teams'!J671&lt;&gt;"",'MASTER  10 Teams'!J671,"")</f>
        <v/>
      </c>
      <c r="K671" s="24" t="str">
        <f>IF('MASTER  10 Teams'!E671&lt;&gt;"",'MASTER  10 Teams'!E671,"")</f>
        <v>HENRY  REID FC 40</v>
      </c>
      <c r="L671" s="24" t="str">
        <f>IF('MASTER  10 Teams'!F671&lt;&gt;"",'MASTER  10 Teams'!F671,"")</f>
        <v>ELI'S FC</v>
      </c>
      <c r="M671" s="5" t="str">
        <f>IF('MASTER  10 Teams'!I671&lt;&gt;"",'MASTER  10 Teams'!I671,"")</f>
        <v>Ludlowe HS, Fairfield</v>
      </c>
      <c r="N671" s="5"/>
    </row>
    <row r="672" spans="1:14" ht="12.75" customHeight="1" thickTop="1" thickBot="1" x14ac:dyDescent="0.4">
      <c r="A672" s="118"/>
      <c r="B672" s="23"/>
      <c r="C672" s="98">
        <f>IF('MASTER  10 Teams'!C672&lt;&gt;"",'MASTER  10 Teams'!C672,"")</f>
        <v>43023</v>
      </c>
      <c r="D672" s="38" t="str">
        <f>IF('MASTER  10 Teams'!D672&lt;&gt;"",'MASTER  10 Teams'!D672,"")</f>
        <v>O40-3</v>
      </c>
      <c r="E672" s="24" t="str">
        <f>VLOOKUP(K672,'Ref asgn teams'!$A$2:$B$99,2)</f>
        <v>Cheshire United</v>
      </c>
      <c r="F672" s="24" t="str">
        <f>VLOOKUP(L672,'Ref asgn teams'!$A$2:$B$99,2)</f>
        <v>Newtown Salty Dogs</v>
      </c>
      <c r="G672" s="73"/>
      <c r="H672" s="97">
        <f>IF('MASTER  10 Teams'!H672&lt;&gt;"",'MASTER  10 Teams'!H672,"")</f>
        <v>0.41666666666666702</v>
      </c>
      <c r="I672" s="25" t="str">
        <f>VLOOKUP(M672,Venues!$A$2:$E$139,5,FALSE)</f>
        <v>Quinnipiac Park, Cheshire</v>
      </c>
      <c r="J672" s="75" t="str">
        <f>IF('MASTER  10 Teams'!J672&lt;&gt;"",'MASTER  10 Teams'!J672,"")</f>
        <v/>
      </c>
      <c r="K672" s="24" t="str">
        <f>IF('MASTER  10 Teams'!E672&lt;&gt;"",'MASTER  10 Teams'!E672,"")</f>
        <v xml:space="preserve">CHESHIRE UNITED </v>
      </c>
      <c r="L672" s="24" t="str">
        <f>IF('MASTER  10 Teams'!F672&lt;&gt;"",'MASTER  10 Teams'!F672,"")</f>
        <v>NORTH BRANFORD 40</v>
      </c>
      <c r="M672" s="5" t="str">
        <f>IF('MASTER  10 Teams'!I672&lt;&gt;"",'MASTER  10 Teams'!I672,"")</f>
        <v>Quinnipiac Park, Cheshire</v>
      </c>
      <c r="N672" s="101"/>
    </row>
    <row r="673" spans="1:14" ht="12.75" customHeight="1" thickTop="1" thickBot="1" x14ac:dyDescent="0.4">
      <c r="A673" s="118"/>
      <c r="B673" s="23"/>
      <c r="C673" s="98">
        <f>IF('MASTER  10 Teams'!C673&lt;&gt;"",'MASTER  10 Teams'!C673,"")</f>
        <v>43023</v>
      </c>
      <c r="D673" s="38" t="str">
        <f>IF('MASTER  10 Teams'!D673&lt;&gt;"",'MASTER  10 Teams'!D673,"")</f>
        <v>O40-3</v>
      </c>
      <c r="E673" s="24" t="str">
        <f>VLOOKUP(K673,'Ref asgn teams'!$A$2:$B$99,2)</f>
        <v>PAN ZONES</v>
      </c>
      <c r="F673" s="24" t="str">
        <f>VLOOKUP(L673,'Ref asgn teams'!$A$2:$B$99,2)</f>
        <v>North Haven FC 40</v>
      </c>
      <c r="G673" s="73"/>
      <c r="H673" s="97">
        <f>IF('MASTER  10 Teams'!H673&lt;&gt;"",'MASTER  10 Teams'!H673,"")</f>
        <v>0.41666666666666702</v>
      </c>
      <c r="I673" s="25" t="str">
        <f>VLOOKUP(M673,Venues!$A$2:$E$139,5,FALSE)</f>
        <v>Stanley Quarter Park, New Britain</v>
      </c>
      <c r="J673" s="75" t="str">
        <f>IF('MASTER  10 Teams'!J673&lt;&gt;"",'MASTER  10 Teams'!J673,"")</f>
        <v/>
      </c>
      <c r="K673" s="24" t="str">
        <f>IF('MASTER  10 Teams'!E673&lt;&gt;"",'MASTER  10 Teams'!E673,"")</f>
        <v>PAN ZONES</v>
      </c>
      <c r="L673" s="24" t="str">
        <f>IF('MASTER  10 Teams'!F673&lt;&gt;"",'MASTER  10 Teams'!F673,"")</f>
        <v>NORTH HAVEN SC</v>
      </c>
      <c r="M673" s="5" t="str">
        <f>IF('MASTER  10 Teams'!I673&lt;&gt;"",'MASTER  10 Teams'!I673,"")</f>
        <v>Stanley Quarter Park, New Britain</v>
      </c>
      <c r="N673" s="5"/>
    </row>
    <row r="674" spans="1:14" ht="12.75" customHeight="1" thickTop="1" thickBot="1" x14ac:dyDescent="0.4">
      <c r="A674" s="118"/>
      <c r="B674" s="23"/>
      <c r="C674" s="98">
        <f>IF('MASTER  10 Teams'!C674&lt;&gt;"",'MASTER  10 Teams'!C674,"")</f>
        <v>43023</v>
      </c>
      <c r="D674" s="38" t="str">
        <f>IF('MASTER  10 Teams'!D674&lt;&gt;"",'MASTER  10 Teams'!D674,"")</f>
        <v>O40-3</v>
      </c>
      <c r="E674" s="24" t="str">
        <f>VLOOKUP(K674,'Ref asgn teams'!$A$2:$B$99,2)</f>
        <v>Hamden United</v>
      </c>
      <c r="F674" s="24" t="str">
        <f>VLOOKUP(L674,'Ref asgn teams'!$A$2:$B$99,2)</f>
        <v>Wilton Wolves</v>
      </c>
      <c r="G674" s="73"/>
      <c r="H674" s="97">
        <f>IF('MASTER  10 Teams'!H674&lt;&gt;"",'MASTER  10 Teams'!H674,"")</f>
        <v>0.41666666666666702</v>
      </c>
      <c r="I674" s="25" t="str">
        <f>VLOOKUP(M674,Venues!$A$2:$E$139,5,FALSE)</f>
        <v>Hamden Middle School, Hamden</v>
      </c>
      <c r="J674" s="75" t="str">
        <f>IF('MASTER  10 Teams'!J674&lt;&gt;"",'MASTER  10 Teams'!J674,"")</f>
        <v/>
      </c>
      <c r="K674" s="24" t="str">
        <f>IF('MASTER  10 Teams'!E674&lt;&gt;"",'MASTER  10 Teams'!E674,"")</f>
        <v>HAMDEN UNITED</v>
      </c>
      <c r="L674" s="24" t="str">
        <f>IF('MASTER  10 Teams'!F674&lt;&gt;"",'MASTER  10 Teams'!F674,"")</f>
        <v>WILTON WOLVES</v>
      </c>
      <c r="M674" s="5" t="str">
        <f>IF('MASTER  10 Teams'!I674&lt;&gt;"",'MASTER  10 Teams'!I674,"")</f>
        <v>Hamden MS, Hamden</v>
      </c>
      <c r="N674" s="5"/>
    </row>
    <row r="675" spans="1:14" ht="12.75" customHeight="1" thickTop="1" x14ac:dyDescent="0.35">
      <c r="A675" s="118"/>
      <c r="B675" s="23"/>
      <c r="C675" s="98">
        <f>IF('MASTER  10 Teams'!C675&lt;&gt;"",'MASTER  10 Teams'!C675,"")</f>
        <v>43023</v>
      </c>
      <c r="D675" s="69" t="str">
        <f>IF('MASTER  10 Teams'!D675&lt;&gt;"",'MASTER  10 Teams'!D675,"")</f>
        <v>O40-3</v>
      </c>
      <c r="E675" s="24" t="str">
        <f>VLOOKUP(K675,'Ref asgn teams'!$A$2:$B$99,2)</f>
        <v>Stamford City</v>
      </c>
      <c r="F675" s="24" t="str">
        <f>VLOOKUP(L675,'Ref asgn teams'!$A$2:$B$99,2)</f>
        <v>Wallingford Morelia</v>
      </c>
      <c r="G675" s="73"/>
      <c r="H675" s="97">
        <f>IF('MASTER  10 Teams'!H675&lt;&gt;"",'MASTER  10 Teams'!H675,"")</f>
        <v>0.41666666666666702</v>
      </c>
      <c r="I675" s="25" t="str">
        <f>VLOOKUP(M675,Venues!$A$2:$E$139,5,FALSE)</f>
        <v>West Beach, Stamford</v>
      </c>
      <c r="J675" s="75" t="str">
        <f>IF('MASTER  10 Teams'!J675&lt;&gt;"",'MASTER  10 Teams'!J675,"")</f>
        <v/>
      </c>
      <c r="K675" s="24" t="str">
        <f>IF('MASTER  10 Teams'!E675&lt;&gt;"",'MASTER  10 Teams'!E675,"")</f>
        <v>STAMFORD CITY</v>
      </c>
      <c r="L675" s="24" t="str">
        <f>IF('MASTER  10 Teams'!F675&lt;&gt;"",'MASTER  10 Teams'!F675,"")</f>
        <v>WALLINGFORD MORELIA</v>
      </c>
      <c r="M675" s="5" t="str">
        <f>IF('MASTER  10 Teams'!I675&lt;&gt;"",'MASTER  10 Teams'!I675,"")</f>
        <v>West Beach Fields, Stamford</v>
      </c>
      <c r="N675" s="5"/>
    </row>
    <row r="676" spans="1:14" ht="12.75" customHeight="1" thickBot="1" x14ac:dyDescent="0.4">
      <c r="A676" s="118"/>
      <c r="B676" s="23"/>
      <c r="C676" s="98" t="str">
        <f>IF('MASTER  10 Teams'!C676&lt;&gt;"",'MASTER  10 Teams'!C676,"")</f>
        <v/>
      </c>
      <c r="D676" s="26" t="str">
        <f>IF('MASTER  10 Teams'!D676&lt;&gt;"",'MASTER  10 Teams'!D676,"")</f>
        <v xml:space="preserve"> </v>
      </c>
      <c r="E676" s="24" t="e">
        <f>VLOOKUP(K676,'Ref asgn teams'!$A$2:$B$99,2)</f>
        <v>#N/A</v>
      </c>
      <c r="F676" s="24" t="e">
        <f>VLOOKUP(L676,'Ref asgn teams'!$A$2:$B$99,2)</f>
        <v>#N/A</v>
      </c>
      <c r="G676" s="73"/>
      <c r="H676" s="97" t="str">
        <f>IF('MASTER  10 Teams'!H676&lt;&gt;"",'MASTER  10 Teams'!H676,"")</f>
        <v/>
      </c>
      <c r="I676" s="25" t="e">
        <f>VLOOKUP(M676,Venues!$A$2:$E$139,5,FALSE)</f>
        <v>#N/A</v>
      </c>
      <c r="J676" s="75" t="str">
        <f>IF('MASTER  10 Teams'!J676&lt;&gt;"",'MASTER  10 Teams'!J676,"")</f>
        <v/>
      </c>
      <c r="K676" s="24" t="str">
        <f>IF('MASTER  10 Teams'!E676&lt;&gt;"",'MASTER  10 Teams'!E676,"")</f>
        <v/>
      </c>
      <c r="L676" s="24" t="str">
        <f>IF('MASTER  10 Teams'!F676&lt;&gt;"",'MASTER  10 Teams'!F676,"")</f>
        <v/>
      </c>
      <c r="M676" s="5" t="str">
        <f>IF('MASTER  10 Teams'!I676&lt;&gt;"",'MASTER  10 Teams'!I676,"")</f>
        <v/>
      </c>
      <c r="N676" s="2"/>
    </row>
    <row r="677" spans="1:14" ht="12.75" customHeight="1" thickTop="1" thickBot="1" x14ac:dyDescent="0.4">
      <c r="A677" s="118"/>
      <c r="B677" s="23"/>
      <c r="C677" s="98">
        <f>IF('MASTER  10 Teams'!C677&lt;&gt;"",'MASTER  10 Teams'!C677,"")</f>
        <v>43023</v>
      </c>
      <c r="D677" s="28" t="str">
        <f>IF('MASTER  10 Teams'!D677&lt;&gt;"",'MASTER  10 Teams'!D677,"")</f>
        <v>O50-1</v>
      </c>
      <c r="E677" s="24" t="str">
        <f>VLOOKUP(K677,'Ref asgn teams'!$A$2:$B$99,2)</f>
        <v>Club Napoli 50</v>
      </c>
      <c r="F677" s="24" t="str">
        <f>VLOOKUP(L677,'Ref asgn teams'!$A$2:$B$99,2)</f>
        <v>Glastonbury Celtic</v>
      </c>
      <c r="G677" s="73"/>
      <c r="H677" s="97">
        <f>IF('MASTER  10 Teams'!H677&lt;&gt;"",'MASTER  10 Teams'!H677,"")</f>
        <v>0.41666666666666702</v>
      </c>
      <c r="I677" s="25" t="str">
        <f>VLOOKUP(M677,Venues!$A$2:$E$139,5,FALSE)</f>
        <v>North Farms Park, North Branford</v>
      </c>
      <c r="J677" s="75" t="str">
        <f>IF('MASTER  10 Teams'!J677&lt;&gt;"",'MASTER  10 Teams'!J677,"")</f>
        <v/>
      </c>
      <c r="K677" s="24" t="str">
        <f>IF('MASTER  10 Teams'!E677&lt;&gt;"",'MASTER  10 Teams'!E677,"")</f>
        <v>CLUB NAPOLI 50</v>
      </c>
      <c r="L677" s="24" t="str">
        <f>IF('MASTER  10 Teams'!F677&lt;&gt;"",'MASTER  10 Teams'!F677,"")</f>
        <v xml:space="preserve">GLASTONBURY CELTIC </v>
      </c>
      <c r="M677" s="5" t="str">
        <f>IF('MASTER  10 Teams'!I677&lt;&gt;"",'MASTER  10 Teams'!I677,"")</f>
        <v>North Farms Park, North Branford</v>
      </c>
      <c r="N677" s="5"/>
    </row>
    <row r="678" spans="1:14" ht="12.75" customHeight="1" thickTop="1" thickBot="1" x14ac:dyDescent="0.4">
      <c r="A678" s="118"/>
      <c r="B678" s="23"/>
      <c r="C678" s="98">
        <f>IF('MASTER  10 Teams'!C678&lt;&gt;"",'MASTER  10 Teams'!C678,"")</f>
        <v>43023</v>
      </c>
      <c r="D678" s="28" t="str">
        <f>IF('MASTER  10 Teams'!D678&lt;&gt;"",'MASTER  10 Teams'!D678,"")</f>
        <v>O50-1</v>
      </c>
      <c r="E678" s="24" t="str">
        <f>VLOOKUP(K678,'Ref asgn teams'!$A$2:$B$99,2)</f>
        <v>Greenwich Gunners 50</v>
      </c>
      <c r="F678" s="24" t="str">
        <f>VLOOKUP(L678,'Ref asgn teams'!$A$2:$B$99,2)</f>
        <v>Cheshire Azzurri 50</v>
      </c>
      <c r="G678" s="73"/>
      <c r="H678" s="97">
        <f>IF('MASTER  10 Teams'!H678&lt;&gt;"",'MASTER  10 Teams'!H678,"")</f>
        <v>0.41666666666666702</v>
      </c>
      <c r="I678" s="25" t="str">
        <f>VLOOKUP(M678,Venues!$A$2:$E$139,5,FALSE)</f>
        <v>Greenwich High School, Greenwich</v>
      </c>
      <c r="J678" s="75" t="str">
        <f>IF('MASTER  10 Teams'!J678&lt;&gt;"",'MASTER  10 Teams'!J678,"")</f>
        <v/>
      </c>
      <c r="K678" s="24" t="str">
        <f>IF('MASTER  10 Teams'!E678&lt;&gt;"",'MASTER  10 Teams'!E678,"")</f>
        <v>GREENWICH GUNNERS 50</v>
      </c>
      <c r="L678" s="24" t="str">
        <f>IF('MASTER  10 Teams'!F678&lt;&gt;"",'MASTER  10 Teams'!F678,"")</f>
        <v>CHESHIRE AZZURRI 50</v>
      </c>
      <c r="M678" s="5" t="str">
        <f>IF('MASTER  10 Teams'!I678&lt;&gt;"",'MASTER  10 Teams'!I678,"")</f>
        <v>tbd</v>
      </c>
      <c r="N678" s="5"/>
    </row>
    <row r="679" spans="1:14" ht="12.75" customHeight="1" thickTop="1" thickBot="1" x14ac:dyDescent="0.4">
      <c r="A679" s="118"/>
      <c r="B679" s="23"/>
      <c r="C679" s="98">
        <f>IF('MASTER  10 Teams'!C679&lt;&gt;"",'MASTER  10 Teams'!C679,"")</f>
        <v>43023</v>
      </c>
      <c r="D679" s="28" t="str">
        <f>IF('MASTER  10 Teams'!D679&lt;&gt;"",'MASTER  10 Teams'!D679,"")</f>
        <v>O50-1</v>
      </c>
      <c r="E679" s="24" t="str">
        <f>VLOOKUP(K679,'Ref asgn teams'!$A$2:$B$99,2)</f>
        <v>Hartford Cavaliers Masters</v>
      </c>
      <c r="F679" s="24" t="str">
        <f>VLOOKUP(L679,'Ref asgn teams'!$A$2:$B$99,2)</f>
        <v>Guilford Black Eagles</v>
      </c>
      <c r="G679" s="73"/>
      <c r="H679" s="97">
        <f>IF('MASTER  10 Teams'!H679&lt;&gt;"",'MASTER  10 Teams'!H679,"")</f>
        <v>0.41666666666666702</v>
      </c>
      <c r="I679" s="25" t="str">
        <f>VLOOKUP(M679,Venues!$A$2:$E$139,5,FALSE)</f>
        <v>Cronin Field, Hartford</v>
      </c>
      <c r="J679" s="75" t="str">
        <f>IF('MASTER  10 Teams'!J679&lt;&gt;"",'MASTER  10 Teams'!J679,"")</f>
        <v/>
      </c>
      <c r="K679" s="24" t="str">
        <f>IF('MASTER  10 Teams'!E679&lt;&gt;"",'MASTER  10 Teams'!E679,"")</f>
        <v>HARTFORD CAVALIERS</v>
      </c>
      <c r="L679" s="24" t="str">
        <f>IF('MASTER  10 Teams'!F679&lt;&gt;"",'MASTER  10 Teams'!F679,"")</f>
        <v>GUILFORD BLACK EAGLES</v>
      </c>
      <c r="M679" s="5" t="str">
        <f>IF('MASTER  10 Teams'!I679&lt;&gt;"",'MASTER  10 Teams'!I679,"")</f>
        <v>Cronin Field, Hartford</v>
      </c>
      <c r="N679" s="5"/>
    </row>
    <row r="680" spans="1:14" ht="12.75" customHeight="1" thickTop="1" thickBot="1" x14ac:dyDescent="0.4">
      <c r="A680" s="118"/>
      <c r="B680" s="23"/>
      <c r="C680" s="98">
        <f>IF('MASTER  10 Teams'!C680&lt;&gt;"",'MASTER  10 Teams'!C680,"")</f>
        <v>43023</v>
      </c>
      <c r="D680" s="28" t="str">
        <f>IF('MASTER  10 Teams'!D680&lt;&gt;"",'MASTER  10 Teams'!D680,"")</f>
        <v>O50-1</v>
      </c>
      <c r="E680" s="24" t="str">
        <f>VLOOKUP(K680,'Ref asgn teams'!$A$2:$B$99,2)</f>
        <v>Darien Blue Waves</v>
      </c>
      <c r="F680" s="24" t="str">
        <f>VLOOKUP(L680,'Ref asgn teams'!$A$2:$B$99,2)</f>
        <v>Vasco Da Gama 50 CC</v>
      </c>
      <c r="G680" s="73"/>
      <c r="H680" s="97">
        <f>IF('MASTER  10 Teams'!H680&lt;&gt;"",'MASTER  10 Teams'!H680,"")</f>
        <v>0.375</v>
      </c>
      <c r="I680" s="25" t="str">
        <f>VLOOKUP(M680,Venues!$A$2:$E$139,5,FALSE)</f>
        <v>Middlesex Middle School, Darien</v>
      </c>
      <c r="J680" s="75" t="str">
        <f>IF('MASTER  10 Teams'!J680&lt;&gt;"",'MASTER  10 Teams'!J680,"")</f>
        <v/>
      </c>
      <c r="K680" s="24" t="str">
        <f>IF('MASTER  10 Teams'!E680&lt;&gt;"",'MASTER  10 Teams'!E680,"")</f>
        <v>DARIEN BLUE WAVE</v>
      </c>
      <c r="L680" s="24" t="str">
        <f>IF('MASTER  10 Teams'!F680&lt;&gt;"",'MASTER  10 Teams'!F680,"")</f>
        <v>VASCO DA GAMA 50</v>
      </c>
      <c r="M680" s="5" t="str">
        <f>IF('MASTER  10 Teams'!I680&lt;&gt;"",'MASTER  10 Teams'!I680,"")</f>
        <v>Middlesex MS (Lower), Darien</v>
      </c>
      <c r="N680" s="5"/>
    </row>
    <row r="681" spans="1:14" ht="12.75" customHeight="1" thickTop="1" thickBot="1" x14ac:dyDescent="0.4">
      <c r="A681" s="118"/>
      <c r="B681" s="23"/>
      <c r="C681" s="98">
        <f>IF('MASTER  10 Teams'!C681&lt;&gt;"",'MASTER  10 Teams'!C681,"")</f>
        <v>43023</v>
      </c>
      <c r="D681" s="28" t="str">
        <f>IF('MASTER  10 Teams'!D681&lt;&gt;"",'MASTER  10 Teams'!D681,"")</f>
        <v>O50-1</v>
      </c>
      <c r="E681" s="24" t="str">
        <f>VLOOKUP(K681,'Ref asgn teams'!$A$2:$B$99,2)</f>
        <v>New Britain Falcons FC</v>
      </c>
      <c r="F681" s="24" t="str">
        <f>VLOOKUP(L681,'Ref asgn teams'!$A$2:$B$99,2)</f>
        <v>Polonia Falcon Stars FC</v>
      </c>
      <c r="G681" s="73"/>
      <c r="H681" s="97">
        <f>IF('MASTER  10 Teams'!H681&lt;&gt;"",'MASTER  10 Teams'!H681,"")</f>
        <v>0.41666666666666702</v>
      </c>
      <c r="I681" s="25" t="str">
        <f>VLOOKUP(M681,Venues!$A$2:$E$139,5,FALSE)</f>
        <v>Falcon Field (New Britain), New Britain</v>
      </c>
      <c r="J681" s="75" t="str">
        <f>IF('MASTER  10 Teams'!J681&lt;&gt;"",'MASTER  10 Teams'!J681,"")</f>
        <v/>
      </c>
      <c r="K681" s="24" t="str">
        <f>IF('MASTER  10 Teams'!E681&lt;&gt;"",'MASTER  10 Teams'!E681,"")</f>
        <v>NEW BRITAIN FALCONS FC</v>
      </c>
      <c r="L681" s="24" t="str">
        <f>IF('MASTER  10 Teams'!F681&lt;&gt;"",'MASTER  10 Teams'!F681,"")</f>
        <v>POLONIA FALCON STARS FC</v>
      </c>
      <c r="M681" s="5" t="str">
        <f>IF('MASTER  10 Teams'!I681&lt;&gt;"",'MASTER  10 Teams'!I681,"")</f>
        <v>Falcon Field, New Britain</v>
      </c>
      <c r="N681" s="5"/>
    </row>
    <row r="682" spans="1:14" ht="12.75" customHeight="1" thickTop="1" thickBot="1" x14ac:dyDescent="0.4">
      <c r="A682" s="118"/>
      <c r="B682" s="23"/>
      <c r="C682" s="98" t="str">
        <f>IF('MASTER  10 Teams'!C682&lt;&gt;"",'MASTER  10 Teams'!C682,"")</f>
        <v/>
      </c>
      <c r="D682" s="26" t="str">
        <f>IF('MASTER  10 Teams'!D682&lt;&gt;"",'MASTER  10 Teams'!D682,"")</f>
        <v xml:space="preserve"> </v>
      </c>
      <c r="E682" s="24" t="e">
        <f>VLOOKUP(K682,'Ref asgn teams'!$A$2:$B$99,2)</f>
        <v>#N/A</v>
      </c>
      <c r="F682" s="24" t="e">
        <f>VLOOKUP(L682,'Ref asgn teams'!$A$2:$B$99,2)</f>
        <v>#N/A</v>
      </c>
      <c r="G682" s="73"/>
      <c r="H682" s="97" t="str">
        <f>IF('MASTER  10 Teams'!H682&lt;&gt;"",'MASTER  10 Teams'!H682,"")</f>
        <v/>
      </c>
      <c r="I682" s="25" t="e">
        <f>VLOOKUP(M682,Venues!$A$2:$E$139,5,FALSE)</f>
        <v>#N/A</v>
      </c>
      <c r="J682" s="75" t="str">
        <f>IF('MASTER  10 Teams'!J682&lt;&gt;"",'MASTER  10 Teams'!J682,"")</f>
        <v/>
      </c>
      <c r="K682" s="24" t="str">
        <f>IF('MASTER  10 Teams'!E682&lt;&gt;"",'MASTER  10 Teams'!E682,"")</f>
        <v/>
      </c>
      <c r="L682" s="24" t="str">
        <f>IF('MASTER  10 Teams'!F682&lt;&gt;"",'MASTER  10 Teams'!F682,"")</f>
        <v/>
      </c>
      <c r="M682" s="5" t="str">
        <f>IF('MASTER  10 Teams'!I682&lt;&gt;"",'MASTER  10 Teams'!I682,"")</f>
        <v/>
      </c>
      <c r="N682" s="2"/>
    </row>
    <row r="683" spans="1:14" ht="12.75" customHeight="1" thickTop="1" thickBot="1" x14ac:dyDescent="0.4">
      <c r="A683" s="118"/>
      <c r="B683" s="23"/>
      <c r="C683" s="98">
        <f>IF('MASTER  10 Teams'!C513&lt;&gt;"",'MASTER  10 Teams'!C513,"")</f>
        <v>42988</v>
      </c>
      <c r="D683" s="39" t="str">
        <f>IF('MASTER  10 Teams'!D513&lt;&gt;"",'MASTER  10 Teams'!D513,"")</f>
        <v>O50-2</v>
      </c>
      <c r="E683" s="24" t="str">
        <f>VLOOKUP(K683,'Ref asgn teams'!$A$2:$B$99,2)</f>
        <v>GREENWICH PUMAS LEGENDS</v>
      </c>
      <c r="F683" s="24" t="str">
        <f>VLOOKUP(L683,'Ref asgn teams'!$A$2:$B$99,2)</f>
        <v>Farmington White Owls</v>
      </c>
      <c r="G683" s="73"/>
      <c r="H683" s="97">
        <f>IF('MASTER  10 Teams'!H513&lt;&gt;"",'MASTER  10 Teams'!H513,"")</f>
        <v>0.41666666666666702</v>
      </c>
      <c r="I683" s="25" t="str">
        <f>VLOOKUP(M683,Venues!$A$2:$E$139,5,FALSE)</f>
        <v>Greenwich High School, Greenwich</v>
      </c>
      <c r="J683" s="75" t="str">
        <f>IF('MASTER  10 Teams'!J513&lt;&gt;"",'MASTER  10 Teams'!J513,"")</f>
        <v/>
      </c>
      <c r="K683" s="24" t="str">
        <f>IF('MASTER  10 Teams'!E513&lt;&gt;"",'MASTER  10 Teams'!E513,"")</f>
        <v>GREENWICH PUMAS LEGENDS</v>
      </c>
      <c r="L683" s="24" t="str">
        <f>IF('MASTER  10 Teams'!F513&lt;&gt;"",'MASTER  10 Teams'!F513,"")</f>
        <v>FARMINGTON WHITE OWLS</v>
      </c>
      <c r="M683" s="5" t="str">
        <f>IF('MASTER  10 Teams'!I513&lt;&gt;"",'MASTER  10 Teams'!I513,"")</f>
        <v>tbd</v>
      </c>
      <c r="N683" s="5"/>
    </row>
    <row r="684" spans="1:14" ht="12.75" customHeight="1" thickTop="1" thickBot="1" x14ac:dyDescent="0.4">
      <c r="A684" s="118"/>
      <c r="B684" s="23"/>
      <c r="C684" s="98">
        <f>IF('MASTER  10 Teams'!C514&lt;&gt;"",'MASTER  10 Teams'!C514,"")</f>
        <v>42988</v>
      </c>
      <c r="D684" s="39" t="str">
        <f>IF('MASTER  10 Teams'!D514&lt;&gt;"",'MASTER  10 Teams'!D514,"")</f>
        <v>O50-2</v>
      </c>
      <c r="E684" s="24" t="str">
        <f>VLOOKUP(K684,'Ref asgn teams'!$A$2:$B$99,2)</f>
        <v>Moodus SC</v>
      </c>
      <c r="F684" s="24" t="str">
        <f>VLOOKUP(L684,'Ref asgn teams'!$A$2:$B$99,2)</f>
        <v>East Haven SC</v>
      </c>
      <c r="G684" s="73"/>
      <c r="H684" s="97">
        <f>IF('MASTER  10 Teams'!H514&lt;&gt;"",'MASTER  10 Teams'!H514,"")</f>
        <v>0.41666666666666702</v>
      </c>
      <c r="I684" s="25" t="str">
        <f>VLOOKUP(M684,Venues!$A$2:$E$139,5,FALSE)</f>
        <v>Nathan Hale-Ray High School, Moodus</v>
      </c>
      <c r="J684" s="75" t="str">
        <f>IF('MASTER  10 Teams'!J514&lt;&gt;"",'MASTER  10 Teams'!J514,"")</f>
        <v/>
      </c>
      <c r="K684" s="24" t="str">
        <f>IF('MASTER  10 Teams'!E514&lt;&gt;"",'MASTER  10 Teams'!E514,"")</f>
        <v>MOODUS SC</v>
      </c>
      <c r="L684" s="24" t="str">
        <f>IF('MASTER  10 Teams'!F514&lt;&gt;"",'MASTER  10 Teams'!F514,"")</f>
        <v>EAST HAVEN SC</v>
      </c>
      <c r="M684" s="5" t="str">
        <f>IF('MASTER  10 Teams'!I514&lt;&gt;"",'MASTER  10 Teams'!I514,"")</f>
        <v>Nathan Hale-Ray HS, Moodus</v>
      </c>
      <c r="N684" s="5"/>
    </row>
    <row r="685" spans="1:14" ht="12.75" customHeight="1" thickTop="1" thickBot="1" x14ac:dyDescent="0.4">
      <c r="A685" s="118"/>
      <c r="B685" s="23"/>
      <c r="C685" s="98">
        <f>IF('MASTER  10 Teams'!C515&lt;&gt;"",'MASTER  10 Teams'!C515,"")</f>
        <v>42988</v>
      </c>
      <c r="D685" s="39" t="str">
        <f>IF('MASTER  10 Teams'!D515&lt;&gt;"",'MASTER  10 Teams'!D515,"")</f>
        <v>O50-2</v>
      </c>
      <c r="E685" s="24" t="str">
        <f>VLOOKUP(K685,'Ref asgn teams'!$A$2:$B$99,2)</f>
        <v>North Branford Legends</v>
      </c>
      <c r="F685" s="24" t="str">
        <f>VLOOKUP(L685,'Ref asgn teams'!$A$2:$B$99,2)</f>
        <v>Naugatuck River Rats</v>
      </c>
      <c r="G685" s="73"/>
      <c r="H685" s="97">
        <f>IF('MASTER  10 Teams'!H515&lt;&gt;"",'MASTER  10 Teams'!H515,"")</f>
        <v>0.33333333333333331</v>
      </c>
      <c r="I685" s="25" t="str">
        <f>VLOOKUP(M685,Venues!$A$2:$E$139,5,FALSE)</f>
        <v>Northford Park, Northford</v>
      </c>
      <c r="J685" s="75" t="str">
        <f>IF('MASTER  10 Teams'!J515&lt;&gt;"",'MASTER  10 Teams'!J515,"")</f>
        <v/>
      </c>
      <c r="K685" s="24" t="str">
        <f>IF('MASTER  10 Teams'!E515&lt;&gt;"",'MASTER  10 Teams'!E515,"")</f>
        <v>NORTH BRANFORD LEGENDS</v>
      </c>
      <c r="L685" s="24" t="str">
        <f>IF('MASTER  10 Teams'!F515&lt;&gt;"",'MASTER  10 Teams'!F515,"")</f>
        <v>NAUGATUCK RIVER RATS</v>
      </c>
      <c r="M685" s="5" t="str">
        <f>IF('MASTER  10 Teams'!I515&lt;&gt;"",'MASTER  10 Teams'!I515,"")</f>
        <v>Northford Park, North Branford</v>
      </c>
      <c r="N685" s="5"/>
    </row>
    <row r="686" spans="1:14" ht="12.75" customHeight="1" thickTop="1" thickBot="1" x14ac:dyDescent="0.4">
      <c r="A686" s="118"/>
      <c r="B686" s="23"/>
      <c r="C686" s="98">
        <f>IF('MASTER  10 Teams'!C516&lt;&gt;"",'MASTER  10 Teams'!C516,"")</f>
        <v>42988</v>
      </c>
      <c r="D686" s="39" t="str">
        <f>IF('MASTER  10 Teams'!D516&lt;&gt;"",'MASTER  10 Teams'!D516,"")</f>
        <v>O50-2</v>
      </c>
      <c r="E686" s="24" t="str">
        <f>VLOOKUP(K686,'Ref asgn teams'!$A$2:$B$99,2)</f>
        <v>Greenwich Arsenal 50</v>
      </c>
      <c r="F686" s="24" t="str">
        <f>VLOOKUP(L686,'Ref asgn teams'!$A$2:$B$99,2)</f>
        <v>West Haven Grays</v>
      </c>
      <c r="G686" s="73"/>
      <c r="H686" s="97">
        <f>IF('MASTER  10 Teams'!H516&lt;&gt;"",'MASTER  10 Teams'!H516,"")</f>
        <v>0.41666666666666702</v>
      </c>
      <c r="I686" s="25" t="str">
        <f>VLOOKUP(M686,Venues!$A$2:$E$139,5,FALSE)</f>
        <v>Greenwich High School, Greenwich</v>
      </c>
      <c r="J686" s="75" t="str">
        <f>IF('MASTER  10 Teams'!J516&lt;&gt;"",'MASTER  10 Teams'!J516,"")</f>
        <v/>
      </c>
      <c r="K686" s="24" t="str">
        <f>IF('MASTER  10 Teams'!E516&lt;&gt;"",'MASTER  10 Teams'!E516,"")</f>
        <v>GREENWICH ARSENAL 50</v>
      </c>
      <c r="L686" s="24" t="str">
        <f>IF('MASTER  10 Teams'!F516&lt;&gt;"",'MASTER  10 Teams'!F516,"")</f>
        <v>WEST HAVEN GRAYS</v>
      </c>
      <c r="M686" s="5" t="str">
        <f>IF('MASTER  10 Teams'!I516&lt;&gt;"",'MASTER  10 Teams'!I516,"")</f>
        <v>tbd</v>
      </c>
      <c r="N686" s="5"/>
    </row>
    <row r="687" spans="1:14" ht="12.75" customHeight="1" thickTop="1" x14ac:dyDescent="0.35">
      <c r="A687" s="118"/>
      <c r="B687" s="23"/>
      <c r="C687" s="98">
        <f>IF('MASTER  10 Teams'!C517&lt;&gt;"",'MASTER  10 Teams'!C517,"")</f>
        <v>42988</v>
      </c>
      <c r="D687" s="70" t="str">
        <f>IF('MASTER  10 Teams'!D517&lt;&gt;"",'MASTER  10 Teams'!D517,"")</f>
        <v>O50-2</v>
      </c>
      <c r="E687" s="24" t="str">
        <f>VLOOKUP(K687,'Ref asgn teams'!$A$2:$B$99,2)</f>
        <v>Southbury Boomers</v>
      </c>
      <c r="F687" s="24" t="str">
        <f>VLOOKUP(L687,'Ref asgn teams'!$A$2:$B$99,2)</f>
        <v>Waterbury Pontes</v>
      </c>
      <c r="G687" s="73"/>
      <c r="H687" s="97">
        <f>IF('MASTER  10 Teams'!H517&lt;&gt;"",'MASTER  10 Teams'!H517,"")</f>
        <v>0.41666666666666702</v>
      </c>
      <c r="I687" s="25" t="str">
        <f>VLOOKUP(M687,Venues!$A$2:$E$139,5,FALSE)</f>
        <v>Settlers Park, Southbury</v>
      </c>
      <c r="J687" s="75" t="str">
        <f>IF('MASTER  10 Teams'!J517&lt;&gt;"",'MASTER  10 Teams'!J517,"")</f>
        <v/>
      </c>
      <c r="K687" s="24" t="str">
        <f>IF('MASTER  10 Teams'!E517&lt;&gt;"",'MASTER  10 Teams'!E517,"")</f>
        <v>SOUTHBURY BOOMERS</v>
      </c>
      <c r="L687" s="24" t="str">
        <f>IF('MASTER  10 Teams'!F517&lt;&gt;"",'MASTER  10 Teams'!F517,"")</f>
        <v>WATERBURY PONTES</v>
      </c>
      <c r="M687" s="5" t="str">
        <f>IF('MASTER  10 Teams'!I517&lt;&gt;"",'MASTER  10 Teams'!I517,"")</f>
        <v>Settlers Park, Southbury</v>
      </c>
      <c r="N687" s="5"/>
    </row>
    <row r="688" spans="1:14" ht="12.75" customHeight="1" x14ac:dyDescent="0.35">
      <c r="A688" s="118"/>
      <c r="B688" s="23"/>
      <c r="C688" s="98" t="str">
        <f>IF('MASTER  10 Teams'!C688&lt;&gt;"",'MASTER  10 Teams'!C688,"")</f>
        <v/>
      </c>
      <c r="D688" s="26" t="str">
        <f>IF('MASTER  10 Teams'!D688&lt;&gt;"",'MASTER  10 Teams'!D688,"")</f>
        <v xml:space="preserve"> </v>
      </c>
      <c r="E688" s="24" t="e">
        <f>VLOOKUP(K688,'Ref asgn teams'!$A$2:$B$99,2)</f>
        <v>#N/A</v>
      </c>
      <c r="F688" s="24" t="e">
        <f>VLOOKUP(L688,'Ref asgn teams'!$A$2:$B$99,2)</f>
        <v>#N/A</v>
      </c>
      <c r="G688" s="73"/>
      <c r="H688" s="97" t="str">
        <f>IF('MASTER  10 Teams'!H688&lt;&gt;"",'MASTER  10 Teams'!H688,"")</f>
        <v/>
      </c>
      <c r="I688" s="25" t="e">
        <f>VLOOKUP(M688,Venues!$A$2:$E$139,5,FALSE)</f>
        <v>#N/A</v>
      </c>
      <c r="J688" s="75" t="str">
        <f>IF('MASTER  10 Teams'!J688&lt;&gt;"",'MASTER  10 Teams'!J688,"")</f>
        <v/>
      </c>
      <c r="K688" s="24" t="str">
        <f>IF('MASTER  10 Teams'!E688&lt;&gt;"",'MASTER  10 Teams'!E688,"")</f>
        <v/>
      </c>
      <c r="L688" s="24" t="str">
        <f>IF('MASTER  10 Teams'!F688&lt;&gt;"",'MASTER  10 Teams'!F688,"")</f>
        <v/>
      </c>
      <c r="M688" s="5" t="str">
        <f>IF('MASTER  10 Teams'!I688&lt;&gt;"",'MASTER  10 Teams'!I688,"")</f>
        <v/>
      </c>
      <c r="N688" s="2"/>
    </row>
    <row r="689" spans="1:14" ht="12.75" customHeight="1" thickBot="1" x14ac:dyDescent="0.4">
      <c r="A689" s="118"/>
      <c r="B689" s="23"/>
      <c r="C689" s="98" t="str">
        <f>IF('MASTER  10 Teams'!C689&lt;&gt;"",'MASTER  10 Teams'!C689,"")</f>
        <v/>
      </c>
      <c r="D689" s="29" t="str">
        <f>IF('MASTER  10 Teams'!D689&lt;&gt;"",'MASTER  10 Teams'!D689,"")</f>
        <v/>
      </c>
      <c r="E689" s="24" t="e">
        <f>VLOOKUP(K689,'Ref asgn teams'!$A$2:$B$99,2)</f>
        <v>#N/A</v>
      </c>
      <c r="F689" s="24" t="e">
        <f>VLOOKUP(L689,'Ref asgn teams'!$A$2:$B$99,2)</f>
        <v>#N/A</v>
      </c>
      <c r="G689" s="73"/>
      <c r="H689" s="97" t="str">
        <f>IF('MASTER  10 Teams'!H689&lt;&gt;"",'MASTER  10 Teams'!H689,"")</f>
        <v/>
      </c>
      <c r="I689" s="25" t="e">
        <f>VLOOKUP(M689,Venues!$A$2:$E$139,5,FALSE)</f>
        <v>#N/A</v>
      </c>
      <c r="J689" s="75" t="str">
        <f>IF('MASTER  10 Teams'!J689&lt;&gt;"",'MASTER  10 Teams'!J689,"")</f>
        <v/>
      </c>
      <c r="K689" s="24" t="str">
        <f>IF('MASTER  10 Teams'!E689&lt;&gt;"",'MASTER  10 Teams'!E689,"")</f>
        <v/>
      </c>
      <c r="L689" s="24" t="str">
        <f>IF('MASTER  10 Teams'!F689&lt;&gt;"",'MASTER  10 Teams'!F689,"")</f>
        <v/>
      </c>
      <c r="M689" s="5" t="str">
        <f>IF('MASTER  10 Teams'!I689&lt;&gt;"",'MASTER  10 Teams'!I689,"")</f>
        <v/>
      </c>
      <c r="N689" s="2"/>
    </row>
    <row r="690" spans="1:14" ht="12.75" customHeight="1" thickTop="1" thickBot="1" x14ac:dyDescent="0.4">
      <c r="A690" s="118"/>
      <c r="B690" s="23"/>
      <c r="C690" s="98">
        <f>IF('MASTER  10 Teams'!C690&lt;&gt;"",'MASTER  10 Teams'!C690,"")</f>
        <v>43030</v>
      </c>
      <c r="D690" s="34" t="str">
        <f>IF('MASTER  10 Teams'!D690&lt;&gt;"",'MASTER  10 Teams'!D690,"")</f>
        <v>O30-1</v>
      </c>
      <c r="E690" s="24" t="str">
        <f>VLOOKUP(K690,'Ref asgn teams'!$A$2:$B$99,2)</f>
        <v>FC Shelton</v>
      </c>
      <c r="F690" s="24" t="str">
        <f>VLOOKUP(L690,'Ref asgn teams'!$A$2:$B$99,2)</f>
        <v>Cinton FC</v>
      </c>
      <c r="G690" s="73"/>
      <c r="H690" s="97">
        <f>IF('MASTER  10 Teams'!H690&lt;&gt;"",'MASTER  10 Teams'!H690,"")</f>
        <v>0.33333333333333331</v>
      </c>
      <c r="I690" s="25" t="str">
        <f>VLOOKUP(M690,Venues!$A$2:$E$139,5,FALSE)</f>
        <v>Nike Site, Shelton</v>
      </c>
      <c r="J690" s="75" t="str">
        <f>IF('MASTER  10 Teams'!J690&lt;&gt;"",'MASTER  10 Teams'!J690,"")</f>
        <v/>
      </c>
      <c r="K690" s="24" t="str">
        <f>IF('MASTER  10 Teams'!E690&lt;&gt;"",'MASTER  10 Teams'!E690,"")</f>
        <v>SHELTON FC</v>
      </c>
      <c r="L690" s="24" t="str">
        <f>IF('MASTER  10 Teams'!F690&lt;&gt;"",'MASTER  10 Teams'!F690,"")</f>
        <v>CLINTON FC</v>
      </c>
      <c r="M690" s="5" t="str">
        <f>IF('MASTER  10 Teams'!I690&lt;&gt;"",'MASTER  10 Teams'!I690,"")</f>
        <v>Nike Site, Shelton</v>
      </c>
      <c r="N690" s="5"/>
    </row>
    <row r="691" spans="1:14" ht="12.75" customHeight="1" thickTop="1" thickBot="1" x14ac:dyDescent="0.4">
      <c r="A691" s="118"/>
      <c r="B691" s="23"/>
      <c r="C691" s="98">
        <f>IF('MASTER  10 Teams'!C691&lt;&gt;"",'MASTER  10 Teams'!C691,"")</f>
        <v>43030</v>
      </c>
      <c r="D691" s="34" t="str">
        <f>IF('MASTER  10 Teams'!D691&lt;&gt;"",'MASTER  10 Teams'!D691,"")</f>
        <v>O30-1</v>
      </c>
      <c r="E691" s="24" t="str">
        <f>VLOOKUP(K691,'Ref asgn teams'!$A$2:$B$99,2)</f>
        <v>Danbury United 30</v>
      </c>
      <c r="F691" s="24" t="str">
        <f>VLOOKUP(L691,'Ref asgn teams'!$A$2:$B$99,2)</f>
        <v>Polonez United</v>
      </c>
      <c r="G691" s="73"/>
      <c r="H691" s="97">
        <f>IF('MASTER  10 Teams'!H691&lt;&gt;"",'MASTER  10 Teams'!H691,"")</f>
        <v>0.375</v>
      </c>
      <c r="I691" s="25" t="str">
        <f>VLOOKUP(M691,Venues!$A$2:$E$139,5,FALSE)</f>
        <v>Danbury Portuguese Cultural Center, Danbury</v>
      </c>
      <c r="J691" s="75" t="str">
        <f>IF('MASTER  10 Teams'!J691&lt;&gt;"",'MASTER  10 Teams'!J691,"")</f>
        <v/>
      </c>
      <c r="K691" s="24" t="str">
        <f>IF('MASTER  10 Teams'!E691&lt;&gt;"",'MASTER  10 Teams'!E691,"")</f>
        <v>DANBURY UNITED 30</v>
      </c>
      <c r="L691" s="24" t="str">
        <f>IF('MASTER  10 Teams'!F691&lt;&gt;"",'MASTER  10 Teams'!F691,"")</f>
        <v>POLONEZ UNITED</v>
      </c>
      <c r="M691" s="5" t="str">
        <f>IF('MASTER  10 Teams'!I691&lt;&gt;"",'MASTER  10 Teams'!I691,"")</f>
        <v>Portuguese Cultural Center, Danbury</v>
      </c>
      <c r="N691" s="5"/>
    </row>
    <row r="692" spans="1:14" ht="12.75" customHeight="1" thickTop="1" thickBot="1" x14ac:dyDescent="0.4">
      <c r="A692" s="118"/>
      <c r="B692" s="23"/>
      <c r="C692" s="98">
        <f>IF('MASTER  10 Teams'!C692&lt;&gt;"",'MASTER  10 Teams'!C692,"")</f>
        <v>43030</v>
      </c>
      <c r="D692" s="34" t="str">
        <f>IF('MASTER  10 Teams'!D692&lt;&gt;"",'MASTER  10 Teams'!D692,"")</f>
        <v>O30-1</v>
      </c>
      <c r="E692" s="24" t="str">
        <f>VLOOKUP(K692,'Ref asgn teams'!$A$2:$B$99,2)</f>
        <v>Greenwich Arsenal 30</v>
      </c>
      <c r="F692" s="24" t="str">
        <f>VLOOKUP(L692,'Ref asgn teams'!$A$2:$B$99,2)</f>
        <v>VASCO DA GAMA 30</v>
      </c>
      <c r="G692" s="73"/>
      <c r="H692" s="97">
        <f>IF('MASTER  10 Teams'!H692&lt;&gt;"",'MASTER  10 Teams'!H692,"")</f>
        <v>0.41666666666666702</v>
      </c>
      <c r="I692" s="25" t="str">
        <f>VLOOKUP(M692,Venues!$A$2:$E$139,5,FALSE)</f>
        <v>Greenwich High School, Greenwich</v>
      </c>
      <c r="J692" s="75" t="str">
        <f>IF('MASTER  10 Teams'!J692&lt;&gt;"",'MASTER  10 Teams'!J692,"")</f>
        <v/>
      </c>
      <c r="K692" s="24" t="str">
        <f>IF('MASTER  10 Teams'!E692&lt;&gt;"",'MASTER  10 Teams'!E692,"")</f>
        <v>GREENWICH ARSENAL 30</v>
      </c>
      <c r="L692" s="24" t="str">
        <f>IF('MASTER  10 Teams'!F692&lt;&gt;"",'MASTER  10 Teams'!F692,"")</f>
        <v>VASCO DA GAMA 30</v>
      </c>
      <c r="M692" s="5" t="str">
        <f>IF('MASTER  10 Teams'!I692&lt;&gt;"",'MASTER  10 Teams'!I692,"")</f>
        <v>tbd</v>
      </c>
      <c r="N692" s="5"/>
    </row>
    <row r="693" spans="1:14" ht="12.75" customHeight="1" thickTop="1" thickBot="1" x14ac:dyDescent="0.4">
      <c r="A693" s="118"/>
      <c r="B693" s="23"/>
      <c r="C693" s="98">
        <f>IF('MASTER  10 Teams'!C693&lt;&gt;"",'MASTER  10 Teams'!C693,"")</f>
        <v>43030</v>
      </c>
      <c r="D693" s="34" t="str">
        <f>IF('MASTER  10 Teams'!D693&lt;&gt;"",'MASTER  10 Teams'!D693,"")</f>
        <v>O30-1</v>
      </c>
      <c r="E693" s="24" t="str">
        <f>VLOOKUP(K693,'Ref asgn teams'!$A$2:$B$99,2)</f>
        <v>Newtown Salty Dogs</v>
      </c>
      <c r="F693" s="24" t="str">
        <f>VLOOKUP(L693,'Ref asgn teams'!$A$2:$B$99,2)</f>
        <v>ECUACHAMOS FC</v>
      </c>
      <c r="G693" s="73"/>
      <c r="H693" s="97">
        <f>IF('MASTER  10 Teams'!H693&lt;&gt;"",'MASTER  10 Teams'!H693,"")</f>
        <v>0.33333333333333331</v>
      </c>
      <c r="I693" s="25" t="str">
        <f>VLOOKUP(M693,Venues!$A$2:$E$139,5,FALSE)</f>
        <v>Northford Park, Northford</v>
      </c>
      <c r="J693" s="75" t="str">
        <f>IF('MASTER  10 Teams'!J693&lt;&gt;"",'MASTER  10 Teams'!J693,"")</f>
        <v/>
      </c>
      <c r="K693" s="24" t="str">
        <f>IF('MASTER  10 Teams'!E693&lt;&gt;"",'MASTER  10 Teams'!E693,"")</f>
        <v>NORTH BRANFORD 30</v>
      </c>
      <c r="L693" s="24" t="str">
        <f>IF('MASTER  10 Teams'!F693&lt;&gt;"",'MASTER  10 Teams'!F693,"")</f>
        <v>ECUACHAMOS FC</v>
      </c>
      <c r="M693" s="5" t="str">
        <f>IF('MASTER  10 Teams'!I693&lt;&gt;"",'MASTER  10 Teams'!I693,"")</f>
        <v>Northford Park, North Branford</v>
      </c>
      <c r="N693" s="5"/>
    </row>
    <row r="694" spans="1:14" ht="12.75" customHeight="1" thickTop="1" thickBot="1" x14ac:dyDescent="0.4">
      <c r="A694" s="118"/>
      <c r="B694" s="23"/>
      <c r="C694" s="98">
        <f>IF('MASTER  10 Teams'!C694&lt;&gt;"",'MASTER  10 Teams'!C694,"")</f>
        <v>43030</v>
      </c>
      <c r="D694" s="34" t="str">
        <f>IF('MASTER  10 Teams'!D694&lt;&gt;"",'MASTER  10 Teams'!D694,"")</f>
        <v>O30-1</v>
      </c>
      <c r="E694" s="24" t="str">
        <f>VLOOKUP(K694,'Ref asgn teams'!$A$2:$B$99,2)</f>
        <v>Newington Portuguese 30</v>
      </c>
      <c r="F694" s="24" t="str">
        <f>VLOOKUP(L694,'Ref asgn teams'!$A$2:$B$99,2)</f>
        <v>Milford Tuesday</v>
      </c>
      <c r="G694" s="73"/>
      <c r="H694" s="97">
        <f>IF('MASTER  10 Teams'!H694&lt;&gt;"",'MASTER  10 Teams'!H694,"")</f>
        <v>0.33333333333333331</v>
      </c>
      <c r="I694" s="25" t="str">
        <f>VLOOKUP(M694,Venues!$A$2:$E$139,5,FALSE)</f>
        <v>Martin Kellogg, Newington</v>
      </c>
      <c r="J694" s="75" t="str">
        <f>IF('MASTER  10 Teams'!J694&lt;&gt;"",'MASTER  10 Teams'!J694,"")</f>
        <v/>
      </c>
      <c r="K694" s="24" t="str">
        <f>IF('MASTER  10 Teams'!E694&lt;&gt;"",'MASTER  10 Teams'!E694,"")</f>
        <v>NEWINGTON PORTUGUESE 30</v>
      </c>
      <c r="L694" s="24" t="str">
        <f>IF('MASTER  10 Teams'!F694&lt;&gt;"",'MASTER  10 Teams'!F694,"")</f>
        <v>MILFORD TUESDAY</v>
      </c>
      <c r="M694" s="5" t="str">
        <f>IF('MASTER  10 Teams'!I694&lt;&gt;"",'MASTER  10 Teams'!I694,"")</f>
        <v>Martin Kellogg, Newington</v>
      </c>
      <c r="N694" s="5"/>
    </row>
    <row r="695" spans="1:14" ht="12.75" customHeight="1" thickTop="1" thickBot="1" x14ac:dyDescent="0.4">
      <c r="A695" s="118"/>
      <c r="B695" s="23"/>
      <c r="C695" s="98">
        <f>IF('MASTER  10 Teams'!C695&lt;&gt;"",'MASTER  10 Teams'!C695,"")</f>
        <v>43030</v>
      </c>
      <c r="D695" s="29" t="str">
        <f>IF('MASTER  10 Teams'!D695&lt;&gt;"",'MASTER  10 Teams'!D695,"")</f>
        <v/>
      </c>
      <c r="E695" s="24" t="e">
        <f>VLOOKUP(K695,'Ref asgn teams'!$A$2:$B$99,2)</f>
        <v>#N/A</v>
      </c>
      <c r="F695" s="24" t="e">
        <f>VLOOKUP(L695,'Ref asgn teams'!$A$2:$B$99,2)</f>
        <v>#N/A</v>
      </c>
      <c r="G695" s="73"/>
      <c r="H695" s="97" t="str">
        <f>IF('MASTER  10 Teams'!H695&lt;&gt;"",'MASTER  10 Teams'!H695,"")</f>
        <v/>
      </c>
      <c r="I695" s="25" t="e">
        <f>VLOOKUP(M695,Venues!$A$2:$E$139,5,FALSE)</f>
        <v>#N/A</v>
      </c>
      <c r="J695" s="75" t="str">
        <f>IF('MASTER  10 Teams'!J695&lt;&gt;"",'MASTER  10 Teams'!J695,"")</f>
        <v/>
      </c>
      <c r="K695" s="24" t="str">
        <f>IF('MASTER  10 Teams'!E695&lt;&gt;"",'MASTER  10 Teams'!E695,"")</f>
        <v/>
      </c>
      <c r="L695" s="24" t="str">
        <f>IF('MASTER  10 Teams'!F695&lt;&gt;"",'MASTER  10 Teams'!F695,"")</f>
        <v/>
      </c>
      <c r="M695" s="5" t="str">
        <f>IF('MASTER  10 Teams'!I695&lt;&gt;"",'MASTER  10 Teams'!I695,"")</f>
        <v/>
      </c>
      <c r="N695" s="5"/>
    </row>
    <row r="696" spans="1:14" ht="12.75" customHeight="1" thickTop="1" thickBot="1" x14ac:dyDescent="0.4">
      <c r="A696" s="118"/>
      <c r="B696" s="23"/>
      <c r="C696" s="98">
        <f>IF('MASTER  10 Teams'!C696&lt;&gt;"",'MASTER  10 Teams'!C696,"")</f>
        <v>43030</v>
      </c>
      <c r="D696" s="35" t="str">
        <f>IF('MASTER  10 Teams'!D696&lt;&gt;"",'MASTER  10 Teams'!D696,"")</f>
        <v>O30-2</v>
      </c>
      <c r="E696" s="24" t="str">
        <f>VLOOKUP(K696,'Ref asgn teams'!$A$2:$B$99,2)</f>
        <v>Stamford FC</v>
      </c>
      <c r="F696" s="24" t="str">
        <f>VLOOKUP(L696,'Ref asgn teams'!$A$2:$B$99,2)</f>
        <v>Bridgeport United</v>
      </c>
      <c r="G696" s="73"/>
      <c r="H696" s="97">
        <f>IF('MASTER  10 Teams'!H696&lt;&gt;"",'MASTER  10 Teams'!H696,"")</f>
        <v>0.41666666666666702</v>
      </c>
      <c r="I696" s="25" t="str">
        <f>VLOOKUP(M696,Venues!$A$2:$E$139,5,FALSE)</f>
        <v>West Beach, Stamford</v>
      </c>
      <c r="J696" s="75" t="str">
        <f>IF('MASTER  10 Teams'!J696&lt;&gt;"",'MASTER  10 Teams'!J696,"")</f>
        <v/>
      </c>
      <c r="K696" s="24" t="str">
        <f>IF('MASTER  10 Teams'!E696&lt;&gt;"",'MASTER  10 Teams'!E696,"")</f>
        <v>STAMFORD FC</v>
      </c>
      <c r="L696" s="24" t="str">
        <f>IF('MASTER  10 Teams'!F696&lt;&gt;"",'MASTER  10 Teams'!F696,"")</f>
        <v>BYE</v>
      </c>
      <c r="M696" s="5" t="str">
        <f>IF('MASTER  10 Teams'!I696&lt;&gt;"",'MASTER  10 Teams'!I696,"")</f>
        <v>West Beach Fields, Stamford</v>
      </c>
      <c r="N696" s="5"/>
    </row>
    <row r="697" spans="1:14" ht="12.75" customHeight="1" thickTop="1" thickBot="1" x14ac:dyDescent="0.4">
      <c r="A697" s="118"/>
      <c r="B697" s="23"/>
      <c r="C697" s="98">
        <f>IF('MASTER  10 Teams'!C697&lt;&gt;"",'MASTER  10 Teams'!C697,"")</f>
        <v>43030</v>
      </c>
      <c r="D697" s="35" t="str">
        <f>IF('MASTER  10 Teams'!D697&lt;&gt;"",'MASTER  10 Teams'!D697,"")</f>
        <v>O30-2</v>
      </c>
      <c r="E697" s="24" t="str">
        <f>VLOOKUP(K697,'Ref asgn teams'!$A$2:$B$99,2)</f>
        <v>Caseus New Haven FC</v>
      </c>
      <c r="F697" s="24" t="str">
        <f>VLOOKUP(L697,'Ref asgn teams'!$A$2:$B$99,2)</f>
        <v>Newtown Salty Dogs</v>
      </c>
      <c r="G697" s="73"/>
      <c r="H697" s="97">
        <f>IF('MASTER  10 Teams'!H697&lt;&gt;"",'MASTER  10 Teams'!H697,"")</f>
        <v>0.33333333333333331</v>
      </c>
      <c r="I697" s="25" t="str">
        <f>VLOOKUP(M697,Venues!$A$2:$E$139,5,FALSE)</f>
        <v>West Haven HS, West Haven</v>
      </c>
      <c r="J697" s="75" t="str">
        <f>IF('MASTER  10 Teams'!J697&lt;&gt;"",'MASTER  10 Teams'!J697,"")</f>
        <v/>
      </c>
      <c r="K697" s="24" t="str">
        <f>IF('MASTER  10 Teams'!E697&lt;&gt;"",'MASTER  10 Teams'!E697,"")</f>
        <v>CASEUS NEW HAVEN FC</v>
      </c>
      <c r="L697" s="24" t="str">
        <f>IF('MASTER  10 Teams'!F697&lt;&gt;"",'MASTER  10 Teams'!F697,"")</f>
        <v>NEWTOWN SALTY DOGS</v>
      </c>
      <c r="M697" s="5" t="str">
        <f>IF('MASTER  10 Teams'!I697&lt;&gt;"",'MASTER  10 Teams'!I697,"")</f>
        <v>Strong Stadium, West Haven</v>
      </c>
      <c r="N697" s="5"/>
    </row>
    <row r="698" spans="1:14" ht="12.75" customHeight="1" thickTop="1" thickBot="1" x14ac:dyDescent="0.4">
      <c r="A698" s="118"/>
      <c r="B698" s="23"/>
      <c r="C698" s="98">
        <f>IF('MASTER  10 Teams'!C698&lt;&gt;"",'MASTER  10 Teams'!C698,"")</f>
        <v>43030</v>
      </c>
      <c r="D698" s="35" t="str">
        <f>IF('MASTER  10 Teams'!D698&lt;&gt;"",'MASTER  10 Teams'!D698,"")</f>
        <v>O30-2</v>
      </c>
      <c r="E698" s="24" t="str">
        <f>VLOOKUP(K698,'Ref asgn teams'!$A$2:$B$99,2)</f>
        <v>HENRY REID FC</v>
      </c>
      <c r="F698" s="24" t="str">
        <f>VLOOKUP(L698,'Ref asgn teams'!$A$2:$B$99,2)</f>
        <v>WATERTOWN GEEZERS</v>
      </c>
      <c r="G698" s="73"/>
      <c r="H698" s="97">
        <f>IF('MASTER  10 Teams'!H698&lt;&gt;"",'MASTER  10 Teams'!H698,"")</f>
        <v>0.41666666666666702</v>
      </c>
      <c r="I698" s="25" t="str">
        <f>VLOOKUP(M698,Venues!$A$2:$E$139,5,FALSE)</f>
        <v>Ludlowe HS, Fairfield</v>
      </c>
      <c r="J698" s="75" t="str">
        <f>IF('MASTER  10 Teams'!J698&lt;&gt;"",'MASTER  10 Teams'!J698,"")</f>
        <v/>
      </c>
      <c r="K698" s="24" t="str">
        <f>IF('MASTER  10 Teams'!E698&lt;&gt;"",'MASTER  10 Teams'!E698,"")</f>
        <v>HENRY  REID FC 30</v>
      </c>
      <c r="L698" s="24" t="str">
        <f>IF('MASTER  10 Teams'!F698&lt;&gt;"",'MASTER  10 Teams'!F698,"")</f>
        <v>WATERTOWN GEEZERS</v>
      </c>
      <c r="M698" s="5" t="str">
        <f>IF('MASTER  10 Teams'!I698&lt;&gt;"",'MASTER  10 Teams'!I698,"")</f>
        <v>Ludlowe HS, Fairfield</v>
      </c>
      <c r="N698" s="5"/>
    </row>
    <row r="699" spans="1:14" ht="12.75" customHeight="1" thickTop="1" thickBot="1" x14ac:dyDescent="0.4">
      <c r="A699" s="118"/>
      <c r="B699" s="23"/>
      <c r="C699" s="98">
        <f>IF('MASTER  10 Teams'!C699&lt;&gt;"",'MASTER  10 Teams'!C699,"")</f>
        <v>43030</v>
      </c>
      <c r="D699" s="35" t="str">
        <f>IF('MASTER  10 Teams'!D699&lt;&gt;"",'MASTER  10 Teams'!D699,"")</f>
        <v>O30-2</v>
      </c>
      <c r="E699" s="24" t="str">
        <f>VLOOKUP(K699,'Ref asgn teams'!$A$2:$B$99,2)</f>
        <v>Naugatuck Fusion</v>
      </c>
      <c r="F699" s="24" t="str">
        <f>VLOOKUP(L699,'Ref asgn teams'!$A$2:$B$99,2)</f>
        <v>Club Napoli 30</v>
      </c>
      <c r="G699" s="73"/>
      <c r="H699" s="97">
        <f>IF('MASTER  10 Teams'!H699&lt;&gt;"",'MASTER  10 Teams'!H699,"")</f>
        <v>0.33333333333333331</v>
      </c>
      <c r="I699" s="25" t="str">
        <f>VLOOKUP(M699,Venues!$A$2:$E$139,5,FALSE)</f>
        <v>City Hill Middle School, Naugatuck</v>
      </c>
      <c r="J699" s="75" t="str">
        <f>IF('MASTER  10 Teams'!J699&lt;&gt;"",'MASTER  10 Teams'!J699,"")</f>
        <v/>
      </c>
      <c r="K699" s="24" t="str">
        <f>IF('MASTER  10 Teams'!E699&lt;&gt;"",'MASTER  10 Teams'!E699,"")</f>
        <v>NAUGATUCK FUSION</v>
      </c>
      <c r="L699" s="24" t="str">
        <f>IF('MASTER  10 Teams'!F699&lt;&gt;"",'MASTER  10 Teams'!F699,"")</f>
        <v>CLUB NAPOLI 30</v>
      </c>
      <c r="M699" s="5" t="str">
        <f>IF('MASTER  10 Teams'!I699&lt;&gt;"",'MASTER  10 Teams'!I699,"")</f>
        <v>City Hill MS, Naugatuck</v>
      </c>
      <c r="N699" s="5"/>
    </row>
    <row r="700" spans="1:14" ht="12.75" customHeight="1" thickTop="1" thickBot="1" x14ac:dyDescent="0.4">
      <c r="A700" s="118"/>
      <c r="B700" s="23"/>
      <c r="C700" s="98">
        <f>IF('MASTER  10 Teams'!C700&lt;&gt;"",'MASTER  10 Teams'!C700,"")</f>
        <v>43030</v>
      </c>
      <c r="D700" s="35" t="str">
        <f>IF('MASTER  10 Teams'!D700&lt;&gt;"",'MASTER  10 Teams'!D700,"")</f>
        <v>O30-2</v>
      </c>
      <c r="E700" s="24" t="str">
        <f>VLOOKUP(K700,'Ref asgn teams'!$A$2:$B$99,2)</f>
        <v>Milford Amigos</v>
      </c>
      <c r="F700" s="24" t="str">
        <f>VLOOKUP(L700,'Ref asgn teams'!$A$2:$B$99,2)</f>
        <v>Litchfield County Blues</v>
      </c>
      <c r="G700" s="73"/>
      <c r="H700" s="97">
        <f>IF('MASTER  10 Teams'!H700&lt;&gt;"",'MASTER  10 Teams'!H700,"")</f>
        <v>0.33333333333333331</v>
      </c>
      <c r="I700" s="25" t="str">
        <f>VLOOKUP(M700,Venues!$A$2:$E$139,5,FALSE)</f>
        <v>Pease Rd Field, Woodbridge</v>
      </c>
      <c r="J700" s="75" t="str">
        <f>IF('MASTER  10 Teams'!J700&lt;&gt;"",'MASTER  10 Teams'!J700,"")</f>
        <v/>
      </c>
      <c r="K700" s="24" t="str">
        <f>IF('MASTER  10 Teams'!E700&lt;&gt;"",'MASTER  10 Teams'!E700,"")</f>
        <v>MILFORD AMIGOS</v>
      </c>
      <c r="L700" s="24" t="str">
        <f>IF('MASTER  10 Teams'!F700&lt;&gt;"",'MASTER  10 Teams'!F700,"")</f>
        <v>LITCHFIELD COUNTY BLUES</v>
      </c>
      <c r="M700" s="5" t="str">
        <f>IF('MASTER  10 Teams'!I700&lt;&gt;"",'MASTER  10 Teams'!I700,"")</f>
        <v>Pease Road, Woodbridge</v>
      </c>
      <c r="N700" s="5"/>
    </row>
    <row r="701" spans="1:14" ht="12.75" customHeight="1" thickTop="1" thickBot="1" x14ac:dyDescent="0.4">
      <c r="A701" s="118"/>
      <c r="B701" s="23"/>
      <c r="C701" s="98">
        <f>IF('MASTER  10 Teams'!C701&lt;&gt;"",'MASTER  10 Teams'!C701,"")</f>
        <v>43030</v>
      </c>
      <c r="D701" s="29" t="str">
        <f>IF('MASTER  10 Teams'!D701&lt;&gt;"",'MASTER  10 Teams'!D701,"")</f>
        <v/>
      </c>
      <c r="E701" s="24" t="e">
        <f>VLOOKUP(K701,'Ref asgn teams'!$A$2:$B$99,2)</f>
        <v>#N/A</v>
      </c>
      <c r="F701" s="24" t="e">
        <f>VLOOKUP(L701,'Ref asgn teams'!$A$2:$B$99,2)</f>
        <v>#N/A</v>
      </c>
      <c r="G701" s="73"/>
      <c r="H701" s="97" t="str">
        <f>IF('MASTER  10 Teams'!H701&lt;&gt;"",'MASTER  10 Teams'!H701,"")</f>
        <v/>
      </c>
      <c r="I701" s="25" t="e">
        <f>VLOOKUP(M701,Venues!$A$2:$E$139,5,FALSE)</f>
        <v>#N/A</v>
      </c>
      <c r="J701" s="75" t="str">
        <f>IF('MASTER  10 Teams'!J701&lt;&gt;"",'MASTER  10 Teams'!J701,"")</f>
        <v/>
      </c>
      <c r="K701" s="24" t="str">
        <f>IF('MASTER  10 Teams'!E701&lt;&gt;"",'MASTER  10 Teams'!E701,"")</f>
        <v/>
      </c>
      <c r="L701" s="24" t="str">
        <f>IF('MASTER  10 Teams'!F701&lt;&gt;"",'MASTER  10 Teams'!F701,"")</f>
        <v/>
      </c>
      <c r="M701" s="5" t="str">
        <f>IF('MASTER  10 Teams'!I701&lt;&gt;"",'MASTER  10 Teams'!I701,"")</f>
        <v/>
      </c>
      <c r="N701" s="2"/>
    </row>
    <row r="702" spans="1:14" ht="12.75" customHeight="1" thickTop="1" thickBot="1" x14ac:dyDescent="0.4">
      <c r="A702" s="118"/>
      <c r="B702" s="23"/>
      <c r="C702" s="98">
        <f>IF('MASTER  10 Teams'!C702&lt;&gt;"",'MASTER  10 Teams'!C702,"")</f>
        <v>43030</v>
      </c>
      <c r="D702" s="36" t="str">
        <f>IF('MASTER  10 Teams'!D702&lt;&gt;"",'MASTER  10 Teams'!D702,"")</f>
        <v>O40-1</v>
      </c>
      <c r="E702" s="24" t="str">
        <f>VLOOKUP(K702,'Ref asgn teams'!$A$2:$B$99,2)</f>
        <v>Waterbury Albanians</v>
      </c>
      <c r="F702" s="24" t="str">
        <f>VLOOKUP(L702,'Ref asgn teams'!$A$2:$B$99,2)</f>
        <v>Cheshire Azzurri 40</v>
      </c>
      <c r="G702" s="73"/>
      <c r="H702" s="97">
        <f>IF('MASTER  10 Teams'!H702&lt;&gt;"",'MASTER  10 Teams'!H702,"")</f>
        <v>0.375</v>
      </c>
      <c r="I702" s="25" t="str">
        <f>VLOOKUP(M702,Venues!$A$2:$E$139,5,FALSE)</f>
        <v>Wilby HS, Waterbury</v>
      </c>
      <c r="J702" s="75" t="str">
        <f>IF('MASTER  10 Teams'!J702&lt;&gt;"",'MASTER  10 Teams'!J702,"")</f>
        <v/>
      </c>
      <c r="K702" s="24" t="str">
        <f>IF('MASTER  10 Teams'!E702&lt;&gt;"",'MASTER  10 Teams'!E702,"")</f>
        <v>WATERBURY ALBANIANS</v>
      </c>
      <c r="L702" s="24" t="str">
        <f>IF('MASTER  10 Teams'!F702&lt;&gt;"",'MASTER  10 Teams'!F702,"")</f>
        <v>CHESHIRE AZZURRI 40</v>
      </c>
      <c r="M702" s="5" t="str">
        <f>IF('MASTER  10 Teams'!I702&lt;&gt;"",'MASTER  10 Teams'!I702,"")</f>
        <v>Wilby HS, Waterbury</v>
      </c>
      <c r="N702" s="5"/>
    </row>
    <row r="703" spans="1:14" ht="12.75" customHeight="1" thickTop="1" thickBot="1" x14ac:dyDescent="0.4">
      <c r="A703" s="118"/>
      <c r="B703" s="23"/>
      <c r="C703" s="98">
        <f>IF('MASTER  10 Teams'!C703&lt;&gt;"",'MASTER  10 Teams'!C703,"")</f>
        <v>43030</v>
      </c>
      <c r="D703" s="36" t="str">
        <f>IF('MASTER  10 Teams'!D703&lt;&gt;"",'MASTER  10 Teams'!D703,"")</f>
        <v>O40-1</v>
      </c>
      <c r="E703" s="24" t="str">
        <f>VLOOKUP(K703,'Ref asgn teams'!$A$2:$B$99,2)</f>
        <v>Danbury United 40</v>
      </c>
      <c r="F703" s="24" t="str">
        <f>VLOOKUP(L703,'Ref asgn teams'!$A$2:$B$99,2)</f>
        <v>Vasco Da Gama 40</v>
      </c>
      <c r="G703" s="73"/>
      <c r="H703" s="97">
        <f>IF('MASTER  10 Teams'!H703&lt;&gt;"",'MASTER  10 Teams'!H703,"")</f>
        <v>0.45833333333333331</v>
      </c>
      <c r="I703" s="25" t="str">
        <f>VLOOKUP(M703,Venues!$A$2:$E$139,5,FALSE)</f>
        <v>Danbury Portuguese Cultural Center, Danbury</v>
      </c>
      <c r="J703" s="75" t="str">
        <f>IF('MASTER  10 Teams'!J703&lt;&gt;"",'MASTER  10 Teams'!J703,"")</f>
        <v/>
      </c>
      <c r="K703" s="24" t="str">
        <f>IF('MASTER  10 Teams'!E703&lt;&gt;"",'MASTER  10 Teams'!E703,"")</f>
        <v>DANBURY UNITED 40</v>
      </c>
      <c r="L703" s="24" t="str">
        <f>IF('MASTER  10 Teams'!F703&lt;&gt;"",'MASTER  10 Teams'!F703,"")</f>
        <v>VASCO DA GAMA 40</v>
      </c>
      <c r="M703" s="5" t="str">
        <f>IF('MASTER  10 Teams'!I703&lt;&gt;"",'MASTER  10 Teams'!I703,"")</f>
        <v>Portuguese Cultural Center, Danbury</v>
      </c>
      <c r="N703" s="5"/>
    </row>
    <row r="704" spans="1:14" ht="12.75" customHeight="1" thickTop="1" thickBot="1" x14ac:dyDescent="0.4">
      <c r="A704" s="118"/>
      <c r="B704" s="23"/>
      <c r="C704" s="98">
        <f>IF('MASTER  10 Teams'!C704&lt;&gt;"",'MASTER  10 Teams'!C704,"")</f>
        <v>43030</v>
      </c>
      <c r="D704" s="36" t="str">
        <f>IF('MASTER  10 Teams'!D704&lt;&gt;"",'MASTER  10 Teams'!D704,"")</f>
        <v>O40-1</v>
      </c>
      <c r="E704" s="24" t="str">
        <f>VLOOKUP(K704,'Ref asgn teams'!$A$2:$B$99,2)</f>
        <v>Greenwich Pumas</v>
      </c>
      <c r="F704" s="24" t="str">
        <f>VLOOKUP(L704,'Ref asgn teams'!$A$2:$B$99,2)</f>
        <v>Wilton Ancient Warriors FC</v>
      </c>
      <c r="G704" s="73"/>
      <c r="H704" s="97">
        <f>IF('MASTER  10 Teams'!H704&lt;&gt;"",'MASTER  10 Teams'!H704,"")</f>
        <v>0.41666666666666702</v>
      </c>
      <c r="I704" s="25" t="str">
        <f>VLOOKUP(M704,Venues!$A$2:$E$139,5,FALSE)</f>
        <v>Greenwich High School, Greenwich</v>
      </c>
      <c r="J704" s="75" t="str">
        <f>IF('MASTER  10 Teams'!J704&lt;&gt;"",'MASTER  10 Teams'!J704,"")</f>
        <v/>
      </c>
      <c r="K704" s="24" t="str">
        <f>IF('MASTER  10 Teams'!E704&lt;&gt;"",'MASTER  10 Teams'!E704,"")</f>
        <v>GREENWICH PUMAS</v>
      </c>
      <c r="L704" s="24" t="str">
        <f>IF('MASTER  10 Teams'!F704&lt;&gt;"",'MASTER  10 Teams'!F704,"")</f>
        <v xml:space="preserve">WILTON WARRIORS </v>
      </c>
      <c r="M704" s="5" t="str">
        <f>IF('MASTER  10 Teams'!I704&lt;&gt;"",'MASTER  10 Teams'!I704,"")</f>
        <v>tbd</v>
      </c>
      <c r="N704" s="5"/>
    </row>
    <row r="705" spans="1:14" ht="12.75" customHeight="1" thickTop="1" thickBot="1" x14ac:dyDescent="0.4">
      <c r="A705" s="118"/>
      <c r="B705" s="23"/>
      <c r="C705" s="98">
        <f>IF('MASTER  10 Teams'!C705&lt;&gt;"",'MASTER  10 Teams'!C705,"")</f>
        <v>43030</v>
      </c>
      <c r="D705" s="36" t="str">
        <f>IF('MASTER  10 Teams'!D705&lt;&gt;"",'MASTER  10 Teams'!D705,"")</f>
        <v>O40-1</v>
      </c>
      <c r="E705" s="24" t="str">
        <f>VLOOKUP(K705,'Ref asgn teams'!$A$2:$B$99,2)</f>
        <v>Connecticut Storm</v>
      </c>
      <c r="F705" s="24" t="str">
        <f>VLOOKUP(L705,'Ref asgn teams'!$A$2:$B$99,2)</f>
        <v>Fairfield GAC</v>
      </c>
      <c r="G705" s="73"/>
      <c r="H705" s="97">
        <f>IF('MASTER  10 Teams'!H705&lt;&gt;"",'MASTER  10 Teams'!H705,"")</f>
        <v>0.375</v>
      </c>
      <c r="I705" s="25" t="str">
        <f>VLOOKUP(M705,Venues!$A$2:$E$139,5,FALSE)</f>
        <v>Wakeman Park, Westport</v>
      </c>
      <c r="J705" s="75" t="str">
        <f>IF('MASTER  10 Teams'!J705&lt;&gt;"",'MASTER  10 Teams'!J705,"")</f>
        <v/>
      </c>
      <c r="K705" s="24" t="str">
        <f>IF('MASTER  10 Teams'!E705&lt;&gt;"",'MASTER  10 Teams'!E705,"")</f>
        <v>STORM FC</v>
      </c>
      <c r="L705" s="24" t="str">
        <f>IF('MASTER  10 Teams'!F705&lt;&gt;"",'MASTER  10 Teams'!F705,"")</f>
        <v>FAIRFIELD GAC</v>
      </c>
      <c r="M705" s="5" t="str">
        <f>IF('MASTER  10 Teams'!I705&lt;&gt;"",'MASTER  10 Teams'!I705,"")</f>
        <v>Wakeman Park, Westport</v>
      </c>
      <c r="N705" s="5"/>
    </row>
    <row r="706" spans="1:14" ht="12.75" customHeight="1" thickTop="1" thickBot="1" x14ac:dyDescent="0.4">
      <c r="A706" s="118"/>
      <c r="B706" s="23"/>
      <c r="C706" s="98">
        <f>IF('MASTER  10 Teams'!C706&lt;&gt;"",'MASTER  10 Teams'!C706,"")</f>
        <v>43030</v>
      </c>
      <c r="D706" s="36" t="str">
        <f>IF('MASTER  10 Teams'!D706&lt;&gt;"",'MASTER  10 Teams'!D706,"")</f>
        <v>O40-1</v>
      </c>
      <c r="E706" s="24" t="str">
        <f>VLOOKUP(K706,'Ref asgn teams'!$A$2:$B$99,2)</f>
        <v>Ridgefield Kicks</v>
      </c>
      <c r="F706" s="24" t="str">
        <f>VLOOKUP(L706,'Ref asgn teams'!$A$2:$B$99,2)</f>
        <v>Norwalk Mariners</v>
      </c>
      <c r="G706" s="73"/>
      <c r="H706" s="97">
        <f>IF('MASTER  10 Teams'!H706&lt;&gt;"",'MASTER  10 Teams'!H706,"")</f>
        <v>0.41666666666666702</v>
      </c>
      <c r="I706" s="25" t="str">
        <f>VLOOKUP(M706,Venues!$A$2:$E$139,5,FALSE)</f>
        <v>Scotland field, Ridgefield</v>
      </c>
      <c r="J706" s="75" t="str">
        <f>IF('MASTER  10 Teams'!J706&lt;&gt;"",'MASTER  10 Teams'!J706,"")</f>
        <v/>
      </c>
      <c r="K706" s="24" t="str">
        <f>IF('MASTER  10 Teams'!E706&lt;&gt;"",'MASTER  10 Teams'!E706,"")</f>
        <v>RIDGEFIELD KICKS</v>
      </c>
      <c r="L706" s="24" t="str">
        <f>IF('MASTER  10 Teams'!F706&lt;&gt;"",'MASTER  10 Teams'!F706,"")</f>
        <v>NORWALK MARINERS</v>
      </c>
      <c r="M706" s="5" t="str">
        <f>IF('MASTER  10 Teams'!I706&lt;&gt;"",'MASTER  10 Teams'!I706,"")</f>
        <v>Scotland Field, Ridgefield</v>
      </c>
      <c r="N706" s="5"/>
    </row>
    <row r="707" spans="1:14" ht="12.75" customHeight="1" thickTop="1" thickBot="1" x14ac:dyDescent="0.4">
      <c r="A707" s="118"/>
      <c r="B707" s="23"/>
      <c r="C707" s="98">
        <f>IF('MASTER  10 Teams'!C707&lt;&gt;"",'MASTER  10 Teams'!C707,"")</f>
        <v>43030</v>
      </c>
      <c r="D707" s="29" t="str">
        <f>IF('MASTER  10 Teams'!D707&lt;&gt;"",'MASTER  10 Teams'!D707,"")</f>
        <v/>
      </c>
      <c r="E707" s="24" t="e">
        <f>VLOOKUP(K707,'Ref asgn teams'!$A$2:$B$99,2)</f>
        <v>#N/A</v>
      </c>
      <c r="F707" s="24" t="e">
        <f>VLOOKUP(L707,'Ref asgn teams'!$A$2:$B$99,2)</f>
        <v>#N/A</v>
      </c>
      <c r="G707" s="73"/>
      <c r="H707" s="97" t="str">
        <f>IF('MASTER  10 Teams'!H707&lt;&gt;"",'MASTER  10 Teams'!H707,"")</f>
        <v/>
      </c>
      <c r="I707" s="25" t="e">
        <f>VLOOKUP(M707,Venues!$A$2:$E$139,5,FALSE)</f>
        <v>#N/A</v>
      </c>
      <c r="J707" s="75" t="str">
        <f>IF('MASTER  10 Teams'!J707&lt;&gt;"",'MASTER  10 Teams'!J707,"")</f>
        <v/>
      </c>
      <c r="K707" s="24" t="str">
        <f>IF('MASTER  10 Teams'!E707&lt;&gt;"",'MASTER  10 Teams'!E707,"")</f>
        <v/>
      </c>
      <c r="L707" s="24" t="str">
        <f>IF('MASTER  10 Teams'!F707&lt;&gt;"",'MASTER  10 Teams'!F707,"")</f>
        <v/>
      </c>
      <c r="M707" s="5" t="str">
        <f>IF('MASTER  10 Teams'!I707&lt;&gt;"",'MASTER  10 Teams'!I707,"")</f>
        <v/>
      </c>
      <c r="N707" s="2"/>
    </row>
    <row r="708" spans="1:14" ht="12.75" customHeight="1" thickTop="1" thickBot="1" x14ac:dyDescent="0.4">
      <c r="A708" s="118"/>
      <c r="B708" s="23"/>
      <c r="C708" s="98">
        <f>IF('MASTER  10 Teams'!C708&lt;&gt;"",'MASTER  10 Teams'!C708,"")</f>
        <v>43030</v>
      </c>
      <c r="D708" s="37" t="str">
        <f>IF('MASTER  10 Teams'!D708&lt;&gt;"",'MASTER  10 Teams'!D708,"")</f>
        <v>O40-2</v>
      </c>
      <c r="E708" s="24" t="str">
        <f>VLOOKUP(K708,'Ref asgn teams'!$A$2:$B$99,2)</f>
        <v>Southeast Rovers</v>
      </c>
      <c r="F708" s="24" t="str">
        <f>VLOOKUP(L708,'Ref asgn teams'!$A$2:$B$99,2)</f>
        <v>Derby Quitus</v>
      </c>
      <c r="G708" s="73"/>
      <c r="H708" s="97">
        <f>IF('MASTER  10 Teams'!H708&lt;&gt;"",'MASTER  10 Teams'!H708,"")</f>
        <v>0.41666666666666702</v>
      </c>
      <c r="I708" s="25" t="str">
        <f>VLOOKUP(M708,Venues!$A$2:$E$139,5,FALSE)</f>
        <v>Spera Field, Waterford</v>
      </c>
      <c r="J708" s="75" t="str">
        <f>IF('MASTER  10 Teams'!J708&lt;&gt;"",'MASTER  10 Teams'!J708,"")</f>
        <v/>
      </c>
      <c r="K708" s="24" t="str">
        <f>IF('MASTER  10 Teams'!E708&lt;&gt;"",'MASTER  10 Teams'!E708,"")</f>
        <v>SOUTHEAST ROVERS</v>
      </c>
      <c r="L708" s="24" t="str">
        <f>IF('MASTER  10 Teams'!F708&lt;&gt;"",'MASTER  10 Teams'!F708,"")</f>
        <v>DERBY QUITUS</v>
      </c>
      <c r="M708" s="5" t="str">
        <f>IF('MASTER  10 Teams'!I708&lt;&gt;"",'MASTER  10 Teams'!I708,"")</f>
        <v>Spera Park, Waterford</v>
      </c>
      <c r="N708" s="5"/>
    </row>
    <row r="709" spans="1:14" ht="12.75" customHeight="1" thickTop="1" thickBot="1" x14ac:dyDescent="0.4">
      <c r="A709" s="118"/>
      <c r="B709" s="23"/>
      <c r="C709" s="98">
        <f>IF('MASTER  10 Teams'!C709&lt;&gt;"",'MASTER  10 Teams'!C709,"")</f>
        <v>43030</v>
      </c>
      <c r="D709" s="37" t="str">
        <f>IF('MASTER  10 Teams'!D709&lt;&gt;"",'MASTER  10 Teams'!D709,"")</f>
        <v>O40-2</v>
      </c>
      <c r="E709" s="24" t="str">
        <f>VLOOKUP(K709,'Ref asgn teams'!$A$2:$B$99,2)</f>
        <v>Greenwich Arsenal 40</v>
      </c>
      <c r="F709" s="24" t="str">
        <f>VLOOKUP(L709,'Ref asgn teams'!$A$2:$B$99,2)</f>
        <v>Norwalk Spots Colombia FC</v>
      </c>
      <c r="G709" s="73"/>
      <c r="H709" s="97">
        <f>IF('MASTER  10 Teams'!H709&lt;&gt;"",'MASTER  10 Teams'!H709,"")</f>
        <v>0.41666666666666702</v>
      </c>
      <c r="I709" s="25" t="str">
        <f>VLOOKUP(M709,Venues!$A$2:$E$139,5,FALSE)</f>
        <v>Greenwich High School, Greenwich</v>
      </c>
      <c r="J709" s="75" t="str">
        <f>IF('MASTER  10 Teams'!J709&lt;&gt;"",'MASTER  10 Teams'!J709,"")</f>
        <v/>
      </c>
      <c r="K709" s="24" t="str">
        <f>IF('MASTER  10 Teams'!E709&lt;&gt;"",'MASTER  10 Teams'!E709,"")</f>
        <v>GREENWICH ARSENAL 40</v>
      </c>
      <c r="L709" s="24" t="str">
        <f>IF('MASTER  10 Teams'!F709&lt;&gt;"",'MASTER  10 Teams'!F709,"")</f>
        <v xml:space="preserve">NORWALK SPORT COLOMBIA </v>
      </c>
      <c r="M709" s="5" t="str">
        <f>IF('MASTER  10 Teams'!I709&lt;&gt;"",'MASTER  10 Teams'!I709,"")</f>
        <v>tbd</v>
      </c>
      <c r="N709" s="5"/>
    </row>
    <row r="710" spans="1:14" ht="12.75" customHeight="1" thickTop="1" thickBot="1" x14ac:dyDescent="0.4">
      <c r="A710" s="118"/>
      <c r="B710" s="23"/>
      <c r="C710" s="98">
        <f>IF('MASTER  10 Teams'!C710&lt;&gt;"",'MASTER  10 Teams'!C710,"")</f>
        <v>43030</v>
      </c>
      <c r="D710" s="37" t="str">
        <f>IF('MASTER  10 Teams'!D710&lt;&gt;"",'MASTER  10 Teams'!D710,"")</f>
        <v>O40-2</v>
      </c>
      <c r="E710" s="24" t="str">
        <f>VLOOKUP(K710,'Ref asgn teams'!$A$2:$B$99,2)</f>
        <v>Guilford Bell Curve</v>
      </c>
      <c r="F710" s="24" t="str">
        <f>VLOOKUP(L710,'Ref asgn teams'!$A$2:$B$99,2)</f>
        <v>Stamford United</v>
      </c>
      <c r="G710" s="73"/>
      <c r="H710" s="97">
        <f>IF('MASTER  10 Teams'!H710&lt;&gt;"",'MASTER  10 Teams'!H710,"")</f>
        <v>0.33333333333333331</v>
      </c>
      <c r="I710" s="25" t="str">
        <f>VLOOKUP(M710,Venues!$A$2:$E$139,5,FALSE)</f>
        <v>Calvin Leete Field, Guilford</v>
      </c>
      <c r="J710" s="75" t="str">
        <f>IF('MASTER  10 Teams'!J710&lt;&gt;"",'MASTER  10 Teams'!J710,"")</f>
        <v/>
      </c>
      <c r="K710" s="24" t="str">
        <f>IF('MASTER  10 Teams'!E710&lt;&gt;"",'MASTER  10 Teams'!E710,"")</f>
        <v>GUILFORD BELL CURVE</v>
      </c>
      <c r="L710" s="24" t="str">
        <f>IF('MASTER  10 Teams'!F710&lt;&gt;"",'MASTER  10 Teams'!F710,"")</f>
        <v>STAMFORD UNITED</v>
      </c>
      <c r="M710" s="5" t="str">
        <f>IF('MASTER  10 Teams'!I710&lt;&gt;"",'MASTER  10 Teams'!I710,"")</f>
        <v>Calvin Leete School, Guilford</v>
      </c>
      <c r="N710" s="5"/>
    </row>
    <row r="711" spans="1:14" ht="12.75" customHeight="1" thickTop="1" thickBot="1" x14ac:dyDescent="0.4">
      <c r="A711" s="118"/>
      <c r="B711" s="23"/>
      <c r="C711" s="98">
        <f>IF('MASTER  10 Teams'!C711&lt;&gt;"",'MASTER  10 Teams'!C711,"")</f>
        <v>43030</v>
      </c>
      <c r="D711" s="37" t="str">
        <f>IF('MASTER  10 Teams'!D711&lt;&gt;"",'MASTER  10 Teams'!D711,"")</f>
        <v>O40-2</v>
      </c>
      <c r="E711" s="24" t="str">
        <f>VLOOKUP(K711,'Ref asgn teams'!$A$2:$B$99,2)</f>
        <v>Newington Portuguese 40</v>
      </c>
      <c r="F711" s="24" t="str">
        <f>VLOOKUP(L711,'Ref asgn teams'!$A$2:$B$99,2)</f>
        <v>Greenwich Gunners 40</v>
      </c>
      <c r="G711" s="73"/>
      <c r="H711" s="97">
        <f>IF('MASTER  10 Teams'!H711&lt;&gt;"",'MASTER  10 Teams'!H711,"")</f>
        <v>0.41666666666666702</v>
      </c>
      <c r="I711" s="25" t="str">
        <f>VLOOKUP(M711,Venues!$A$2:$E$139,5,FALSE)</f>
        <v>Martin Kellogg, Newington</v>
      </c>
      <c r="J711" s="75" t="str">
        <f>IF('MASTER  10 Teams'!J711&lt;&gt;"",'MASTER  10 Teams'!J711,"")</f>
        <v/>
      </c>
      <c r="K711" s="24" t="str">
        <f>IF('MASTER  10 Teams'!E711&lt;&gt;"",'MASTER  10 Teams'!E711,"")</f>
        <v>NEWINGTON PORTUGUESE 40</v>
      </c>
      <c r="L711" s="24" t="str">
        <f>IF('MASTER  10 Teams'!F711&lt;&gt;"",'MASTER  10 Teams'!F711,"")</f>
        <v>GREENWICH GUNNERS 40</v>
      </c>
      <c r="M711" s="5" t="str">
        <f>IF('MASTER  10 Teams'!I711&lt;&gt;"",'MASTER  10 Teams'!I711,"")</f>
        <v>Martin Kellogg, Newington</v>
      </c>
      <c r="N711" s="5"/>
    </row>
    <row r="712" spans="1:14" ht="12.75" customHeight="1" thickTop="1" thickBot="1" x14ac:dyDescent="0.4">
      <c r="A712" s="118"/>
      <c r="B712" s="23"/>
      <c r="C712" s="98">
        <f>IF('MASTER  10 Teams'!C712&lt;&gt;"",'MASTER  10 Teams'!C712,"")</f>
        <v>43030</v>
      </c>
      <c r="D712" s="37" t="str">
        <f>IF('MASTER  10 Teams'!D712&lt;&gt;"",'MASTER  10 Teams'!D712,"")</f>
        <v>O40-2</v>
      </c>
      <c r="E712" s="24" t="str">
        <f>VLOOKUP(K712,'Ref asgn teams'!$A$2:$B$99,2)</f>
        <v>New Haven Americans</v>
      </c>
      <c r="F712" s="24" t="str">
        <f>VLOOKUP(L712,'Ref asgn teams'!$A$2:$B$99,2)</f>
        <v xml:space="preserve">GUILFORD CELTIC </v>
      </c>
      <c r="G712" s="73"/>
      <c r="H712" s="97">
        <f>IF('MASTER  10 Teams'!H712&lt;&gt;"",'MASTER  10 Teams'!H712,"")</f>
        <v>0.41666666666666702</v>
      </c>
      <c r="I712" s="25" t="str">
        <f>VLOOKUP(M712,Venues!$A$2:$E$139,5,FALSE)</f>
        <v>Peck Place School, Orange</v>
      </c>
      <c r="J712" s="75" t="str">
        <f>IF('MASTER  10 Teams'!J712&lt;&gt;"",'MASTER  10 Teams'!J712,"")</f>
        <v/>
      </c>
      <c r="K712" s="24" t="str">
        <f>IF('MASTER  10 Teams'!E712&lt;&gt;"",'MASTER  10 Teams'!E712,"")</f>
        <v>NEW HAVEN AMERICANS</v>
      </c>
      <c r="L712" s="24" t="str">
        <f>IF('MASTER  10 Teams'!F712&lt;&gt;"",'MASTER  10 Teams'!F712,"")</f>
        <v xml:space="preserve">GUILFORD CELTIC </v>
      </c>
      <c r="M712" s="5" t="str">
        <f>IF('MASTER  10 Teams'!I712&lt;&gt;"",'MASTER  10 Teams'!I712,"")</f>
        <v>Peck Place School, Orange</v>
      </c>
      <c r="N712" s="5"/>
    </row>
    <row r="713" spans="1:14" ht="12.75" customHeight="1" thickTop="1" thickBot="1" x14ac:dyDescent="0.4">
      <c r="A713" s="118"/>
      <c r="B713" s="23"/>
      <c r="C713" s="98">
        <f>IF('MASTER  10 Teams'!C713&lt;&gt;"",'MASTER  10 Teams'!C713,"")</f>
        <v>43030</v>
      </c>
      <c r="D713" s="29" t="str">
        <f>IF('MASTER  10 Teams'!D713&lt;&gt;"",'MASTER  10 Teams'!D713,"")</f>
        <v/>
      </c>
      <c r="E713" s="24" t="e">
        <f>VLOOKUP(K713,'Ref asgn teams'!$A$2:$B$99,2)</f>
        <v>#N/A</v>
      </c>
      <c r="F713" s="24" t="e">
        <f>VLOOKUP(L713,'Ref asgn teams'!$A$2:$B$99,2)</f>
        <v>#N/A</v>
      </c>
      <c r="G713" s="73"/>
      <c r="H713" s="97" t="str">
        <f>IF('MASTER  10 Teams'!H713&lt;&gt;"",'MASTER  10 Teams'!H713,"")</f>
        <v/>
      </c>
      <c r="I713" s="25" t="e">
        <f>VLOOKUP(M713,Venues!$A$2:$E$139,5,FALSE)</f>
        <v>#N/A</v>
      </c>
      <c r="J713" s="75" t="str">
        <f>IF('MASTER  10 Teams'!J713&lt;&gt;"",'MASTER  10 Teams'!J713,"")</f>
        <v/>
      </c>
      <c r="K713" s="24" t="str">
        <f>IF('MASTER  10 Teams'!E713&lt;&gt;"",'MASTER  10 Teams'!E713,"")</f>
        <v/>
      </c>
      <c r="L713" s="24" t="str">
        <f>IF('MASTER  10 Teams'!F713&lt;&gt;"",'MASTER  10 Teams'!F713,"")</f>
        <v/>
      </c>
      <c r="M713" s="5" t="str">
        <f>IF('MASTER  10 Teams'!I713&lt;&gt;"",'MASTER  10 Teams'!I713,"")</f>
        <v/>
      </c>
      <c r="N713" s="5"/>
    </row>
    <row r="714" spans="1:14" ht="12.75" customHeight="1" thickTop="1" thickBot="1" x14ac:dyDescent="0.4">
      <c r="A714" s="118"/>
      <c r="B714" s="23"/>
      <c r="C714" s="98">
        <f>IF('MASTER  10 Teams'!C714&lt;&gt;"",'MASTER  10 Teams'!C714,"")</f>
        <v>43030</v>
      </c>
      <c r="D714" s="38" t="str">
        <f>IF('MASTER  10 Teams'!D714&lt;&gt;"",'MASTER  10 Teams'!D714,"")</f>
        <v>O40-3</v>
      </c>
      <c r="E714" s="24" t="str">
        <f>VLOOKUP(K714,'Ref asgn teams'!$A$2:$B$99,2)</f>
        <v>Wallingford Morelia</v>
      </c>
      <c r="F714" s="24" t="str">
        <f>VLOOKUP(L714,'Ref asgn teams'!$A$2:$B$99,2)</f>
        <v>Cheshire United</v>
      </c>
      <c r="G714" s="73"/>
      <c r="H714" s="97">
        <f>IF('MASTER  10 Teams'!H714&lt;&gt;"",'MASTER  10 Teams'!H714,"")</f>
        <v>0.41666666666666702</v>
      </c>
      <c r="I714" s="25" t="str">
        <f>VLOOKUP(M714,Venues!$A$2:$E$139,5,FALSE)</f>
        <v>Woodhouse, Wallingford</v>
      </c>
      <c r="J714" s="75" t="str">
        <f>IF('MASTER  10 Teams'!J714&lt;&gt;"",'MASTER  10 Teams'!J714,"")</f>
        <v/>
      </c>
      <c r="K714" s="24" t="str">
        <f>IF('MASTER  10 Teams'!E714&lt;&gt;"",'MASTER  10 Teams'!E714,"")</f>
        <v>WALLINGFORD MORELIA</v>
      </c>
      <c r="L714" s="24" t="str">
        <f>IF('MASTER  10 Teams'!F714&lt;&gt;"",'MASTER  10 Teams'!F714,"")</f>
        <v xml:space="preserve">CHESHIRE UNITED </v>
      </c>
      <c r="M714" s="5" t="str">
        <f>IF('MASTER  10 Teams'!I714&lt;&gt;"",'MASTER  10 Teams'!I714,"")</f>
        <v>Woodhouse Field, Wallingford</v>
      </c>
      <c r="N714" s="5"/>
    </row>
    <row r="715" spans="1:14" ht="12.75" customHeight="1" thickTop="1" thickBot="1" x14ac:dyDescent="0.4">
      <c r="A715" s="118"/>
      <c r="B715" s="23"/>
      <c r="C715" s="98">
        <f>IF('MASTER  10 Teams'!C715&lt;&gt;"",'MASTER  10 Teams'!C715,"")</f>
        <v>43030</v>
      </c>
      <c r="D715" s="38" t="str">
        <f>IF('MASTER  10 Teams'!D715&lt;&gt;"",'MASTER  10 Teams'!D715,"")</f>
        <v>O40-3</v>
      </c>
      <c r="E715" s="24" t="str">
        <f>VLOOKUP(K715,'Ref asgn teams'!$A$2:$B$99,2)</f>
        <v>Eli's FC</v>
      </c>
      <c r="F715" s="24" t="str">
        <f>VLOOKUP(L715,'Ref asgn teams'!$A$2:$B$99,2)</f>
        <v>Stamford City</v>
      </c>
      <c r="G715" s="73"/>
      <c r="H715" s="97">
        <f>IF('MASTER  10 Teams'!H715&lt;&gt;"",'MASTER  10 Teams'!H715,"")</f>
        <v>0.41666666666666702</v>
      </c>
      <c r="I715" s="25" t="str">
        <f>VLOOKUP(M715,Venues!$A$2:$E$139,5,FALSE)</f>
        <v>Platt Tech High School, Milford</v>
      </c>
      <c r="J715" s="75" t="str">
        <f>IF('MASTER  10 Teams'!J715&lt;&gt;"",'MASTER  10 Teams'!J715,"")</f>
        <v/>
      </c>
      <c r="K715" s="24" t="str">
        <f>IF('MASTER  10 Teams'!E715&lt;&gt;"",'MASTER  10 Teams'!E715,"")</f>
        <v>ELI'S FC</v>
      </c>
      <c r="L715" s="24" t="str">
        <f>IF('MASTER  10 Teams'!F715&lt;&gt;"",'MASTER  10 Teams'!F715,"")</f>
        <v>STAMFORD CITY</v>
      </c>
      <c r="M715" s="5" t="str">
        <f>IF('MASTER  10 Teams'!I715&lt;&gt;"",'MASTER  10 Teams'!I715,"")</f>
        <v>Platt Tech HS, Milford</v>
      </c>
      <c r="N715" s="5"/>
    </row>
    <row r="716" spans="1:14" ht="12.75" customHeight="1" thickTop="1" thickBot="1" x14ac:dyDescent="0.4">
      <c r="A716" s="118"/>
      <c r="B716" s="23"/>
      <c r="C716" s="98">
        <f>IF('MASTER  10 Teams'!C716&lt;&gt;"",'MASTER  10 Teams'!C716,"")</f>
        <v>43030</v>
      </c>
      <c r="D716" s="38" t="str">
        <f>IF('MASTER  10 Teams'!D716&lt;&gt;"",'MASTER  10 Teams'!D716,"")</f>
        <v>O40-3</v>
      </c>
      <c r="E716" s="24" t="str">
        <f>VLOOKUP(K716,'Ref asgn teams'!$A$2:$B$99,2)</f>
        <v>HENRY  REID FC 40</v>
      </c>
      <c r="F716" s="24" t="str">
        <f>VLOOKUP(L716,'Ref asgn teams'!$A$2:$B$99,2)</f>
        <v>Wilton Wolves</v>
      </c>
      <c r="G716" s="73"/>
      <c r="H716" s="97">
        <f>IF('MASTER  10 Teams'!H716&lt;&gt;"",'MASTER  10 Teams'!H716,"")</f>
        <v>0.33333333333333331</v>
      </c>
      <c r="I716" s="25" t="str">
        <f>VLOOKUP(M716,Venues!$A$2:$E$139,5,FALSE)</f>
        <v>Ludlowe HS, Fairfield</v>
      </c>
      <c r="J716" s="75" t="str">
        <f>IF('MASTER  10 Teams'!J716&lt;&gt;"",'MASTER  10 Teams'!J716,"")</f>
        <v/>
      </c>
      <c r="K716" s="24" t="str">
        <f>IF('MASTER  10 Teams'!E716&lt;&gt;"",'MASTER  10 Teams'!E716,"")</f>
        <v>HENRY  REID FC 40</v>
      </c>
      <c r="L716" s="24" t="str">
        <f>IF('MASTER  10 Teams'!F716&lt;&gt;"",'MASTER  10 Teams'!F716,"")</f>
        <v>WILTON WOLVES</v>
      </c>
      <c r="M716" s="5" t="str">
        <f>IF('MASTER  10 Teams'!I716&lt;&gt;"",'MASTER  10 Teams'!I716,"")</f>
        <v>Ludlowe HS, Fairfield</v>
      </c>
      <c r="N716" s="5"/>
    </row>
    <row r="717" spans="1:14" ht="12.75" customHeight="1" thickTop="1" thickBot="1" x14ac:dyDescent="0.4">
      <c r="A717" s="118"/>
      <c r="B717" s="23"/>
      <c r="C717" s="98">
        <f>IF('MASTER  10 Teams'!C717&lt;&gt;"",'MASTER  10 Teams'!C717,"")</f>
        <v>43030</v>
      </c>
      <c r="D717" s="38" t="str">
        <f>IF('MASTER  10 Teams'!D717&lt;&gt;"",'MASTER  10 Teams'!D717,"")</f>
        <v>O40-3</v>
      </c>
      <c r="E717" s="24" t="str">
        <f>VLOOKUP(K717,'Ref asgn teams'!$A$2:$B$99,2)</f>
        <v>PAN ZONES</v>
      </c>
      <c r="F717" s="24" t="str">
        <f>VLOOKUP(L717,'Ref asgn teams'!$A$2:$B$99,2)</f>
        <v>Hamden United</v>
      </c>
      <c r="G717" s="73"/>
      <c r="H717" s="97">
        <f>IF('MASTER  10 Teams'!H717&lt;&gt;"",'MASTER  10 Teams'!H717,"")</f>
        <v>0.41666666666666702</v>
      </c>
      <c r="I717" s="25" t="str">
        <f>VLOOKUP(M717,Venues!$A$2:$E$139,5,FALSE)</f>
        <v>Stanley Quarter Park, New Britain</v>
      </c>
      <c r="J717" s="75" t="str">
        <f>IF('MASTER  10 Teams'!J717&lt;&gt;"",'MASTER  10 Teams'!J717,"")</f>
        <v/>
      </c>
      <c r="K717" s="24" t="str">
        <f>IF('MASTER  10 Teams'!E717&lt;&gt;"",'MASTER  10 Teams'!E717,"")</f>
        <v>PAN ZONES</v>
      </c>
      <c r="L717" s="24" t="str">
        <f>IF('MASTER  10 Teams'!F717&lt;&gt;"",'MASTER  10 Teams'!F717,"")</f>
        <v>HAMDEN UNITED</v>
      </c>
      <c r="M717" s="5" t="str">
        <f>IF('MASTER  10 Teams'!I717&lt;&gt;"",'MASTER  10 Teams'!I717,"")</f>
        <v>Stanley Quarter Park, New Britain</v>
      </c>
      <c r="N717" s="5"/>
    </row>
    <row r="718" spans="1:14" ht="12.75" customHeight="1" thickTop="1" thickBot="1" x14ac:dyDescent="0.4">
      <c r="A718" s="118"/>
      <c r="B718" s="23"/>
      <c r="C718" s="98">
        <f>IF('MASTER  10 Teams'!C718&lt;&gt;"",'MASTER  10 Teams'!C718,"")</f>
        <v>43030</v>
      </c>
      <c r="D718" s="38" t="str">
        <f>IF('MASTER  10 Teams'!D718&lt;&gt;"",'MASTER  10 Teams'!D718,"")</f>
        <v>O40-3</v>
      </c>
      <c r="E718" s="24" t="str">
        <f>VLOOKUP(K718,'Ref asgn teams'!$A$2:$B$99,2)</f>
        <v>North Haven FC 40</v>
      </c>
      <c r="F718" s="24" t="str">
        <f>VLOOKUP(L718,'Ref asgn teams'!$A$2:$B$99,2)</f>
        <v>Newtown Salty Dogs</v>
      </c>
      <c r="G718" s="73"/>
      <c r="H718" s="97">
        <f>IF('MASTER  10 Teams'!H718&lt;&gt;"",'MASTER  10 Teams'!H718,"")</f>
        <v>0.41666666666666702</v>
      </c>
      <c r="I718" s="25" t="str">
        <f>VLOOKUP(M718,Venues!$A$2:$E$139,5,FALSE)</f>
        <v>Ridge Rd School , North Haven</v>
      </c>
      <c r="J718" s="75" t="str">
        <f>IF('MASTER  10 Teams'!J718&lt;&gt;"",'MASTER  10 Teams'!J718,"")</f>
        <v/>
      </c>
      <c r="K718" s="24" t="str">
        <f>IF('MASTER  10 Teams'!E718&lt;&gt;"",'MASTER  10 Teams'!E718,"")</f>
        <v>NORTH HAVEN SC</v>
      </c>
      <c r="L718" s="24" t="str">
        <f>IF('MASTER  10 Teams'!F718&lt;&gt;"",'MASTER  10 Teams'!F718,"")</f>
        <v>NORTH BRANFORD 40</v>
      </c>
      <c r="M718" s="5" t="str">
        <f>IF('MASTER  10 Teams'!I718&lt;&gt;"",'MASTER  10 Teams'!I718,"")</f>
        <v>Ridge Road, North Haven</v>
      </c>
      <c r="N718" s="5"/>
    </row>
    <row r="719" spans="1:14" ht="12.75" customHeight="1" thickTop="1" thickBot="1" x14ac:dyDescent="0.4">
      <c r="A719" s="118"/>
      <c r="B719" s="23"/>
      <c r="C719" s="98">
        <f>IF('MASTER  10 Teams'!C719&lt;&gt;"",'MASTER  10 Teams'!C719,"")</f>
        <v>43030</v>
      </c>
      <c r="D719" s="29" t="str">
        <f>IF('MASTER  10 Teams'!D719&lt;&gt;"",'MASTER  10 Teams'!D719,"")</f>
        <v/>
      </c>
      <c r="E719" s="24" t="e">
        <f>VLOOKUP(K719,'Ref asgn teams'!$A$2:$B$99,2)</f>
        <v>#N/A</v>
      </c>
      <c r="F719" s="24" t="e">
        <f>VLOOKUP(L719,'Ref asgn teams'!$A$2:$B$99,2)</f>
        <v>#N/A</v>
      </c>
      <c r="G719" s="73"/>
      <c r="H719" s="97" t="str">
        <f>IF('MASTER  10 Teams'!H719&lt;&gt;"",'MASTER  10 Teams'!H719,"")</f>
        <v/>
      </c>
      <c r="I719" s="25" t="e">
        <f>VLOOKUP(M719,Venues!$A$2:$E$139,5,FALSE)</f>
        <v>#N/A</v>
      </c>
      <c r="J719" s="75" t="str">
        <f>IF('MASTER  10 Teams'!J719&lt;&gt;"",'MASTER  10 Teams'!J719,"")</f>
        <v/>
      </c>
      <c r="K719" s="24" t="str">
        <f>IF('MASTER  10 Teams'!E719&lt;&gt;"",'MASTER  10 Teams'!E719,"")</f>
        <v/>
      </c>
      <c r="L719" s="24" t="str">
        <f>IF('MASTER  10 Teams'!F719&lt;&gt;"",'MASTER  10 Teams'!F719,"")</f>
        <v/>
      </c>
      <c r="M719" s="5" t="str">
        <f>IF('MASTER  10 Teams'!I719&lt;&gt;"",'MASTER  10 Teams'!I719,"")</f>
        <v/>
      </c>
      <c r="N719" s="2"/>
    </row>
    <row r="720" spans="1:14" ht="12.75" customHeight="1" thickTop="1" thickBot="1" x14ac:dyDescent="0.4">
      <c r="A720" s="118"/>
      <c r="B720" s="23"/>
      <c r="C720" s="98">
        <f>IF('MASTER  10 Teams'!C720&lt;&gt;"",'MASTER  10 Teams'!C720,"")</f>
        <v>43030</v>
      </c>
      <c r="D720" s="28" t="str">
        <f>IF('MASTER  10 Teams'!D720&lt;&gt;"",'MASTER  10 Teams'!D720,"")</f>
        <v>O50-1</v>
      </c>
      <c r="E720" s="24" t="str">
        <f>VLOOKUP(K720,'Ref asgn teams'!$A$2:$B$99,2)</f>
        <v>Polonia Falcon Stars FC</v>
      </c>
      <c r="F720" s="24" t="str">
        <f>VLOOKUP(L720,'Ref asgn teams'!$A$2:$B$99,2)</f>
        <v>Cheshire Azzurri 50</v>
      </c>
      <c r="G720" s="73"/>
      <c r="H720" s="97">
        <f>IF('MASTER  10 Teams'!H720&lt;&gt;"",'MASTER  10 Teams'!H720,"")</f>
        <v>0.41666666666666702</v>
      </c>
      <c r="I720" s="25" t="str">
        <f>VLOOKUP(M720,Venues!$A$2:$E$139,5,FALSE)</f>
        <v>Falcon Field (New Britain), New Britain</v>
      </c>
      <c r="J720" s="75" t="str">
        <f>IF('MASTER  10 Teams'!J720&lt;&gt;"",'MASTER  10 Teams'!J720,"")</f>
        <v/>
      </c>
      <c r="K720" s="24" t="str">
        <f>IF('MASTER  10 Teams'!E720&lt;&gt;"",'MASTER  10 Teams'!E720,"")</f>
        <v>POLONIA FALCON STARS FC</v>
      </c>
      <c r="L720" s="24" t="str">
        <f>IF('MASTER  10 Teams'!F720&lt;&gt;"",'MASTER  10 Teams'!F720,"")</f>
        <v>CHESHIRE AZZURRI 50</v>
      </c>
      <c r="M720" s="5" t="str">
        <f>IF('MASTER  10 Teams'!I720&lt;&gt;"",'MASTER  10 Teams'!I720,"")</f>
        <v>Falcon Field, New Britain</v>
      </c>
      <c r="N720" s="5"/>
    </row>
    <row r="721" spans="1:14" ht="12.75" customHeight="1" thickTop="1" thickBot="1" x14ac:dyDescent="0.4">
      <c r="A721" s="118"/>
      <c r="B721" s="23"/>
      <c r="C721" s="98">
        <f>IF('MASTER  10 Teams'!C721&lt;&gt;"",'MASTER  10 Teams'!C721,"")</f>
        <v>43030</v>
      </c>
      <c r="D721" s="28" t="str">
        <f>IF('MASTER  10 Teams'!D721&lt;&gt;"",'MASTER  10 Teams'!D721,"")</f>
        <v>O50-1</v>
      </c>
      <c r="E721" s="24" t="str">
        <f>VLOOKUP(K721,'Ref asgn teams'!$A$2:$B$99,2)</f>
        <v>Club Napoli 50</v>
      </c>
      <c r="F721" s="24" t="str">
        <f>VLOOKUP(L721,'Ref asgn teams'!$A$2:$B$99,2)</f>
        <v>New Britain Falcons FC</v>
      </c>
      <c r="G721" s="73"/>
      <c r="H721" s="97">
        <f>IF('MASTER  10 Teams'!H721&lt;&gt;"",'MASTER  10 Teams'!H721,"")</f>
        <v>0.41666666666666702</v>
      </c>
      <c r="I721" s="25" t="str">
        <f>VLOOKUP(M721,Venues!$A$2:$E$139,5,FALSE)</f>
        <v>North Farms Park, North Branford</v>
      </c>
      <c r="J721" s="75" t="str">
        <f>IF('MASTER  10 Teams'!J721&lt;&gt;"",'MASTER  10 Teams'!J721,"")</f>
        <v/>
      </c>
      <c r="K721" s="24" t="str">
        <f>IF('MASTER  10 Teams'!E721&lt;&gt;"",'MASTER  10 Teams'!E721,"")</f>
        <v>CLUB NAPOLI 50</v>
      </c>
      <c r="L721" s="24" t="str">
        <f>IF('MASTER  10 Teams'!F721&lt;&gt;"",'MASTER  10 Teams'!F721,"")</f>
        <v>NEW BRITAIN FALCONS FC</v>
      </c>
      <c r="M721" s="5" t="str">
        <f>IF('MASTER  10 Teams'!I721&lt;&gt;"",'MASTER  10 Teams'!I721,"")</f>
        <v>North Farms Park, North Branford</v>
      </c>
      <c r="N721" s="5"/>
    </row>
    <row r="722" spans="1:14" ht="12.75" customHeight="1" thickTop="1" thickBot="1" x14ac:dyDescent="0.4">
      <c r="A722" s="118"/>
      <c r="B722" s="23"/>
      <c r="C722" s="98">
        <f>IF('MASTER  10 Teams'!C722&lt;&gt;"",'MASTER  10 Teams'!C722,"")</f>
        <v>43030</v>
      </c>
      <c r="D722" s="28" t="str">
        <f>IF('MASTER  10 Teams'!D722&lt;&gt;"",'MASTER  10 Teams'!D722,"")</f>
        <v>O50-1</v>
      </c>
      <c r="E722" s="24" t="str">
        <f>VLOOKUP(K722,'Ref asgn teams'!$A$2:$B$99,2)</f>
        <v>Glastonbury Celtic</v>
      </c>
      <c r="F722" s="24" t="str">
        <f>VLOOKUP(L722,'Ref asgn teams'!$A$2:$B$99,2)</f>
        <v>Vasco Da Gama 50 CC</v>
      </c>
      <c r="G722" s="73"/>
      <c r="H722" s="97">
        <f>IF('MASTER  10 Teams'!H722&lt;&gt;"",'MASTER  10 Teams'!H722,"")</f>
        <v>0.41666666666666702</v>
      </c>
      <c r="I722" s="25" t="e">
        <f>VLOOKUP(M722,Venues!$A$2:$E$139,5,FALSE)</f>
        <v>#N/A</v>
      </c>
      <c r="J722" s="75" t="str">
        <f>IF('MASTER  10 Teams'!J722&lt;&gt;"",'MASTER  10 Teams'!J722,"")</f>
        <v/>
      </c>
      <c r="K722" s="24" t="str">
        <f>IF('MASTER  10 Teams'!E722&lt;&gt;"",'MASTER  10 Teams'!E722,"")</f>
        <v xml:space="preserve">GLASTONBURY CELTIC </v>
      </c>
      <c r="L722" s="24" t="str">
        <f>IF('MASTER  10 Teams'!F722&lt;&gt;"",'MASTER  10 Teams'!F722,"")</f>
        <v>VASCO DA GAMA 50</v>
      </c>
      <c r="M722" s="5" t="str">
        <f>IF('MASTER  10 Teams'!I722&lt;&gt;"",'MASTER  10 Teams'!I722,"")</f>
        <v>Irish American Club, Glastonbury</v>
      </c>
      <c r="N722" s="5"/>
    </row>
    <row r="723" spans="1:14" ht="12.75" customHeight="1" thickTop="1" thickBot="1" x14ac:dyDescent="0.4">
      <c r="A723" s="118"/>
      <c r="B723" s="23"/>
      <c r="C723" s="98">
        <f>IF('MASTER  10 Teams'!C723&lt;&gt;"",'MASTER  10 Teams'!C723,"")</f>
        <v>43030</v>
      </c>
      <c r="D723" s="28" t="str">
        <f>IF('MASTER  10 Teams'!D723&lt;&gt;"",'MASTER  10 Teams'!D723,"")</f>
        <v>O50-1</v>
      </c>
      <c r="E723" s="24" t="str">
        <f>VLOOKUP(K723,'Ref asgn teams'!$A$2:$B$99,2)</f>
        <v>Hartford Cavaliers Masters</v>
      </c>
      <c r="F723" s="24" t="str">
        <f>VLOOKUP(L723,'Ref asgn teams'!$A$2:$B$99,2)</f>
        <v>Darien Blue Waves</v>
      </c>
      <c r="G723" s="73"/>
      <c r="H723" s="97">
        <f>IF('MASTER  10 Teams'!H723&lt;&gt;"",'MASTER  10 Teams'!H723,"")</f>
        <v>0.41666666666666702</v>
      </c>
      <c r="I723" s="25" t="str">
        <f>VLOOKUP(M723,Venues!$A$2:$E$139,5,FALSE)</f>
        <v>Cronin Field, Hartford</v>
      </c>
      <c r="J723" s="75" t="str">
        <f>IF('MASTER  10 Teams'!J723&lt;&gt;"",'MASTER  10 Teams'!J723,"")</f>
        <v/>
      </c>
      <c r="K723" s="24" t="str">
        <f>IF('MASTER  10 Teams'!E723&lt;&gt;"",'MASTER  10 Teams'!E723,"")</f>
        <v>HARTFORD CAVALIERS</v>
      </c>
      <c r="L723" s="24" t="str">
        <f>IF('MASTER  10 Teams'!F723&lt;&gt;"",'MASTER  10 Teams'!F723,"")</f>
        <v>DARIEN BLUE WAVE</v>
      </c>
      <c r="M723" s="5" t="str">
        <f>IF('MASTER  10 Teams'!I723&lt;&gt;"",'MASTER  10 Teams'!I723,"")</f>
        <v>Cronin Field, Hartford</v>
      </c>
      <c r="N723" s="5"/>
    </row>
    <row r="724" spans="1:14" ht="12.75" customHeight="1" thickTop="1" thickBot="1" x14ac:dyDescent="0.4">
      <c r="A724" s="118"/>
      <c r="B724" s="23"/>
      <c r="C724" s="98">
        <f>IF('MASTER  10 Teams'!C724&lt;&gt;"",'MASTER  10 Teams'!C724,"")</f>
        <v>43030</v>
      </c>
      <c r="D724" s="28" t="str">
        <f>IF('MASTER  10 Teams'!D724&lt;&gt;"",'MASTER  10 Teams'!D724,"")</f>
        <v>O50-1</v>
      </c>
      <c r="E724" s="24" t="str">
        <f>VLOOKUP(K724,'Ref asgn teams'!$A$2:$B$99,2)</f>
        <v>Guilford Black Eagles</v>
      </c>
      <c r="F724" s="24" t="str">
        <f>VLOOKUP(L724,'Ref asgn teams'!$A$2:$B$99,2)</f>
        <v>Greenwich Gunners 50</v>
      </c>
      <c r="G724" s="73"/>
      <c r="H724" s="97">
        <f>IF('MASTER  10 Teams'!H724&lt;&gt;"",'MASTER  10 Teams'!H724,"")</f>
        <v>0.41666666666666702</v>
      </c>
      <c r="I724" s="25" t="str">
        <f>VLOOKUP(M724,Venues!$A$2:$E$139,5,FALSE)</f>
        <v>Calvin Leete Field, Guilford</v>
      </c>
      <c r="J724" s="75" t="str">
        <f>IF('MASTER  10 Teams'!J724&lt;&gt;"",'MASTER  10 Teams'!J724,"")</f>
        <v/>
      </c>
      <c r="K724" s="24" t="str">
        <f>IF('MASTER  10 Teams'!E724&lt;&gt;"",'MASTER  10 Teams'!E724,"")</f>
        <v>GUILFORD BLACK EAGLES</v>
      </c>
      <c r="L724" s="24" t="str">
        <f>IF('MASTER  10 Teams'!F724&lt;&gt;"",'MASTER  10 Teams'!F724,"")</f>
        <v>GREENWICH GUNNERS 50</v>
      </c>
      <c r="M724" s="5" t="str">
        <f>IF('MASTER  10 Teams'!I724&lt;&gt;"",'MASTER  10 Teams'!I724,"")</f>
        <v>Calvin Leete School, Guilford</v>
      </c>
      <c r="N724" s="5"/>
    </row>
    <row r="725" spans="1:14" ht="12.75" customHeight="1" thickTop="1" thickBot="1" x14ac:dyDescent="0.4">
      <c r="A725" s="118"/>
      <c r="B725" s="23"/>
      <c r="C725" s="98">
        <f>IF('MASTER  10 Teams'!C725&lt;&gt;"",'MASTER  10 Teams'!C725,"")</f>
        <v>43030</v>
      </c>
      <c r="D725" s="29" t="str">
        <f>IF('MASTER  10 Teams'!D725&lt;&gt;"",'MASTER  10 Teams'!D725,"")</f>
        <v/>
      </c>
      <c r="E725" s="24" t="e">
        <f>VLOOKUP(K725,'Ref asgn teams'!$A$2:$B$99,2)</f>
        <v>#N/A</v>
      </c>
      <c r="F725" s="24" t="e">
        <f>VLOOKUP(L725,'Ref asgn teams'!$A$2:$B$99,2)</f>
        <v>#N/A</v>
      </c>
      <c r="G725" s="73"/>
      <c r="H725" s="97" t="str">
        <f>IF('MASTER  10 Teams'!H725&lt;&gt;"",'MASTER  10 Teams'!H725,"")</f>
        <v/>
      </c>
      <c r="I725" s="25" t="e">
        <f>VLOOKUP(M725,Venues!$A$2:$E$139,5,FALSE)</f>
        <v>#N/A</v>
      </c>
      <c r="J725" s="75" t="str">
        <f>IF('MASTER  10 Teams'!J725&lt;&gt;"",'MASTER  10 Teams'!J725,"")</f>
        <v/>
      </c>
      <c r="K725" s="24" t="str">
        <f>IF('MASTER  10 Teams'!E725&lt;&gt;"",'MASTER  10 Teams'!E725,"")</f>
        <v/>
      </c>
      <c r="L725" s="24" t="str">
        <f>IF('MASTER  10 Teams'!F725&lt;&gt;"",'MASTER  10 Teams'!F725,"")</f>
        <v/>
      </c>
      <c r="M725" s="5" t="str">
        <f>IF('MASTER  10 Teams'!I725&lt;&gt;"",'MASTER  10 Teams'!I725,"")</f>
        <v/>
      </c>
      <c r="N725" s="2"/>
    </row>
    <row r="726" spans="1:14" ht="12.75" customHeight="1" thickTop="1" thickBot="1" x14ac:dyDescent="0.4">
      <c r="A726" s="118"/>
      <c r="B726" s="23"/>
      <c r="C726" s="98">
        <f>IF('MASTER  10 Teams'!C726&lt;&gt;"",'MASTER  10 Teams'!C726,"")</f>
        <v>43030</v>
      </c>
      <c r="D726" s="39" t="str">
        <f>IF('MASTER  10 Teams'!D726&lt;&gt;"",'MASTER  10 Teams'!D726,"")</f>
        <v>O50-2</v>
      </c>
      <c r="E726" s="24" t="str">
        <f>VLOOKUP(K726,'Ref asgn teams'!$A$2:$B$99,2)</f>
        <v>Waterbury Pontes</v>
      </c>
      <c r="F726" s="24" t="str">
        <f>VLOOKUP(L726,'Ref asgn teams'!$A$2:$B$99,2)</f>
        <v>East Haven SC</v>
      </c>
      <c r="G726" s="73"/>
      <c r="H726" s="97">
        <f>IF('MASTER  10 Teams'!H726&lt;&gt;"",'MASTER  10 Teams'!H726,"")</f>
        <v>0.41666666666666702</v>
      </c>
      <c r="I726" s="25" t="str">
        <f>VLOOKUP(M726,Venues!$A$2:$E$139,5,FALSE)</f>
        <v>Pontelandolfo Club, Waterbury</v>
      </c>
      <c r="J726" s="75" t="str">
        <f>IF('MASTER  10 Teams'!J726&lt;&gt;"",'MASTER  10 Teams'!J726,"")</f>
        <v/>
      </c>
      <c r="K726" s="24" t="str">
        <f>IF('MASTER  10 Teams'!E726&lt;&gt;"",'MASTER  10 Teams'!E726,"")</f>
        <v>WATERBURY PONTES</v>
      </c>
      <c r="L726" s="24" t="str">
        <f>IF('MASTER  10 Teams'!F726&lt;&gt;"",'MASTER  10 Teams'!F726,"")</f>
        <v>EAST HAVEN SC</v>
      </c>
      <c r="M726" s="5" t="str">
        <f>IF('MASTER  10 Teams'!I726&lt;&gt;"",'MASTER  10 Teams'!I726,"")</f>
        <v>Pontelandolfo Club, Waterbury</v>
      </c>
      <c r="N726" s="5"/>
    </row>
    <row r="727" spans="1:14" ht="12.75" customHeight="1" thickTop="1" thickBot="1" x14ac:dyDescent="0.4">
      <c r="A727" s="118"/>
      <c r="B727" s="23"/>
      <c r="C727" s="98">
        <f>IF('MASTER  10 Teams'!C727&lt;&gt;"",'MASTER  10 Teams'!C727,"")</f>
        <v>43030</v>
      </c>
      <c r="D727" s="39" t="str">
        <f>IF('MASTER  10 Teams'!D727&lt;&gt;"",'MASTER  10 Teams'!D727,"")</f>
        <v>O50-2</v>
      </c>
      <c r="E727" s="24" t="str">
        <f>VLOOKUP(K727,'Ref asgn teams'!$A$2:$B$99,2)</f>
        <v>Farmington White Owls</v>
      </c>
      <c r="F727" s="24" t="str">
        <f>VLOOKUP(L727,'Ref asgn teams'!$A$2:$B$99,2)</f>
        <v>Southbury Boomers</v>
      </c>
      <c r="G727" s="73"/>
      <c r="H727" s="97">
        <f>IF('MASTER  10 Teams'!H727&lt;&gt;"",'MASTER  10 Teams'!H727,"")</f>
        <v>0.41666666666666702</v>
      </c>
      <c r="I727" s="25" t="str">
        <f>VLOOKUP(M727,Venues!$A$2:$E$139,5,FALSE)</f>
        <v>Tunxis Mead, Farmington</v>
      </c>
      <c r="J727" s="75" t="str">
        <f>IF('MASTER  10 Teams'!J727&lt;&gt;"",'MASTER  10 Teams'!J727,"")</f>
        <v/>
      </c>
      <c r="K727" s="24" t="str">
        <f>IF('MASTER  10 Teams'!E727&lt;&gt;"",'MASTER  10 Teams'!E727,"")</f>
        <v>FARMINGTON WHITE OWLS</v>
      </c>
      <c r="L727" s="24" t="str">
        <f>IF('MASTER  10 Teams'!F727&lt;&gt;"",'MASTER  10 Teams'!F727,"")</f>
        <v>SOUTHBURY BOOMERS</v>
      </c>
      <c r="M727" s="5" t="str">
        <f>IF('MASTER  10 Teams'!I727&lt;&gt;"",'MASTER  10 Teams'!I727,"")</f>
        <v>Tunxis Mead #9, Farmington</v>
      </c>
      <c r="N727" s="5"/>
    </row>
    <row r="728" spans="1:14" ht="12.75" customHeight="1" thickTop="1" thickBot="1" x14ac:dyDescent="0.4">
      <c r="A728" s="118"/>
      <c r="B728" s="23"/>
      <c r="C728" s="98">
        <f>IF('MASTER  10 Teams'!C728&lt;&gt;"",'MASTER  10 Teams'!C728,"")</f>
        <v>43030</v>
      </c>
      <c r="D728" s="39" t="str">
        <f>IF('MASTER  10 Teams'!D728&lt;&gt;"",'MASTER  10 Teams'!D728,"")</f>
        <v>O50-2</v>
      </c>
      <c r="E728" s="24" t="str">
        <f>VLOOKUP(K728,'Ref asgn teams'!$A$2:$B$99,2)</f>
        <v>GREENWICH PUMAS LEGENDS</v>
      </c>
      <c r="F728" s="24" t="str">
        <f>VLOOKUP(L728,'Ref asgn teams'!$A$2:$B$99,2)</f>
        <v>West Haven Grays</v>
      </c>
      <c r="G728" s="73"/>
      <c r="H728" s="97">
        <f>IF('MASTER  10 Teams'!H728&lt;&gt;"",'MASTER  10 Teams'!H728,"")</f>
        <v>0.41666666666666702</v>
      </c>
      <c r="I728" s="25" t="str">
        <f>VLOOKUP(M728,Venues!$A$2:$E$139,5,FALSE)</f>
        <v>Greenwich High School, Greenwich</v>
      </c>
      <c r="J728" s="75" t="str">
        <f>IF('MASTER  10 Teams'!J728&lt;&gt;"",'MASTER  10 Teams'!J728,"")</f>
        <v/>
      </c>
      <c r="K728" s="24" t="str">
        <f>IF('MASTER  10 Teams'!E728&lt;&gt;"",'MASTER  10 Teams'!E728,"")</f>
        <v>GREENWICH PUMAS LEGENDS</v>
      </c>
      <c r="L728" s="24" t="str">
        <f>IF('MASTER  10 Teams'!F728&lt;&gt;"",'MASTER  10 Teams'!F728,"")</f>
        <v>WEST HAVEN GRAYS</v>
      </c>
      <c r="M728" s="5" t="str">
        <f>IF('MASTER  10 Teams'!I728&lt;&gt;"",'MASTER  10 Teams'!I728,"")</f>
        <v>tbd</v>
      </c>
      <c r="N728" s="5"/>
    </row>
    <row r="729" spans="1:14" ht="12.75" customHeight="1" thickTop="1" thickBot="1" x14ac:dyDescent="0.4">
      <c r="A729" s="118"/>
      <c r="B729" s="23"/>
      <c r="C729" s="98">
        <f>IF('MASTER  10 Teams'!C729&lt;&gt;"",'MASTER  10 Teams'!C729,"")</f>
        <v>43030</v>
      </c>
      <c r="D729" s="39" t="str">
        <f>IF('MASTER  10 Teams'!D729&lt;&gt;"",'MASTER  10 Teams'!D729,"")</f>
        <v>O50-2</v>
      </c>
      <c r="E729" s="24" t="str">
        <f>VLOOKUP(K729,'Ref asgn teams'!$A$2:$B$99,2)</f>
        <v>North Branford Legends</v>
      </c>
      <c r="F729" s="24" t="str">
        <f>VLOOKUP(L729,'Ref asgn teams'!$A$2:$B$99,2)</f>
        <v>Greenwich Arsenal 50</v>
      </c>
      <c r="G729" s="73"/>
      <c r="H729" s="97">
        <f>IF('MASTER  10 Teams'!H729&lt;&gt;"",'MASTER  10 Teams'!H729,"")</f>
        <v>0.41666666666666702</v>
      </c>
      <c r="I729" s="25" t="str">
        <f>VLOOKUP(M729,Venues!$A$2:$E$139,5,FALSE)</f>
        <v>Northford Park, Northford</v>
      </c>
      <c r="J729" s="75" t="str">
        <f>IF('MASTER  10 Teams'!J729&lt;&gt;"",'MASTER  10 Teams'!J729,"")</f>
        <v/>
      </c>
      <c r="K729" s="24" t="str">
        <f>IF('MASTER  10 Teams'!E729&lt;&gt;"",'MASTER  10 Teams'!E729,"")</f>
        <v>NORTH BRANFORD LEGENDS</v>
      </c>
      <c r="L729" s="24" t="str">
        <f>IF('MASTER  10 Teams'!F729&lt;&gt;"",'MASTER  10 Teams'!F729,"")</f>
        <v>GREENWICH ARSENAL 50</v>
      </c>
      <c r="M729" s="5" t="str">
        <f>IF('MASTER  10 Teams'!I729&lt;&gt;"",'MASTER  10 Teams'!I729,"")</f>
        <v>Northford Park, North Branford</v>
      </c>
      <c r="N729" s="5"/>
    </row>
    <row r="730" spans="1:14" ht="12.75" customHeight="1" thickTop="1" thickBot="1" x14ac:dyDescent="0.4">
      <c r="A730" s="118"/>
      <c r="B730" s="23"/>
      <c r="C730" s="98">
        <f>IF('MASTER  10 Teams'!C730&lt;&gt;"",'MASTER  10 Teams'!C730,"")</f>
        <v>43030</v>
      </c>
      <c r="D730" s="39" t="str">
        <f>IF('MASTER  10 Teams'!D730&lt;&gt;"",'MASTER  10 Teams'!D730,"")</f>
        <v>O50-2</v>
      </c>
      <c r="E730" s="24" t="str">
        <f>VLOOKUP(K730,'Ref asgn teams'!$A$2:$B$99,2)</f>
        <v>Naugatuck River Rats</v>
      </c>
      <c r="F730" s="24" t="str">
        <f>VLOOKUP(L730,'Ref asgn teams'!$A$2:$B$99,2)</f>
        <v>Moodus SC</v>
      </c>
      <c r="G730" s="73"/>
      <c r="H730" s="97">
        <f>IF('MASTER  10 Teams'!H730&lt;&gt;"",'MASTER  10 Teams'!H730,"")</f>
        <v>0.41666666666666702</v>
      </c>
      <c r="I730" s="25" t="str">
        <f>VLOOKUP(M730,Venues!$A$2:$E$139,5,FALSE)</f>
        <v>City Hill Middle School, Naugatuck</v>
      </c>
      <c r="J730" s="75" t="str">
        <f>IF('MASTER  10 Teams'!J730&lt;&gt;"",'MASTER  10 Teams'!J730,"")</f>
        <v/>
      </c>
      <c r="K730" s="24" t="str">
        <f>IF('MASTER  10 Teams'!E730&lt;&gt;"",'MASTER  10 Teams'!E730,"")</f>
        <v>NAUGATUCK RIVER RATS</v>
      </c>
      <c r="L730" s="24" t="str">
        <f>IF('MASTER  10 Teams'!F730&lt;&gt;"",'MASTER  10 Teams'!F730,"")</f>
        <v>MOODUS SC</v>
      </c>
      <c r="M730" s="5" t="str">
        <f>IF('MASTER  10 Teams'!I730&lt;&gt;"",'MASTER  10 Teams'!I730,"")</f>
        <v>City Hill MS, Naugatuck</v>
      </c>
      <c r="N730" s="5"/>
    </row>
    <row r="731" spans="1:14" ht="12.75" customHeight="1" thickTop="1" thickBot="1" x14ac:dyDescent="0.4">
      <c r="A731" s="118"/>
      <c r="B731" s="23"/>
      <c r="C731" s="98" t="str">
        <f>IF('MASTER  10 Teams'!C731&lt;&gt;"",'MASTER  10 Teams'!C731,"")</f>
        <v/>
      </c>
      <c r="D731" s="29" t="str">
        <f>IF('MASTER  10 Teams'!D731&lt;&gt;"",'MASTER  10 Teams'!D731,"")</f>
        <v/>
      </c>
      <c r="E731" s="24" t="e">
        <f>VLOOKUP(K731,'Ref asgn teams'!$A$2:$B$99,2)</f>
        <v>#N/A</v>
      </c>
      <c r="F731" s="24" t="e">
        <f>VLOOKUP(L731,'Ref asgn teams'!$A$2:$B$99,2)</f>
        <v>#N/A</v>
      </c>
      <c r="G731" s="73"/>
      <c r="H731" s="97" t="str">
        <f>IF('MASTER  10 Teams'!H731&lt;&gt;"",'MASTER  10 Teams'!H731,"")</f>
        <v/>
      </c>
      <c r="I731" s="25" t="e">
        <f>VLOOKUP(M731,Venues!$A$2:$E$139,5,FALSE)</f>
        <v>#N/A</v>
      </c>
      <c r="J731" s="75" t="str">
        <f>IF('MASTER  10 Teams'!J731&lt;&gt;"",'MASTER  10 Teams'!J731,"")</f>
        <v/>
      </c>
      <c r="K731" s="24" t="str">
        <f>IF('MASTER  10 Teams'!E731&lt;&gt;"",'MASTER  10 Teams'!E731,"")</f>
        <v/>
      </c>
      <c r="L731" s="24" t="str">
        <f>IF('MASTER  10 Teams'!F731&lt;&gt;"",'MASTER  10 Teams'!F731,"")</f>
        <v/>
      </c>
      <c r="M731" s="5" t="str">
        <f>IF('MASTER  10 Teams'!I731&lt;&gt;"",'MASTER  10 Teams'!I731,"")</f>
        <v/>
      </c>
      <c r="N731" s="2"/>
    </row>
    <row r="732" spans="1:14" ht="12.75" customHeight="1" thickTop="1" thickBot="1" x14ac:dyDescent="0.4">
      <c r="A732" s="118"/>
      <c r="B732" s="23"/>
      <c r="C732" s="98">
        <f>IF('MASTER  10 Teams'!C732&lt;&gt;"",'MASTER  10 Teams'!C732,"")</f>
        <v>43037</v>
      </c>
      <c r="D732" s="34" t="str">
        <f>IF('MASTER  10 Teams'!D732&lt;&gt;"",'MASTER  10 Teams'!D732,"")</f>
        <v>O30-1</v>
      </c>
      <c r="E732" s="24" t="str">
        <f>VLOOKUP(K732,'Ref asgn teams'!$A$2:$B$99,2)</f>
        <v>Cinton FC</v>
      </c>
      <c r="F732" s="24" t="str">
        <f>VLOOKUP(L732,'Ref asgn teams'!$A$2:$B$99,2)</f>
        <v>Greenwich Arsenal 30</v>
      </c>
      <c r="G732" s="73"/>
      <c r="H732" s="97">
        <f>IF('MASTER  10 Teams'!H732&lt;&gt;"",'MASTER  10 Teams'!H732,"")</f>
        <v>0.41666666666666702</v>
      </c>
      <c r="I732" s="25" t="str">
        <f>VLOOKUP(M732,Venues!$A$2:$E$139,5,FALSE)</f>
        <v>Indian River Recreation Area, Clinton</v>
      </c>
      <c r="J732" s="75" t="str">
        <f>IF('MASTER  10 Teams'!J732&lt;&gt;"",'MASTER  10 Teams'!J732,"")</f>
        <v/>
      </c>
      <c r="K732" s="24" t="str">
        <f>IF('MASTER  10 Teams'!E732&lt;&gt;"",'MASTER  10 Teams'!E732,"")</f>
        <v>CLINTON FC</v>
      </c>
      <c r="L732" s="24" t="str">
        <f>IF('MASTER  10 Teams'!F732&lt;&gt;"",'MASTER  10 Teams'!F732,"")</f>
        <v>GREENWICH ARSENAL 30</v>
      </c>
      <c r="M732" s="5" t="str">
        <f>IF('MASTER  10 Teams'!I732&lt;&gt;"",'MASTER  10 Teams'!I732,"")</f>
        <v>Indian River Sports Complex, Clinton</v>
      </c>
      <c r="N732" s="5"/>
    </row>
    <row r="733" spans="1:14" ht="12.75" customHeight="1" thickTop="1" thickBot="1" x14ac:dyDescent="0.4">
      <c r="A733" s="118"/>
      <c r="B733" s="23"/>
      <c r="C733" s="98">
        <f>IF('MASTER  10 Teams'!C733&lt;&gt;"",'MASTER  10 Teams'!C733,"")</f>
        <v>43037</v>
      </c>
      <c r="D733" s="34" t="str">
        <f>IF('MASTER  10 Teams'!D733&lt;&gt;"",'MASTER  10 Teams'!D733,"")</f>
        <v>O30-1</v>
      </c>
      <c r="E733" s="24" t="str">
        <f>VLOOKUP(K733,'Ref asgn teams'!$A$2:$B$99,2)</f>
        <v>Polonez United</v>
      </c>
      <c r="F733" s="24" t="str">
        <f>VLOOKUP(L733,'Ref asgn teams'!$A$2:$B$99,2)</f>
        <v>Milford Tuesday</v>
      </c>
      <c r="G733" s="73"/>
      <c r="H733" s="97">
        <f>IF('MASTER  10 Teams'!H733&lt;&gt;"",'MASTER  10 Teams'!H733,"")</f>
        <v>0.375</v>
      </c>
      <c r="I733" s="25" t="str">
        <f>VLOOKUP(M733,Venues!$A$2:$E$139,5,FALSE)</f>
        <v>Cromwell Middle School, Cromwell</v>
      </c>
      <c r="J733" s="75" t="str">
        <f>IF('MASTER  10 Teams'!J733&lt;&gt;"",'MASTER  10 Teams'!J733,"")</f>
        <v/>
      </c>
      <c r="K733" s="24" t="str">
        <f>IF('MASTER  10 Teams'!E733&lt;&gt;"",'MASTER  10 Teams'!E733,"")</f>
        <v>POLONEZ UNITED</v>
      </c>
      <c r="L733" s="24" t="str">
        <f>IF('MASTER  10 Teams'!F733&lt;&gt;"",'MASTER  10 Teams'!F733,"")</f>
        <v>MILFORD TUESDAY</v>
      </c>
      <c r="M733" s="5" t="str">
        <f>IF('MASTER  10 Teams'!I733&lt;&gt;"",'MASTER  10 Teams'!I733,"")</f>
        <v>Cromwell MS, Cromwell</v>
      </c>
      <c r="N733" s="5"/>
    </row>
    <row r="734" spans="1:14" ht="12.75" customHeight="1" thickTop="1" thickBot="1" x14ac:dyDescent="0.4">
      <c r="A734" s="118"/>
      <c r="B734" s="23"/>
      <c r="C734" s="98">
        <f>IF('MASTER  10 Teams'!C734&lt;&gt;"",'MASTER  10 Teams'!C734,"")</f>
        <v>43037</v>
      </c>
      <c r="D734" s="34" t="str">
        <f>IF('MASTER  10 Teams'!D734&lt;&gt;"",'MASTER  10 Teams'!D734,"")</f>
        <v>O30-1</v>
      </c>
      <c r="E734" s="24" t="str">
        <f>VLOOKUP(K734,'Ref asgn teams'!$A$2:$B$99,2)</f>
        <v>ECUACHAMOS FC</v>
      </c>
      <c r="F734" s="24" t="str">
        <f>VLOOKUP(L734,'Ref asgn teams'!$A$2:$B$99,2)</f>
        <v>FC Shelton</v>
      </c>
      <c r="G734" s="73"/>
      <c r="H734" s="97">
        <f>IF('MASTER  10 Teams'!H734&lt;&gt;"",'MASTER  10 Teams'!H734,"")</f>
        <v>0.33333333333333331</v>
      </c>
      <c r="I734" s="25" t="str">
        <f>VLOOKUP(M734,Venues!$A$2:$E$139,5,FALSE)</f>
        <v>Witek Park, Derby</v>
      </c>
      <c r="J734" s="75" t="str">
        <f>IF('MASTER  10 Teams'!J734&lt;&gt;"",'MASTER  10 Teams'!J734,"")</f>
        <v/>
      </c>
      <c r="K734" s="24" t="str">
        <f>IF('MASTER  10 Teams'!E734&lt;&gt;"",'MASTER  10 Teams'!E734,"")</f>
        <v>ECUACHAMOS FC</v>
      </c>
      <c r="L734" s="24" t="str">
        <f>IF('MASTER  10 Teams'!F734&lt;&gt;"",'MASTER  10 Teams'!F734,"")</f>
        <v>SHELTON FC</v>
      </c>
      <c r="M734" s="5" t="str">
        <f>IF('MASTER  10 Teams'!I734&lt;&gt;"",'MASTER  10 Teams'!I734,"")</f>
        <v>Witek Park, Derby</v>
      </c>
      <c r="N734" s="5"/>
    </row>
    <row r="735" spans="1:14" ht="12.75" customHeight="1" thickTop="1" thickBot="1" x14ac:dyDescent="0.4">
      <c r="A735" s="118"/>
      <c r="B735" s="23"/>
      <c r="C735" s="98">
        <f>IF('MASTER  10 Teams'!C735&lt;&gt;"",'MASTER  10 Teams'!C735,"")</f>
        <v>43037</v>
      </c>
      <c r="D735" s="34" t="str">
        <f>IF('MASTER  10 Teams'!D735&lt;&gt;"",'MASTER  10 Teams'!D735,"")</f>
        <v>O30-1</v>
      </c>
      <c r="E735" s="24" t="str">
        <f>VLOOKUP(K735,'Ref asgn teams'!$A$2:$B$99,2)</f>
        <v>VASCO DA GAMA 30</v>
      </c>
      <c r="F735" s="24" t="str">
        <f>VLOOKUP(L735,'Ref asgn teams'!$A$2:$B$99,2)</f>
        <v>Newtown Salty Dogs</v>
      </c>
      <c r="G735" s="73"/>
      <c r="H735" s="97">
        <f>IF('MASTER  10 Teams'!H735&lt;&gt;"",'MASTER  10 Teams'!H735,"")</f>
        <v>0.33333333333333331</v>
      </c>
      <c r="I735" s="25" t="str">
        <f>VLOOKUP(M735,Venues!$A$2:$E$139,5,FALSE)</f>
        <v>Wakeman Park, Westport</v>
      </c>
      <c r="J735" s="75" t="str">
        <f>IF('MASTER  10 Teams'!J735&lt;&gt;"",'MASTER  10 Teams'!J735,"")</f>
        <v/>
      </c>
      <c r="K735" s="24" t="str">
        <f>IF('MASTER  10 Teams'!E735&lt;&gt;"",'MASTER  10 Teams'!E735,"")</f>
        <v>VASCO DA GAMA 30</v>
      </c>
      <c r="L735" s="24" t="str">
        <f>IF('MASTER  10 Teams'!F735&lt;&gt;"",'MASTER  10 Teams'!F735,"")</f>
        <v>NORTH BRANFORD 30</v>
      </c>
      <c r="M735" s="5" t="str">
        <f>IF('MASTER  10 Teams'!I735&lt;&gt;"",'MASTER  10 Teams'!I735,"")</f>
        <v>Wakeman Park, Westport</v>
      </c>
      <c r="N735" s="5"/>
    </row>
    <row r="736" spans="1:14" ht="12.75" customHeight="1" thickTop="1" thickBot="1" x14ac:dyDescent="0.4">
      <c r="A736" s="118"/>
      <c r="B736" s="23"/>
      <c r="C736" s="98">
        <f>IF('MASTER  10 Teams'!C736&lt;&gt;"",'MASTER  10 Teams'!C736,"")</f>
        <v>43037</v>
      </c>
      <c r="D736" s="34" t="str">
        <f>IF('MASTER  10 Teams'!D736&lt;&gt;"",'MASTER  10 Teams'!D736,"")</f>
        <v>O30-1</v>
      </c>
      <c r="E736" s="24" t="str">
        <f>VLOOKUP(K736,'Ref asgn teams'!$A$2:$B$99,2)</f>
        <v>Newington Portuguese 30</v>
      </c>
      <c r="F736" s="24" t="str">
        <f>VLOOKUP(L736,'Ref asgn teams'!$A$2:$B$99,2)</f>
        <v>Danbury United 30</v>
      </c>
      <c r="G736" s="73"/>
      <c r="H736" s="97">
        <f>IF('MASTER  10 Teams'!H736&lt;&gt;"",'MASTER  10 Teams'!H736,"")</f>
        <v>0.41666666666666702</v>
      </c>
      <c r="I736" s="25" t="str">
        <f>VLOOKUP(M736,Venues!$A$2:$E$139,5,FALSE)</f>
        <v>Martin Kellogg, Newington</v>
      </c>
      <c r="J736" s="75" t="str">
        <f>IF('MASTER  10 Teams'!J736&lt;&gt;"",'MASTER  10 Teams'!J736,"")</f>
        <v/>
      </c>
      <c r="K736" s="24" t="str">
        <f>IF('MASTER  10 Teams'!E736&lt;&gt;"",'MASTER  10 Teams'!E736,"")</f>
        <v>NEWINGTON PORTUGUESE 30</v>
      </c>
      <c r="L736" s="24" t="str">
        <f>IF('MASTER  10 Teams'!F736&lt;&gt;"",'MASTER  10 Teams'!F736,"")</f>
        <v>DANBURY UNITED 30</v>
      </c>
      <c r="M736" s="5" t="str">
        <f>IF('MASTER  10 Teams'!I736&lt;&gt;"",'MASTER  10 Teams'!I736,"")</f>
        <v>Martin Kellogg, Newington</v>
      </c>
      <c r="N736" s="5"/>
    </row>
    <row r="737" spans="1:14" ht="12.75" customHeight="1" thickTop="1" thickBot="1" x14ac:dyDescent="0.4">
      <c r="A737" s="118"/>
      <c r="B737" s="23"/>
      <c r="C737" s="98" t="str">
        <f>IF('MASTER  10 Teams'!C737&lt;&gt;"",'MASTER  10 Teams'!C737,"")</f>
        <v/>
      </c>
      <c r="D737" s="29" t="str">
        <f>IF('MASTER  10 Teams'!D737&lt;&gt;"",'MASTER  10 Teams'!D737,"")</f>
        <v xml:space="preserve"> </v>
      </c>
      <c r="E737" s="24" t="e">
        <f>VLOOKUP(K737,'Ref asgn teams'!$A$2:$B$99,2)</f>
        <v>#N/A</v>
      </c>
      <c r="F737" s="24" t="e">
        <f>VLOOKUP(L737,'Ref asgn teams'!$A$2:$B$99,2)</f>
        <v>#N/A</v>
      </c>
      <c r="G737" s="73"/>
      <c r="H737" s="97" t="str">
        <f>IF('MASTER  10 Teams'!H737&lt;&gt;"",'MASTER  10 Teams'!H737,"")</f>
        <v/>
      </c>
      <c r="I737" s="25" t="e">
        <f>VLOOKUP(M737,Venues!$A$2:$E$139,5,FALSE)</f>
        <v>#N/A</v>
      </c>
      <c r="J737" s="75" t="str">
        <f>IF('MASTER  10 Teams'!J737&lt;&gt;"",'MASTER  10 Teams'!J737,"")</f>
        <v/>
      </c>
      <c r="K737" s="24" t="str">
        <f>IF('MASTER  10 Teams'!E737&lt;&gt;"",'MASTER  10 Teams'!E737,"")</f>
        <v/>
      </c>
      <c r="L737" s="24" t="str">
        <f>IF('MASTER  10 Teams'!F737&lt;&gt;"",'MASTER  10 Teams'!F737,"")</f>
        <v/>
      </c>
      <c r="M737" s="5" t="str">
        <f>IF('MASTER  10 Teams'!I737&lt;&gt;"",'MASTER  10 Teams'!I737,"")</f>
        <v/>
      </c>
      <c r="N737" s="2"/>
    </row>
    <row r="738" spans="1:14" ht="12.75" customHeight="1" thickTop="1" thickBot="1" x14ac:dyDescent="0.4">
      <c r="A738" s="118"/>
      <c r="B738" s="23"/>
      <c r="C738" s="98">
        <f>IF('MASTER  10 Teams'!C738&lt;&gt;"",'MASTER  10 Teams'!C738,"")</f>
        <v>43037</v>
      </c>
      <c r="D738" s="35" t="str">
        <f>IF('MASTER  10 Teams'!D738&lt;&gt;"",'MASTER  10 Teams'!D738,"")</f>
        <v>O30-2</v>
      </c>
      <c r="E738" s="24" t="str">
        <f>VLOOKUP(K738,'Ref asgn teams'!$A$2:$B$99,2)</f>
        <v>Bridgeport United</v>
      </c>
      <c r="F738" s="24" t="str">
        <f>VLOOKUP(L738,'Ref asgn teams'!$A$2:$B$99,2)</f>
        <v>HENRY REID FC</v>
      </c>
      <c r="G738" s="73"/>
      <c r="H738" s="97">
        <f>IF('MASTER  10 Teams'!H738&lt;&gt;"",'MASTER  10 Teams'!H738,"")</f>
        <v>0.41666666666666669</v>
      </c>
      <c r="I738" s="25" t="e">
        <f>VLOOKUP(M738,Venues!$A$2:$E$139,5,FALSE)</f>
        <v>#N/A</v>
      </c>
      <c r="J738" s="75" t="str">
        <f>IF('MASTER  10 Teams'!J738&lt;&gt;"",'MASTER  10 Teams'!J738,"")</f>
        <v/>
      </c>
      <c r="K738" s="24" t="str">
        <f>IF('MASTER  10 Teams'!E738&lt;&gt;"",'MASTER  10 Teams'!E738,"")</f>
        <v>BYE</v>
      </c>
      <c r="L738" s="24" t="str">
        <f>IF('MASTER  10 Teams'!F738&lt;&gt;"",'MASTER  10 Teams'!F738,"")</f>
        <v>HENRY  REID FC 30</v>
      </c>
      <c r="M738" s="5" t="e">
        <f>IF('MASTER  10 Teams'!I738&lt;&gt;"",'MASTER  10 Teams'!I738,"")</f>
        <v>#N/A</v>
      </c>
      <c r="N738" s="5"/>
    </row>
    <row r="739" spans="1:14" ht="12.75" customHeight="1" thickTop="1" thickBot="1" x14ac:dyDescent="0.4">
      <c r="A739" s="118"/>
      <c r="B739" s="23"/>
      <c r="C739" s="98">
        <f>IF('MASTER  10 Teams'!C739&lt;&gt;"",'MASTER  10 Teams'!C739,"")</f>
        <v>43037</v>
      </c>
      <c r="D739" s="35" t="str">
        <f>IF('MASTER  10 Teams'!D739&lt;&gt;"",'MASTER  10 Teams'!D739,"")</f>
        <v>O30-2</v>
      </c>
      <c r="E739" s="24" t="str">
        <f>VLOOKUP(K739,'Ref asgn teams'!$A$2:$B$99,2)</f>
        <v>Litchfield County Blues</v>
      </c>
      <c r="F739" s="24" t="str">
        <f>VLOOKUP(L739,'Ref asgn teams'!$A$2:$B$99,2)</f>
        <v>Newtown Salty Dogs</v>
      </c>
      <c r="G739" s="73"/>
      <c r="H739" s="97">
        <f>IF('MASTER  10 Teams'!H739&lt;&gt;"",'MASTER  10 Teams'!H739,"")</f>
        <v>0.41666666666666702</v>
      </c>
      <c r="I739" s="25" t="str">
        <f>VLOOKUP(M739,Venues!$A$2:$E$139,5,FALSE)</f>
        <v>Whittlesey Harrison, Morris</v>
      </c>
      <c r="J739" s="75" t="str">
        <f>IF('MASTER  10 Teams'!J739&lt;&gt;"",'MASTER  10 Teams'!J739,"")</f>
        <v/>
      </c>
      <c r="K739" s="24" t="str">
        <f>IF('MASTER  10 Teams'!E739&lt;&gt;"",'MASTER  10 Teams'!E739,"")</f>
        <v>LITCHFIELD COUNTY BLUES</v>
      </c>
      <c r="L739" s="24" t="str">
        <f>IF('MASTER  10 Teams'!F739&lt;&gt;"",'MASTER  10 Teams'!F739,"")</f>
        <v>NEWTOWN SALTY DOGS</v>
      </c>
      <c r="M739" s="5" t="str">
        <f>IF('MASTER  10 Teams'!I739&lt;&gt;"",'MASTER  10 Teams'!I739,"")</f>
        <v>Whittlesey Harrison, Morris</v>
      </c>
      <c r="N739" s="5"/>
    </row>
    <row r="740" spans="1:14" ht="12.75" customHeight="1" thickTop="1" thickBot="1" x14ac:dyDescent="0.4">
      <c r="A740" s="118"/>
      <c r="B740" s="23"/>
      <c r="C740" s="98">
        <f>IF('MASTER  10 Teams'!C740&lt;&gt;"",'MASTER  10 Teams'!C740,"")</f>
        <v>43037</v>
      </c>
      <c r="D740" s="35" t="str">
        <f>IF('MASTER  10 Teams'!D740&lt;&gt;"",'MASTER  10 Teams'!D740,"")</f>
        <v>O30-2</v>
      </c>
      <c r="E740" s="24" t="str">
        <f>VLOOKUP(K740,'Ref asgn teams'!$A$2:$B$99,2)</f>
        <v>Club Napoli 30</v>
      </c>
      <c r="F740" s="24" t="str">
        <f>VLOOKUP(L740,'Ref asgn teams'!$A$2:$B$99,2)</f>
        <v>Stamford FC</v>
      </c>
      <c r="G740" s="73"/>
      <c r="H740" s="97">
        <f>IF('MASTER  10 Teams'!H740&lt;&gt;"",'MASTER  10 Teams'!H740,"")</f>
        <v>0.41666666666666702</v>
      </c>
      <c r="I740" s="25" t="str">
        <f>VLOOKUP(M740,Venues!$A$2:$E$139,5,FALSE)</f>
        <v>Quinnipiac Park, Cheshire</v>
      </c>
      <c r="J740" s="75" t="str">
        <f>IF('MASTER  10 Teams'!J740&lt;&gt;"",'MASTER  10 Teams'!J740,"")</f>
        <v/>
      </c>
      <c r="K740" s="24" t="str">
        <f>IF('MASTER  10 Teams'!E740&lt;&gt;"",'MASTER  10 Teams'!E740,"")</f>
        <v>CLUB NAPOLI 30</v>
      </c>
      <c r="L740" s="24" t="str">
        <f>IF('MASTER  10 Teams'!F740&lt;&gt;"",'MASTER  10 Teams'!F740,"")</f>
        <v>STAMFORD FC</v>
      </c>
      <c r="M740" s="5" t="str">
        <f>IF('MASTER  10 Teams'!I740&lt;&gt;"",'MASTER  10 Teams'!I740,"")</f>
        <v>Quinnipiac Park, Cheshire</v>
      </c>
      <c r="N740" s="5"/>
    </row>
    <row r="741" spans="1:14" ht="12.75" customHeight="1" thickTop="1" thickBot="1" x14ac:dyDescent="0.4">
      <c r="A741" s="118"/>
      <c r="B741" s="23"/>
      <c r="C741" s="98">
        <f>IF('MASTER  10 Teams'!C741&lt;&gt;"",'MASTER  10 Teams'!C741,"")</f>
        <v>43037</v>
      </c>
      <c r="D741" s="35" t="str">
        <f>IF('MASTER  10 Teams'!D741&lt;&gt;"",'MASTER  10 Teams'!D741,"")</f>
        <v>O30-2</v>
      </c>
      <c r="E741" s="24" t="str">
        <f>VLOOKUP(K741,'Ref asgn teams'!$A$2:$B$99,2)</f>
        <v>WATERTOWN GEEZERS</v>
      </c>
      <c r="F741" s="24" t="str">
        <f>VLOOKUP(L741,'Ref asgn teams'!$A$2:$B$99,2)</f>
        <v>Naugatuck Fusion</v>
      </c>
      <c r="G741" s="73"/>
      <c r="H741" s="97">
        <f>IF('MASTER  10 Teams'!H741&lt;&gt;"",'MASTER  10 Teams'!H741,"")</f>
        <v>0.41666666666666702</v>
      </c>
      <c r="I741" s="25" t="str">
        <f>VLOOKUP(M741,Venues!$A$2:$E$139,5,FALSE)</f>
        <v>Swift School, Watertown</v>
      </c>
      <c r="J741" s="75" t="str">
        <f>IF('MASTER  10 Teams'!J741&lt;&gt;"",'MASTER  10 Teams'!J741,"")</f>
        <v/>
      </c>
      <c r="K741" s="24" t="str">
        <f>IF('MASTER  10 Teams'!E741&lt;&gt;"",'MASTER  10 Teams'!E741,"")</f>
        <v>WATERTOWN GEEZERS</v>
      </c>
      <c r="L741" s="24" t="str">
        <f>IF('MASTER  10 Teams'!F741&lt;&gt;"",'MASTER  10 Teams'!F741,"")</f>
        <v>NAUGATUCK FUSION</v>
      </c>
      <c r="M741" s="5" t="str">
        <f>IF('MASTER  10 Teams'!I741&lt;&gt;"",'MASTER  10 Teams'!I741,"")</f>
        <v>Swift School, Watertown</v>
      </c>
      <c r="N741" s="5"/>
    </row>
    <row r="742" spans="1:14" ht="12.75" customHeight="1" thickTop="1" thickBot="1" x14ac:dyDescent="0.4">
      <c r="A742" s="118"/>
      <c r="B742" s="23"/>
      <c r="C742" s="98">
        <f>IF('MASTER  10 Teams'!C742&lt;&gt;"",'MASTER  10 Teams'!C742,"")</f>
        <v>43037</v>
      </c>
      <c r="D742" s="35" t="str">
        <f>IF('MASTER  10 Teams'!D742&lt;&gt;"",'MASTER  10 Teams'!D742,"")</f>
        <v>O30-2</v>
      </c>
      <c r="E742" s="24" t="str">
        <f>VLOOKUP(K742,'Ref asgn teams'!$A$2:$B$99,2)</f>
        <v>Milford Amigos</v>
      </c>
      <c r="F742" s="24" t="str">
        <f>VLOOKUP(L742,'Ref asgn teams'!$A$2:$B$99,2)</f>
        <v>Caseus New Haven FC</v>
      </c>
      <c r="G742" s="73"/>
      <c r="H742" s="97">
        <f>IF('MASTER  10 Teams'!H742&lt;&gt;"",'MASTER  10 Teams'!H742,"")</f>
        <v>0.33333333333333331</v>
      </c>
      <c r="I742" s="25" t="str">
        <f>VLOOKUP(M742,Venues!$A$2:$E$139,5,FALSE)</f>
        <v>Pease Rd Field, Woodbridge</v>
      </c>
      <c r="J742" s="75" t="str">
        <f>IF('MASTER  10 Teams'!J742&lt;&gt;"",'MASTER  10 Teams'!J742,"")</f>
        <v/>
      </c>
      <c r="K742" s="24" t="str">
        <f>IF('MASTER  10 Teams'!E742&lt;&gt;"",'MASTER  10 Teams'!E742,"")</f>
        <v>MILFORD AMIGOS</v>
      </c>
      <c r="L742" s="24" t="str">
        <f>IF('MASTER  10 Teams'!F742&lt;&gt;"",'MASTER  10 Teams'!F742,"")</f>
        <v>CASEUS NEW HAVEN FC</v>
      </c>
      <c r="M742" s="5" t="str">
        <f>IF('MASTER  10 Teams'!I742&lt;&gt;"",'MASTER  10 Teams'!I742,"")</f>
        <v>Pease Road, Woodbridge</v>
      </c>
      <c r="N742" s="5"/>
    </row>
    <row r="743" spans="1:14" ht="12.75" customHeight="1" thickTop="1" thickBot="1" x14ac:dyDescent="0.4">
      <c r="A743" s="118"/>
      <c r="B743" s="23"/>
      <c r="C743" s="98" t="str">
        <f>IF('MASTER  10 Teams'!C743&lt;&gt;"",'MASTER  10 Teams'!C743,"")</f>
        <v/>
      </c>
      <c r="D743" s="29" t="str">
        <f>IF('MASTER  10 Teams'!D743&lt;&gt;"",'MASTER  10 Teams'!D743,"")</f>
        <v xml:space="preserve"> </v>
      </c>
      <c r="E743" s="24" t="e">
        <f>VLOOKUP(K743,'Ref asgn teams'!$A$2:$B$99,2)</f>
        <v>#N/A</v>
      </c>
      <c r="F743" s="24" t="e">
        <f>VLOOKUP(L743,'Ref asgn teams'!$A$2:$B$99,2)</f>
        <v>#N/A</v>
      </c>
      <c r="G743" s="73"/>
      <c r="H743" s="97" t="str">
        <f>IF('MASTER  10 Teams'!H743&lt;&gt;"",'MASTER  10 Teams'!H743,"")</f>
        <v/>
      </c>
      <c r="I743" s="25" t="e">
        <f>VLOOKUP(M743,Venues!$A$2:$E$139,5,FALSE)</f>
        <v>#N/A</v>
      </c>
      <c r="J743" s="75" t="str">
        <f>IF('MASTER  10 Teams'!J743&lt;&gt;"",'MASTER  10 Teams'!J743,"")</f>
        <v/>
      </c>
      <c r="K743" s="24" t="str">
        <f>IF('MASTER  10 Teams'!E743&lt;&gt;"",'MASTER  10 Teams'!E743,"")</f>
        <v/>
      </c>
      <c r="L743" s="24" t="str">
        <f>IF('MASTER  10 Teams'!F743&lt;&gt;"",'MASTER  10 Teams'!F743,"")</f>
        <v/>
      </c>
      <c r="M743" s="5" t="str">
        <f>IF('MASTER  10 Teams'!I743&lt;&gt;"",'MASTER  10 Teams'!I743,"")</f>
        <v/>
      </c>
      <c r="N743" s="2"/>
    </row>
    <row r="744" spans="1:14" ht="12.75" customHeight="1" thickTop="1" thickBot="1" x14ac:dyDescent="0.4">
      <c r="A744" s="118"/>
      <c r="B744" s="23"/>
      <c r="C744" s="98">
        <f>IF('MASTER  10 Teams'!C744&lt;&gt;"",'MASTER  10 Teams'!C744,"")</f>
        <v>43037</v>
      </c>
      <c r="D744" s="36" t="str">
        <f>IF('MASTER  10 Teams'!D744&lt;&gt;"",'MASTER  10 Teams'!D744,"")</f>
        <v>O40-1</v>
      </c>
      <c r="E744" s="24" t="str">
        <f>VLOOKUP(K744,'Ref asgn teams'!$A$2:$B$99,2)</f>
        <v>Greenwich Pumas</v>
      </c>
      <c r="F744" s="24" t="str">
        <f>VLOOKUP(L744,'Ref asgn teams'!$A$2:$B$99,2)</f>
        <v>Cheshire Azzurri 40</v>
      </c>
      <c r="G744" s="73"/>
      <c r="H744" s="97">
        <f>IF('MASTER  10 Teams'!H744&lt;&gt;"",'MASTER  10 Teams'!H744,"")</f>
        <v>0.41666666666666702</v>
      </c>
      <c r="I744" s="25" t="str">
        <f>VLOOKUP(M744,Venues!$A$2:$E$139,5,FALSE)</f>
        <v>Greenwich High School, Greenwich</v>
      </c>
      <c r="J744" s="75" t="str">
        <f>IF('MASTER  10 Teams'!J744&lt;&gt;"",'MASTER  10 Teams'!J744,"")</f>
        <v/>
      </c>
      <c r="K744" s="24" t="str">
        <f>IF('MASTER  10 Teams'!E744&lt;&gt;"",'MASTER  10 Teams'!E744,"")</f>
        <v>GREENWICH PUMAS</v>
      </c>
      <c r="L744" s="24" t="str">
        <f>IF('MASTER  10 Teams'!F744&lt;&gt;"",'MASTER  10 Teams'!F744,"")</f>
        <v>CHESHIRE AZZURRI 40</v>
      </c>
      <c r="M744" s="5" t="str">
        <f>IF('MASTER  10 Teams'!I744&lt;&gt;"",'MASTER  10 Teams'!I744,"")</f>
        <v>tbd</v>
      </c>
      <c r="N744" s="5"/>
    </row>
    <row r="745" spans="1:14" ht="12.75" customHeight="1" thickTop="1" thickBot="1" x14ac:dyDescent="0.4">
      <c r="A745" s="118"/>
      <c r="B745" s="23"/>
      <c r="C745" s="98">
        <f>IF('MASTER  10 Teams'!C745&lt;&gt;"",'MASTER  10 Teams'!C745,"")</f>
        <v>43037</v>
      </c>
      <c r="D745" s="36" t="str">
        <f>IF('MASTER  10 Teams'!D745&lt;&gt;"",'MASTER  10 Teams'!D745,"")</f>
        <v>O40-1</v>
      </c>
      <c r="E745" s="24" t="str">
        <f>VLOOKUP(K745,'Ref asgn teams'!$A$2:$B$99,2)</f>
        <v>Vasco Da Gama 40</v>
      </c>
      <c r="F745" s="24" t="str">
        <f>VLOOKUP(L745,'Ref asgn teams'!$A$2:$B$99,2)</f>
        <v>Norwalk Mariners</v>
      </c>
      <c r="G745" s="73"/>
      <c r="H745" s="97">
        <f>IF('MASTER  10 Teams'!H745&lt;&gt;"",'MASTER  10 Teams'!H745,"")</f>
        <v>0.41666666666666702</v>
      </c>
      <c r="I745" s="25" t="str">
        <f>VLOOKUP(M745,Venues!$A$2:$E$139,5,FALSE)</f>
        <v>Veterans Memorial Park (BPT), Bridgeport</v>
      </c>
      <c r="J745" s="75" t="str">
        <f>IF('MASTER  10 Teams'!J745&lt;&gt;"",'MASTER  10 Teams'!J745,"")</f>
        <v/>
      </c>
      <c r="K745" s="24" t="str">
        <f>IF('MASTER  10 Teams'!E745&lt;&gt;"",'MASTER  10 Teams'!E745,"")</f>
        <v>VASCO DA GAMA 40</v>
      </c>
      <c r="L745" s="24" t="str">
        <f>IF('MASTER  10 Teams'!F745&lt;&gt;"",'MASTER  10 Teams'!F745,"")</f>
        <v>NORWALK MARINERS</v>
      </c>
      <c r="M745" s="5" t="str">
        <f>IF('MASTER  10 Teams'!I745&lt;&gt;"",'MASTER  10 Teams'!I745,"")</f>
        <v>Veterans Memorial Park, Bridgeport</v>
      </c>
      <c r="N745" s="5"/>
    </row>
    <row r="746" spans="1:14" ht="12.75" customHeight="1" thickTop="1" thickBot="1" x14ac:dyDescent="0.4">
      <c r="A746" s="118"/>
      <c r="B746" s="23"/>
      <c r="C746" s="98">
        <f>IF('MASTER  10 Teams'!C746&lt;&gt;"",'MASTER  10 Teams'!C746,"")</f>
        <v>43037</v>
      </c>
      <c r="D746" s="36" t="str">
        <f>IF('MASTER  10 Teams'!D746&lt;&gt;"",'MASTER  10 Teams'!D746,"")</f>
        <v>O40-1</v>
      </c>
      <c r="E746" s="24" t="str">
        <f>VLOOKUP(K746,'Ref asgn teams'!$A$2:$B$99,2)</f>
        <v>Fairfield GAC</v>
      </c>
      <c r="F746" s="24" t="str">
        <f>VLOOKUP(L746,'Ref asgn teams'!$A$2:$B$99,2)</f>
        <v>Waterbury Albanians</v>
      </c>
      <c r="G746" s="73"/>
      <c r="H746" s="97">
        <f>IF('MASTER  10 Teams'!H746&lt;&gt;"",'MASTER  10 Teams'!H746,"")</f>
        <v>0.41666666666666702</v>
      </c>
      <c r="I746" s="25" t="str">
        <f>VLOOKUP(M746,Venues!$A$2:$E$139,5,FALSE)</f>
        <v>Ludlowe HS, Fairfield</v>
      </c>
      <c r="J746" s="75" t="str">
        <f>IF('MASTER  10 Teams'!J746&lt;&gt;"",'MASTER  10 Teams'!J746,"")</f>
        <v/>
      </c>
      <c r="K746" s="24" t="str">
        <f>IF('MASTER  10 Teams'!E746&lt;&gt;"",'MASTER  10 Teams'!E746,"")</f>
        <v>FAIRFIELD GAC</v>
      </c>
      <c r="L746" s="24" t="str">
        <f>IF('MASTER  10 Teams'!F746&lt;&gt;"",'MASTER  10 Teams'!F746,"")</f>
        <v>WATERBURY ALBANIANS</v>
      </c>
      <c r="M746" s="5" t="str">
        <f>IF('MASTER  10 Teams'!I746&lt;&gt;"",'MASTER  10 Teams'!I746,"")</f>
        <v>Ludlowe HS, Fairfield</v>
      </c>
      <c r="N746" s="5"/>
    </row>
    <row r="747" spans="1:14" ht="12.75" customHeight="1" thickTop="1" thickBot="1" x14ac:dyDescent="0.4">
      <c r="A747" s="118"/>
      <c r="B747" s="23"/>
      <c r="C747" s="98">
        <f>IF('MASTER  10 Teams'!C747&lt;&gt;"",'MASTER  10 Teams'!C747,"")</f>
        <v>43037</v>
      </c>
      <c r="D747" s="36" t="str">
        <f>IF('MASTER  10 Teams'!D747&lt;&gt;"",'MASTER  10 Teams'!D747,"")</f>
        <v>O40-1</v>
      </c>
      <c r="E747" s="24" t="str">
        <f>VLOOKUP(K747,'Ref asgn teams'!$A$2:$B$99,2)</f>
        <v>Wilton Ancient Warriors FC</v>
      </c>
      <c r="F747" s="24" t="str">
        <f>VLOOKUP(L747,'Ref asgn teams'!$A$2:$B$99,2)</f>
        <v>Connecticut Storm</v>
      </c>
      <c r="G747" s="73"/>
      <c r="H747" s="97">
        <f>IF('MASTER  10 Teams'!H747&lt;&gt;"",'MASTER  10 Teams'!H747,"")</f>
        <v>0.41666666666666702</v>
      </c>
      <c r="I747" s="25" t="str">
        <f>VLOOKUP(M747,Venues!$A$2:$E$139,5,FALSE)</f>
        <v>Lilly Field, Wilton</v>
      </c>
      <c r="J747" s="75" t="str">
        <f>IF('MASTER  10 Teams'!J747&lt;&gt;"",'MASTER  10 Teams'!J747,"")</f>
        <v/>
      </c>
      <c r="K747" s="24" t="str">
        <f>IF('MASTER  10 Teams'!E747&lt;&gt;"",'MASTER  10 Teams'!E747,"")</f>
        <v xml:space="preserve">WILTON WARRIORS </v>
      </c>
      <c r="L747" s="24" t="str">
        <f>IF('MASTER  10 Teams'!F747&lt;&gt;"",'MASTER  10 Teams'!F747,"")</f>
        <v>STORM FC</v>
      </c>
      <c r="M747" s="5" t="str">
        <f>IF('MASTER  10 Teams'!I747&lt;&gt;"",'MASTER  10 Teams'!I747,"")</f>
        <v>Lilly Field, Wilton</v>
      </c>
      <c r="N747" s="5"/>
    </row>
    <row r="748" spans="1:14" ht="12.75" customHeight="1" thickTop="1" thickBot="1" x14ac:dyDescent="0.4">
      <c r="A748" s="118"/>
      <c r="B748" s="23"/>
      <c r="C748" s="98">
        <f>IF('MASTER  10 Teams'!C748&lt;&gt;"",'MASTER  10 Teams'!C748,"")</f>
        <v>43037</v>
      </c>
      <c r="D748" s="36" t="str">
        <f>IF('MASTER  10 Teams'!D748&lt;&gt;"",'MASTER  10 Teams'!D748,"")</f>
        <v>O40-1</v>
      </c>
      <c r="E748" s="24" t="str">
        <f>VLOOKUP(K748,'Ref asgn teams'!$A$2:$B$99,2)</f>
        <v>Ridgefield Kicks</v>
      </c>
      <c r="F748" s="24" t="str">
        <f>VLOOKUP(L748,'Ref asgn teams'!$A$2:$B$99,2)</f>
        <v>Danbury United 40</v>
      </c>
      <c r="G748" s="73"/>
      <c r="H748" s="97">
        <f>IF('MASTER  10 Teams'!H748&lt;&gt;"",'MASTER  10 Teams'!H748,"")</f>
        <v>0.41666666666666702</v>
      </c>
      <c r="I748" s="25" t="str">
        <f>VLOOKUP(M748,Venues!$A$2:$E$139,5,FALSE)</f>
        <v>Scotland field, Ridgefield</v>
      </c>
      <c r="J748" s="75" t="str">
        <f>IF('MASTER  10 Teams'!J748&lt;&gt;"",'MASTER  10 Teams'!J748,"")</f>
        <v/>
      </c>
      <c r="K748" s="24" t="str">
        <f>IF('MASTER  10 Teams'!E748&lt;&gt;"",'MASTER  10 Teams'!E748,"")</f>
        <v>RIDGEFIELD KICKS</v>
      </c>
      <c r="L748" s="24" t="str">
        <f>IF('MASTER  10 Teams'!F748&lt;&gt;"",'MASTER  10 Teams'!F748,"")</f>
        <v>DANBURY UNITED 40</v>
      </c>
      <c r="M748" s="5" t="str">
        <f>IF('MASTER  10 Teams'!I748&lt;&gt;"",'MASTER  10 Teams'!I748,"")</f>
        <v>Scotland Field, Ridgefield</v>
      </c>
      <c r="N748" s="5"/>
    </row>
    <row r="749" spans="1:14" ht="12.75" customHeight="1" thickTop="1" thickBot="1" x14ac:dyDescent="0.4">
      <c r="A749" s="118"/>
      <c r="B749" s="23"/>
      <c r="C749" s="98" t="str">
        <f>IF('MASTER  10 Teams'!C749&lt;&gt;"",'MASTER  10 Teams'!C749,"")</f>
        <v/>
      </c>
      <c r="D749" s="29" t="str">
        <f>IF('MASTER  10 Teams'!D749&lt;&gt;"",'MASTER  10 Teams'!D749,"")</f>
        <v xml:space="preserve"> </v>
      </c>
      <c r="E749" s="24" t="e">
        <f>VLOOKUP(K749,'Ref asgn teams'!$A$2:$B$99,2)</f>
        <v>#N/A</v>
      </c>
      <c r="F749" s="24" t="e">
        <f>VLOOKUP(L749,'Ref asgn teams'!$A$2:$B$99,2)</f>
        <v>#N/A</v>
      </c>
      <c r="G749" s="73"/>
      <c r="H749" s="97" t="str">
        <f>IF('MASTER  10 Teams'!H749&lt;&gt;"",'MASTER  10 Teams'!H749,"")</f>
        <v/>
      </c>
      <c r="I749" s="25" t="e">
        <f>VLOOKUP(M749,Venues!$A$2:$E$139,5,FALSE)</f>
        <v>#N/A</v>
      </c>
      <c r="J749" s="75" t="str">
        <f>IF('MASTER  10 Teams'!J749&lt;&gt;"",'MASTER  10 Teams'!J749,"")</f>
        <v/>
      </c>
      <c r="K749" s="24" t="str">
        <f>IF('MASTER  10 Teams'!E749&lt;&gt;"",'MASTER  10 Teams'!E749,"")</f>
        <v/>
      </c>
      <c r="L749" s="24" t="str">
        <f>IF('MASTER  10 Teams'!F749&lt;&gt;"",'MASTER  10 Teams'!F749,"")</f>
        <v/>
      </c>
      <c r="M749" s="5" t="str">
        <f>IF('MASTER  10 Teams'!I749&lt;&gt;"",'MASTER  10 Teams'!I749,"")</f>
        <v/>
      </c>
      <c r="N749" s="2"/>
    </row>
    <row r="750" spans="1:14" ht="12.75" customHeight="1" thickTop="1" thickBot="1" x14ac:dyDescent="0.4">
      <c r="A750" s="118"/>
      <c r="B750" s="23"/>
      <c r="C750" s="98">
        <f>IF('MASTER  10 Teams'!C750&lt;&gt;"",'MASTER  10 Teams'!C750,"")</f>
        <v>43037</v>
      </c>
      <c r="D750" s="37" t="str">
        <f>IF('MASTER  10 Teams'!D750&lt;&gt;"",'MASTER  10 Teams'!D750,"")</f>
        <v>O40-2</v>
      </c>
      <c r="E750" s="24" t="str">
        <f>VLOOKUP(K750,'Ref asgn teams'!$A$2:$B$99,2)</f>
        <v>Derby Quitus</v>
      </c>
      <c r="F750" s="24" t="str">
        <f>VLOOKUP(L750,'Ref asgn teams'!$A$2:$B$99,2)</f>
        <v>Guilford Bell Curve</v>
      </c>
      <c r="G750" s="73"/>
      <c r="H750" s="97">
        <f>IF('MASTER  10 Teams'!H750&lt;&gt;"",'MASTER  10 Teams'!H750,"")</f>
        <v>0.41666666666666702</v>
      </c>
      <c r="I750" s="25" t="str">
        <f>VLOOKUP(M750,Venues!$A$2:$E$139,5,FALSE)</f>
        <v>Witek Park, Derby</v>
      </c>
      <c r="J750" s="75" t="str">
        <f>IF('MASTER  10 Teams'!J750&lt;&gt;"",'MASTER  10 Teams'!J750,"")</f>
        <v/>
      </c>
      <c r="K750" s="24" t="str">
        <f>IF('MASTER  10 Teams'!E750&lt;&gt;"",'MASTER  10 Teams'!E750,"")</f>
        <v>DERBY QUITUS</v>
      </c>
      <c r="L750" s="24" t="str">
        <f>IF('MASTER  10 Teams'!F750&lt;&gt;"",'MASTER  10 Teams'!F750,"")</f>
        <v>GUILFORD BELL CURVE</v>
      </c>
      <c r="M750" s="5" t="str">
        <f>IF('MASTER  10 Teams'!I750&lt;&gt;"",'MASTER  10 Teams'!I750,"")</f>
        <v>Witek Park, Derby</v>
      </c>
      <c r="N750" s="5"/>
    </row>
    <row r="751" spans="1:14" ht="12.75" customHeight="1" thickTop="1" thickBot="1" x14ac:dyDescent="0.4">
      <c r="A751" s="118"/>
      <c r="B751" s="23"/>
      <c r="C751" s="98">
        <f>IF('MASTER  10 Teams'!C751&lt;&gt;"",'MASTER  10 Teams'!C751,"")</f>
        <v>43037</v>
      </c>
      <c r="D751" s="37" t="str">
        <f>IF('MASTER  10 Teams'!D751&lt;&gt;"",'MASTER  10 Teams'!D751,"")</f>
        <v>O40-2</v>
      </c>
      <c r="E751" s="24" t="str">
        <f>VLOOKUP(K751,'Ref asgn teams'!$A$2:$B$99,2)</f>
        <v>Norwalk Spots Colombia FC</v>
      </c>
      <c r="F751" s="24" t="str">
        <f>VLOOKUP(L751,'Ref asgn teams'!$A$2:$B$99,2)</f>
        <v xml:space="preserve">GUILFORD CELTIC </v>
      </c>
      <c r="G751" s="73"/>
      <c r="H751" s="97">
        <f>IF('MASTER  10 Teams'!H751&lt;&gt;"",'MASTER  10 Teams'!H751,"")</f>
        <v>0.41666666666666702</v>
      </c>
      <c r="I751" s="25" t="str">
        <f>VLOOKUP(M751,Venues!$A$2:$E$139,5,FALSE)</f>
        <v>Nathan Hale Middle School, Norwalk</v>
      </c>
      <c r="J751" s="75" t="str">
        <f>IF('MASTER  10 Teams'!J751&lt;&gt;"",'MASTER  10 Teams'!J751,"")</f>
        <v/>
      </c>
      <c r="K751" s="24" t="str">
        <f>IF('MASTER  10 Teams'!E751&lt;&gt;"",'MASTER  10 Teams'!E751,"")</f>
        <v xml:space="preserve">NORWALK SPORT COLOMBIA </v>
      </c>
      <c r="L751" s="24" t="str">
        <f>IF('MASTER  10 Teams'!F751&lt;&gt;"",'MASTER  10 Teams'!F751,"")</f>
        <v xml:space="preserve">GUILFORD CELTIC </v>
      </c>
      <c r="M751" s="5" t="str">
        <f>IF('MASTER  10 Teams'!I751&lt;&gt;"",'MASTER  10 Teams'!I751,"")</f>
        <v>Nathan Hale MS, Norwalk</v>
      </c>
      <c r="N751" s="5"/>
    </row>
    <row r="752" spans="1:14" ht="12.75" customHeight="1" thickTop="1" thickBot="1" x14ac:dyDescent="0.4">
      <c r="A752" s="118"/>
      <c r="B752" s="23"/>
      <c r="C752" s="98">
        <f>IF('MASTER  10 Teams'!C752&lt;&gt;"",'MASTER  10 Teams'!C752,"")</f>
        <v>43037</v>
      </c>
      <c r="D752" s="37" t="str">
        <f>IF('MASTER  10 Teams'!D752&lt;&gt;"",'MASTER  10 Teams'!D752,"")</f>
        <v>O40-2</v>
      </c>
      <c r="E752" s="24" t="str">
        <f>VLOOKUP(K752,'Ref asgn teams'!$A$2:$B$99,2)</f>
        <v>Greenwich Gunners 40</v>
      </c>
      <c r="F752" s="24" t="str">
        <f>VLOOKUP(L752,'Ref asgn teams'!$A$2:$B$99,2)</f>
        <v>Southeast Rovers</v>
      </c>
      <c r="G752" s="73"/>
      <c r="H752" s="97">
        <f>IF('MASTER  10 Teams'!H752&lt;&gt;"",'MASTER  10 Teams'!H752,"")</f>
        <v>0.41666666666666702</v>
      </c>
      <c r="I752" s="25" t="str">
        <f>VLOOKUP(M752,Venues!$A$2:$E$139,5,FALSE)</f>
        <v>Greenwich High School, Greenwich</v>
      </c>
      <c r="J752" s="75" t="str">
        <f>IF('MASTER  10 Teams'!J752&lt;&gt;"",'MASTER  10 Teams'!J752,"")</f>
        <v/>
      </c>
      <c r="K752" s="24" t="str">
        <f>IF('MASTER  10 Teams'!E752&lt;&gt;"",'MASTER  10 Teams'!E752,"")</f>
        <v>GREENWICH GUNNERS 40</v>
      </c>
      <c r="L752" s="24" t="str">
        <f>IF('MASTER  10 Teams'!F752&lt;&gt;"",'MASTER  10 Teams'!F752,"")</f>
        <v>SOUTHEAST ROVERS</v>
      </c>
      <c r="M752" s="5" t="str">
        <f>IF('MASTER  10 Teams'!I752&lt;&gt;"",'MASTER  10 Teams'!I752,"")</f>
        <v>tbd</v>
      </c>
      <c r="N752" s="5"/>
    </row>
    <row r="753" spans="1:14" ht="12.75" customHeight="1" thickTop="1" thickBot="1" x14ac:dyDescent="0.4">
      <c r="A753" s="118"/>
      <c r="B753" s="23"/>
      <c r="C753" s="98">
        <f>IF('MASTER  10 Teams'!C753&lt;&gt;"",'MASTER  10 Teams'!C753,"")</f>
        <v>43037</v>
      </c>
      <c r="D753" s="37" t="str">
        <f>IF('MASTER  10 Teams'!D753&lt;&gt;"",'MASTER  10 Teams'!D753,"")</f>
        <v>O40-2</v>
      </c>
      <c r="E753" s="24" t="str">
        <f>VLOOKUP(K753,'Ref asgn teams'!$A$2:$B$99,2)</f>
        <v>Stamford United</v>
      </c>
      <c r="F753" s="24" t="str">
        <f>VLOOKUP(L753,'Ref asgn teams'!$A$2:$B$99,2)</f>
        <v>Newington Portuguese 40</v>
      </c>
      <c r="G753" s="73"/>
      <c r="H753" s="97">
        <f>IF('MASTER  10 Teams'!H753&lt;&gt;"",'MASTER  10 Teams'!H753,"")</f>
        <v>0.41666666666666702</v>
      </c>
      <c r="I753" s="25" t="str">
        <f>VLOOKUP(M753,Venues!$A$2:$E$139,5,FALSE)</f>
        <v>West Beach, Stamford</v>
      </c>
      <c r="J753" s="75" t="str">
        <f>IF('MASTER  10 Teams'!J753&lt;&gt;"",'MASTER  10 Teams'!J753,"")</f>
        <v/>
      </c>
      <c r="K753" s="24" t="str">
        <f>IF('MASTER  10 Teams'!E753&lt;&gt;"",'MASTER  10 Teams'!E753,"")</f>
        <v>STAMFORD UNITED</v>
      </c>
      <c r="L753" s="24" t="str">
        <f>IF('MASTER  10 Teams'!F753&lt;&gt;"",'MASTER  10 Teams'!F753,"")</f>
        <v>NEWINGTON PORTUGUESE 40</v>
      </c>
      <c r="M753" s="5" t="str">
        <f>IF('MASTER  10 Teams'!I753&lt;&gt;"",'MASTER  10 Teams'!I753,"")</f>
        <v>West Beach Fields, Stamford</v>
      </c>
      <c r="N753" s="5"/>
    </row>
    <row r="754" spans="1:14" ht="12.75" customHeight="1" thickTop="1" thickBot="1" x14ac:dyDescent="0.4">
      <c r="A754" s="118"/>
      <c r="B754" s="23"/>
      <c r="C754" s="98">
        <f>IF('MASTER  10 Teams'!C754&lt;&gt;"",'MASTER  10 Teams'!C754,"")</f>
        <v>43037</v>
      </c>
      <c r="D754" s="37" t="str">
        <f>IF('MASTER  10 Teams'!D754&lt;&gt;"",'MASTER  10 Teams'!D754,"")</f>
        <v>O40-2</v>
      </c>
      <c r="E754" s="24" t="str">
        <f>VLOOKUP(K754,'Ref asgn teams'!$A$2:$B$99,2)</f>
        <v>Greenwich Arsenal 40</v>
      </c>
      <c r="F754" s="24" t="str">
        <f>VLOOKUP(L754,'Ref asgn teams'!$A$2:$B$99,2)</f>
        <v>New Haven Americans</v>
      </c>
      <c r="G754" s="73"/>
      <c r="H754" s="97">
        <f>IF('MASTER  10 Teams'!H754&lt;&gt;"",'MASTER  10 Teams'!H754,"")</f>
        <v>0.41666666666666702</v>
      </c>
      <c r="I754" s="25" t="str">
        <f>VLOOKUP(M754,Venues!$A$2:$E$139,5,FALSE)</f>
        <v>Greenwich High School, Greenwich</v>
      </c>
      <c r="J754" s="75" t="str">
        <f>IF('MASTER  10 Teams'!J754&lt;&gt;"",'MASTER  10 Teams'!J754,"")</f>
        <v/>
      </c>
      <c r="K754" s="24" t="str">
        <f>IF('MASTER  10 Teams'!E754&lt;&gt;"",'MASTER  10 Teams'!E754,"")</f>
        <v>GREENWICH ARSENAL 40</v>
      </c>
      <c r="L754" s="24" t="str">
        <f>IF('MASTER  10 Teams'!F754&lt;&gt;"",'MASTER  10 Teams'!F754,"")</f>
        <v>NEW HAVEN AMERICANS</v>
      </c>
      <c r="M754" s="5" t="str">
        <f>IF('MASTER  10 Teams'!I754&lt;&gt;"",'MASTER  10 Teams'!I754,"")</f>
        <v>tbd</v>
      </c>
      <c r="N754" s="5"/>
    </row>
    <row r="755" spans="1:14" ht="12.75" customHeight="1" thickTop="1" thickBot="1" x14ac:dyDescent="0.4">
      <c r="A755" s="118"/>
      <c r="B755" s="23"/>
      <c r="C755" s="98" t="str">
        <f>IF('MASTER  10 Teams'!C755&lt;&gt;"",'MASTER  10 Teams'!C755,"")</f>
        <v/>
      </c>
      <c r="D755" s="29" t="str">
        <f>IF('MASTER  10 Teams'!D755&lt;&gt;"",'MASTER  10 Teams'!D755,"")</f>
        <v/>
      </c>
      <c r="E755" s="24" t="e">
        <f>VLOOKUP(K755,'Ref asgn teams'!$A$2:$B$99,2)</f>
        <v>#N/A</v>
      </c>
      <c r="F755" s="24" t="e">
        <f>VLOOKUP(L755,'Ref asgn teams'!$A$2:$B$99,2)</f>
        <v>#N/A</v>
      </c>
      <c r="G755" s="73"/>
      <c r="H755" s="97" t="str">
        <f>IF('MASTER  10 Teams'!H755&lt;&gt;"",'MASTER  10 Teams'!H755,"")</f>
        <v/>
      </c>
      <c r="I755" s="25" t="e">
        <f>VLOOKUP(M755,Venues!$A$2:$E$139,5,FALSE)</f>
        <v>#N/A</v>
      </c>
      <c r="J755" s="75" t="str">
        <f>IF('MASTER  10 Teams'!J755&lt;&gt;"",'MASTER  10 Teams'!J755,"")</f>
        <v/>
      </c>
      <c r="K755" s="24" t="str">
        <f>IF('MASTER  10 Teams'!E755&lt;&gt;"",'MASTER  10 Teams'!E755,"")</f>
        <v/>
      </c>
      <c r="L755" s="24" t="str">
        <f>IF('MASTER  10 Teams'!F755&lt;&gt;"",'MASTER  10 Teams'!F755,"")</f>
        <v/>
      </c>
      <c r="M755" s="5" t="str">
        <f>IF('MASTER  10 Teams'!I755&lt;&gt;"",'MASTER  10 Teams'!I755,"")</f>
        <v/>
      </c>
      <c r="N755" s="2"/>
    </row>
    <row r="756" spans="1:14" ht="12.75" customHeight="1" thickTop="1" thickBot="1" x14ac:dyDescent="0.4">
      <c r="A756" s="118"/>
      <c r="B756" s="23"/>
      <c r="C756" s="98">
        <f>IF('MASTER  10 Teams'!C756&lt;&gt;"",'MASTER  10 Teams'!C756,"")</f>
        <v>43037</v>
      </c>
      <c r="D756" s="38" t="str">
        <f>IF('MASTER  10 Teams'!D756&lt;&gt;"",'MASTER  10 Teams'!D756,"")</f>
        <v>O40-3</v>
      </c>
      <c r="E756" s="24" t="str">
        <f>VLOOKUP(K756,'Ref asgn teams'!$A$2:$B$99,2)</f>
        <v>Cheshire United</v>
      </c>
      <c r="F756" s="24" t="str">
        <f>VLOOKUP(L756,'Ref asgn teams'!$A$2:$B$99,2)</f>
        <v>HENRY  REID FC 40</v>
      </c>
      <c r="G756" s="73"/>
      <c r="H756" s="97">
        <f>IF('MASTER  10 Teams'!H756&lt;&gt;"",'MASTER  10 Teams'!H756,"")</f>
        <v>0.33333333333333331</v>
      </c>
      <c r="I756" s="25" t="str">
        <f>VLOOKUP(M756,Venues!$A$2:$E$139,5,FALSE)</f>
        <v>Quinnipiac Park, Cheshire</v>
      </c>
      <c r="J756" s="75" t="str">
        <f>IF('MASTER  10 Teams'!J756&lt;&gt;"",'MASTER  10 Teams'!J756,"")</f>
        <v/>
      </c>
      <c r="K756" s="24" t="str">
        <f>IF('MASTER  10 Teams'!E756&lt;&gt;"",'MASTER  10 Teams'!E756,"")</f>
        <v xml:space="preserve">CHESHIRE UNITED </v>
      </c>
      <c r="L756" s="24" t="str">
        <f>IF('MASTER  10 Teams'!F756&lt;&gt;"",'MASTER  10 Teams'!F756,"")</f>
        <v>HENRY  REID FC 40</v>
      </c>
      <c r="M756" s="5" t="str">
        <f>IF('MASTER  10 Teams'!I756&lt;&gt;"",'MASTER  10 Teams'!I756,"")</f>
        <v>Quinnipiac Park, Cheshire</v>
      </c>
      <c r="N756" s="5"/>
    </row>
    <row r="757" spans="1:14" ht="12.75" customHeight="1" thickTop="1" thickBot="1" x14ac:dyDescent="0.4">
      <c r="A757" s="118"/>
      <c r="B757" s="23"/>
      <c r="C757" s="98">
        <f>IF('MASTER  10 Teams'!C757&lt;&gt;"",'MASTER  10 Teams'!C757,"")</f>
        <v>43037</v>
      </c>
      <c r="D757" s="38" t="str">
        <f>IF('MASTER  10 Teams'!D757&lt;&gt;"",'MASTER  10 Teams'!D757,"")</f>
        <v>O40-3</v>
      </c>
      <c r="E757" s="24" t="str">
        <f>VLOOKUP(K757,'Ref asgn teams'!$A$2:$B$99,2)</f>
        <v>Stamford City</v>
      </c>
      <c r="F757" s="24" t="str">
        <f>VLOOKUP(L757,'Ref asgn teams'!$A$2:$B$99,2)</f>
        <v>Newtown Salty Dogs</v>
      </c>
      <c r="G757" s="73"/>
      <c r="H757" s="97">
        <f>IF('MASTER  10 Teams'!H757&lt;&gt;"",'MASTER  10 Teams'!H757,"")</f>
        <v>0.33333333333333331</v>
      </c>
      <c r="I757" s="25" t="str">
        <f>VLOOKUP(M757,Venues!$A$2:$E$139,5,FALSE)</f>
        <v>West Beach, Stamford</v>
      </c>
      <c r="J757" s="75" t="str">
        <f>IF('MASTER  10 Teams'!J757&lt;&gt;"",'MASTER  10 Teams'!J757,"")</f>
        <v/>
      </c>
      <c r="K757" s="24" t="str">
        <f>IF('MASTER  10 Teams'!E757&lt;&gt;"",'MASTER  10 Teams'!E757,"")</f>
        <v>STAMFORD CITY</v>
      </c>
      <c r="L757" s="24" t="str">
        <f>IF('MASTER  10 Teams'!F757&lt;&gt;"",'MASTER  10 Teams'!F757,"")</f>
        <v>NORTH BRANFORD 40</v>
      </c>
      <c r="M757" s="5" t="str">
        <f>IF('MASTER  10 Teams'!I757&lt;&gt;"",'MASTER  10 Teams'!I757,"")</f>
        <v>West Beach Fields, Stamford</v>
      </c>
      <c r="N757" s="5"/>
    </row>
    <row r="758" spans="1:14" ht="12.75" customHeight="1" thickTop="1" thickBot="1" x14ac:dyDescent="0.4">
      <c r="A758" s="118"/>
      <c r="B758" s="23"/>
      <c r="C758" s="98">
        <f>IF('MASTER  10 Teams'!C758&lt;&gt;"",'MASTER  10 Teams'!C758,"")</f>
        <v>43037</v>
      </c>
      <c r="D758" s="38" t="str">
        <f>IF('MASTER  10 Teams'!D758&lt;&gt;"",'MASTER  10 Teams'!D758,"")</f>
        <v>O40-3</v>
      </c>
      <c r="E758" s="24" t="str">
        <f>VLOOKUP(K758,'Ref asgn teams'!$A$2:$B$99,2)</f>
        <v>Hamden United</v>
      </c>
      <c r="F758" s="24" t="str">
        <f>VLOOKUP(L758,'Ref asgn teams'!$A$2:$B$99,2)</f>
        <v>Wallingford Morelia</v>
      </c>
      <c r="G758" s="73"/>
      <c r="H758" s="97">
        <f>IF('MASTER  10 Teams'!H758&lt;&gt;"",'MASTER  10 Teams'!H758,"")</f>
        <v>0.41666666666666702</v>
      </c>
      <c r="I758" s="25" t="str">
        <f>VLOOKUP(M758,Venues!$A$2:$E$139,5,FALSE)</f>
        <v>Hamden Middle School, Hamden</v>
      </c>
      <c r="J758" s="75" t="str">
        <f>IF('MASTER  10 Teams'!J758&lt;&gt;"",'MASTER  10 Teams'!J758,"")</f>
        <v/>
      </c>
      <c r="K758" s="24" t="str">
        <f>IF('MASTER  10 Teams'!E758&lt;&gt;"",'MASTER  10 Teams'!E758,"")</f>
        <v>HAMDEN UNITED</v>
      </c>
      <c r="L758" s="24" t="str">
        <f>IF('MASTER  10 Teams'!F758&lt;&gt;"",'MASTER  10 Teams'!F758,"")</f>
        <v>WALLINGFORD MORELIA</v>
      </c>
      <c r="M758" s="5" t="str">
        <f>IF('MASTER  10 Teams'!I758&lt;&gt;"",'MASTER  10 Teams'!I758,"")</f>
        <v>Hamden MS, Hamden</v>
      </c>
      <c r="N758" s="5"/>
    </row>
    <row r="759" spans="1:14" ht="12.75" customHeight="1" thickTop="1" thickBot="1" x14ac:dyDescent="0.4">
      <c r="A759" s="118"/>
      <c r="B759" s="23"/>
      <c r="C759" s="98">
        <f>IF('MASTER  10 Teams'!C759&lt;&gt;"",'MASTER  10 Teams'!C759,"")</f>
        <v>43037</v>
      </c>
      <c r="D759" s="38" t="str">
        <f>IF('MASTER  10 Teams'!D759&lt;&gt;"",'MASTER  10 Teams'!D759,"")</f>
        <v>O40-3</v>
      </c>
      <c r="E759" s="24" t="str">
        <f>VLOOKUP(K759,'Ref asgn teams'!$A$2:$B$99,2)</f>
        <v>Wilton Wolves</v>
      </c>
      <c r="F759" s="24" t="str">
        <f>VLOOKUP(L759,'Ref asgn teams'!$A$2:$B$99,2)</f>
        <v>PAN ZONES</v>
      </c>
      <c r="G759" s="73"/>
      <c r="H759" s="97">
        <f>IF('MASTER  10 Teams'!H759&lt;&gt;"",'MASTER  10 Teams'!H759,"")</f>
        <v>0.41666666666666702</v>
      </c>
      <c r="I759" s="25" t="str">
        <f>VLOOKUP(M759,Venues!$A$2:$E$139,5,FALSE)</f>
        <v>Middlebrook School, Wilton</v>
      </c>
      <c r="J759" s="75" t="str">
        <f>IF('MASTER  10 Teams'!J759&lt;&gt;"",'MASTER  10 Teams'!J759,"")</f>
        <v/>
      </c>
      <c r="K759" s="24" t="str">
        <f>IF('MASTER  10 Teams'!E759&lt;&gt;"",'MASTER  10 Teams'!E759,"")</f>
        <v>WILTON WOLVES</v>
      </c>
      <c r="L759" s="24" t="str">
        <f>IF('MASTER  10 Teams'!F759&lt;&gt;"",'MASTER  10 Teams'!F759,"")</f>
        <v>PAN ZONES</v>
      </c>
      <c r="M759" s="5" t="str">
        <f>IF('MASTER  10 Teams'!I759&lt;&gt;"",'MASTER  10 Teams'!I759,"")</f>
        <v>Middlebrook School, Wilton</v>
      </c>
      <c r="N759" s="5"/>
    </row>
    <row r="760" spans="1:14" ht="12.75" customHeight="1" thickTop="1" thickBot="1" x14ac:dyDescent="0.4">
      <c r="A760" s="118"/>
      <c r="B760" s="23"/>
      <c r="C760" s="98">
        <f>IF('MASTER  10 Teams'!C760&lt;&gt;"",'MASTER  10 Teams'!C760,"")</f>
        <v>43037</v>
      </c>
      <c r="D760" s="38" t="str">
        <f>IF('MASTER  10 Teams'!D760&lt;&gt;"",'MASTER  10 Teams'!D760,"")</f>
        <v>O40-3</v>
      </c>
      <c r="E760" s="24" t="str">
        <f>VLOOKUP(K760,'Ref asgn teams'!$A$2:$B$99,2)</f>
        <v>North Haven FC 40</v>
      </c>
      <c r="F760" s="24" t="str">
        <f>VLOOKUP(L760,'Ref asgn teams'!$A$2:$B$99,2)</f>
        <v>Eli's FC</v>
      </c>
      <c r="G760" s="73"/>
      <c r="H760" s="97">
        <f>IF('MASTER  10 Teams'!H760&lt;&gt;"",'MASTER  10 Teams'!H760,"")</f>
        <v>0.41666666666666702</v>
      </c>
      <c r="I760" s="25" t="str">
        <f>VLOOKUP(M760,Venues!$A$2:$E$139,5,FALSE)</f>
        <v>Ridge Rd School , North Haven</v>
      </c>
      <c r="J760" s="75" t="str">
        <f>IF('MASTER  10 Teams'!J760&lt;&gt;"",'MASTER  10 Teams'!J760,"")</f>
        <v/>
      </c>
      <c r="K760" s="24" t="str">
        <f>IF('MASTER  10 Teams'!E760&lt;&gt;"",'MASTER  10 Teams'!E760,"")</f>
        <v>NORTH HAVEN SC</v>
      </c>
      <c r="L760" s="24" t="str">
        <f>IF('MASTER  10 Teams'!F760&lt;&gt;"",'MASTER  10 Teams'!F760,"")</f>
        <v>ELI'S FC</v>
      </c>
      <c r="M760" s="5" t="str">
        <f>IF('MASTER  10 Teams'!I760&lt;&gt;"",'MASTER  10 Teams'!I760,"")</f>
        <v>Ridge Road, North Haven</v>
      </c>
      <c r="N760" s="5"/>
    </row>
    <row r="761" spans="1:14" ht="12.75" customHeight="1" thickTop="1" thickBot="1" x14ac:dyDescent="0.4">
      <c r="A761" s="118"/>
      <c r="B761" s="23"/>
      <c r="C761" s="98" t="str">
        <f>IF('MASTER  10 Teams'!C761&lt;&gt;"",'MASTER  10 Teams'!C761,"")</f>
        <v/>
      </c>
      <c r="D761" s="29" t="str">
        <f>IF('MASTER  10 Teams'!D761&lt;&gt;"",'MASTER  10 Teams'!D761,"")</f>
        <v/>
      </c>
      <c r="E761" s="24" t="e">
        <f>VLOOKUP(K761,'Ref asgn teams'!$A$2:$B$99,2)</f>
        <v>#N/A</v>
      </c>
      <c r="F761" s="24" t="e">
        <f>VLOOKUP(L761,'Ref asgn teams'!$A$2:$B$99,2)</f>
        <v>#N/A</v>
      </c>
      <c r="G761" s="73"/>
      <c r="H761" s="97" t="str">
        <f>IF('MASTER  10 Teams'!H761&lt;&gt;"",'MASTER  10 Teams'!H761,"")</f>
        <v/>
      </c>
      <c r="I761" s="25" t="e">
        <f>VLOOKUP(M761,Venues!$A$2:$E$139,5,FALSE)</f>
        <v>#N/A</v>
      </c>
      <c r="J761" s="75" t="str">
        <f>IF('MASTER  10 Teams'!J761&lt;&gt;"",'MASTER  10 Teams'!J761,"")</f>
        <v/>
      </c>
      <c r="K761" s="24" t="str">
        <f>IF('MASTER  10 Teams'!E761&lt;&gt;"",'MASTER  10 Teams'!E761,"")</f>
        <v/>
      </c>
      <c r="L761" s="24" t="str">
        <f>IF('MASTER  10 Teams'!F761&lt;&gt;"",'MASTER  10 Teams'!F761,"")</f>
        <v/>
      </c>
      <c r="M761" s="5" t="str">
        <f>IF('MASTER  10 Teams'!I761&lt;&gt;"",'MASTER  10 Teams'!I761,"")</f>
        <v/>
      </c>
      <c r="N761" s="2"/>
    </row>
    <row r="762" spans="1:14" ht="12.75" customHeight="1" thickTop="1" thickBot="1" x14ac:dyDescent="0.4">
      <c r="A762" s="118"/>
      <c r="B762" s="23"/>
      <c r="C762" s="98">
        <f>IF('MASTER  10 Teams'!C762&lt;&gt;"",'MASTER  10 Teams'!C762,"")</f>
        <v>43037</v>
      </c>
      <c r="D762" s="28" t="str">
        <f>IF('MASTER  10 Teams'!D762&lt;&gt;"",'MASTER  10 Teams'!D762,"")</f>
        <v>O50-1</v>
      </c>
      <c r="E762" s="24" t="str">
        <f>VLOOKUP(K762,'Ref asgn teams'!$A$2:$B$99,2)</f>
        <v>Glastonbury Celtic</v>
      </c>
      <c r="F762" s="24" t="str">
        <f>VLOOKUP(L762,'Ref asgn teams'!$A$2:$B$99,2)</f>
        <v>Cheshire Azzurri 50</v>
      </c>
      <c r="G762" s="73"/>
      <c r="H762" s="97">
        <f>IF('MASTER  10 Teams'!H762&lt;&gt;"",'MASTER  10 Teams'!H762,"")</f>
        <v>0.41666666666666702</v>
      </c>
      <c r="I762" s="25" t="e">
        <f>VLOOKUP(M762,Venues!$A$2:$E$139,5,FALSE)</f>
        <v>#N/A</v>
      </c>
      <c r="J762" s="75" t="str">
        <f>IF('MASTER  10 Teams'!J762&lt;&gt;"",'MASTER  10 Teams'!J762,"")</f>
        <v/>
      </c>
      <c r="K762" s="24" t="str">
        <f>IF('MASTER  10 Teams'!E762&lt;&gt;"",'MASTER  10 Teams'!E762,"")</f>
        <v xml:space="preserve">GLASTONBURY CELTIC </v>
      </c>
      <c r="L762" s="24" t="str">
        <f>IF('MASTER  10 Teams'!F762&lt;&gt;"",'MASTER  10 Teams'!F762,"")</f>
        <v>CHESHIRE AZZURRI 50</v>
      </c>
      <c r="M762" s="5" t="str">
        <f>IF('MASTER  10 Teams'!I762&lt;&gt;"",'MASTER  10 Teams'!I762,"")</f>
        <v>Irish American Club, Glastonbury</v>
      </c>
      <c r="N762" s="5"/>
    </row>
    <row r="763" spans="1:14" ht="12.75" customHeight="1" thickTop="1" thickBot="1" x14ac:dyDescent="0.4">
      <c r="A763" s="118"/>
      <c r="B763" s="23"/>
      <c r="C763" s="98">
        <f>IF('MASTER  10 Teams'!C763&lt;&gt;"",'MASTER  10 Teams'!C763,"")</f>
        <v>43037</v>
      </c>
      <c r="D763" s="28" t="str">
        <f>IF('MASTER  10 Teams'!D763&lt;&gt;"",'MASTER  10 Teams'!D763,"")</f>
        <v>O50-1</v>
      </c>
      <c r="E763" s="24" t="str">
        <f>VLOOKUP(K763,'Ref asgn teams'!$A$2:$B$99,2)</f>
        <v>New Britain Falcons FC</v>
      </c>
      <c r="F763" s="24" t="str">
        <f>VLOOKUP(L763,'Ref asgn teams'!$A$2:$B$99,2)</f>
        <v>Greenwich Gunners 50</v>
      </c>
      <c r="G763" s="73"/>
      <c r="H763" s="97">
        <f>IF('MASTER  10 Teams'!H763&lt;&gt;"",'MASTER  10 Teams'!H763,"")</f>
        <v>0.41666666666666702</v>
      </c>
      <c r="I763" s="25" t="str">
        <f>VLOOKUP(M763,Venues!$A$2:$E$139,5,FALSE)</f>
        <v>Falcon Field (New Britain), New Britain</v>
      </c>
      <c r="J763" s="75" t="str">
        <f>IF('MASTER  10 Teams'!J763&lt;&gt;"",'MASTER  10 Teams'!J763,"")</f>
        <v/>
      </c>
      <c r="K763" s="24" t="str">
        <f>IF('MASTER  10 Teams'!E763&lt;&gt;"",'MASTER  10 Teams'!E763,"")</f>
        <v>NEW BRITAIN FALCONS FC</v>
      </c>
      <c r="L763" s="24" t="str">
        <f>IF('MASTER  10 Teams'!F763&lt;&gt;"",'MASTER  10 Teams'!F763,"")</f>
        <v>GREENWICH GUNNERS 50</v>
      </c>
      <c r="M763" s="5" t="str">
        <f>IF('MASTER  10 Teams'!I763&lt;&gt;"",'MASTER  10 Teams'!I763,"")</f>
        <v>Falcon Field, New Britain</v>
      </c>
      <c r="N763" s="5"/>
    </row>
    <row r="764" spans="1:14" ht="12.75" customHeight="1" thickTop="1" thickBot="1" x14ac:dyDescent="0.4">
      <c r="A764" s="118"/>
      <c r="B764" s="23"/>
      <c r="C764" s="98">
        <f>IF('MASTER  10 Teams'!C764&lt;&gt;"",'MASTER  10 Teams'!C764,"")</f>
        <v>43037</v>
      </c>
      <c r="D764" s="28" t="str">
        <f>IF('MASTER  10 Teams'!D764&lt;&gt;"",'MASTER  10 Teams'!D764,"")</f>
        <v>O50-1</v>
      </c>
      <c r="E764" s="24" t="str">
        <f>VLOOKUP(K764,'Ref asgn teams'!$A$2:$B$99,2)</f>
        <v>Darien Blue Waves</v>
      </c>
      <c r="F764" s="24" t="str">
        <f>VLOOKUP(L764,'Ref asgn teams'!$A$2:$B$99,2)</f>
        <v>Polonia Falcon Stars FC</v>
      </c>
      <c r="G764" s="73"/>
      <c r="H764" s="97">
        <f>IF('MASTER  10 Teams'!H764&lt;&gt;"",'MASTER  10 Teams'!H764,"")</f>
        <v>0.375</v>
      </c>
      <c r="I764" s="25" t="str">
        <f>VLOOKUP(M764,Venues!$A$2:$E$139,5,FALSE)</f>
        <v>Middlesex Middle School, Darien</v>
      </c>
      <c r="J764" s="75" t="str">
        <f>IF('MASTER  10 Teams'!J764&lt;&gt;"",'MASTER  10 Teams'!J764,"")</f>
        <v/>
      </c>
      <c r="K764" s="24" t="str">
        <f>IF('MASTER  10 Teams'!E764&lt;&gt;"",'MASTER  10 Teams'!E764,"")</f>
        <v>DARIEN BLUE WAVE</v>
      </c>
      <c r="L764" s="24" t="str">
        <f>IF('MASTER  10 Teams'!F764&lt;&gt;"",'MASTER  10 Teams'!F764,"")</f>
        <v>POLONIA FALCON STARS FC</v>
      </c>
      <c r="M764" s="5" t="str">
        <f>IF('MASTER  10 Teams'!I764&lt;&gt;"",'MASTER  10 Teams'!I764,"")</f>
        <v>Middlesex MS (Lower), Darien</v>
      </c>
      <c r="N764" s="5"/>
    </row>
    <row r="765" spans="1:14" ht="12.75" customHeight="1" thickTop="1" thickBot="1" x14ac:dyDescent="0.4">
      <c r="A765" s="118"/>
      <c r="B765" s="23"/>
      <c r="C765" s="98">
        <f>IF('MASTER  10 Teams'!C765&lt;&gt;"",'MASTER  10 Teams'!C765,"")</f>
        <v>43037</v>
      </c>
      <c r="D765" s="28" t="str">
        <f>IF('MASTER  10 Teams'!D765&lt;&gt;"",'MASTER  10 Teams'!D765,"")</f>
        <v>O50-1</v>
      </c>
      <c r="E765" s="24" t="str">
        <f>VLOOKUP(K765,'Ref asgn teams'!$A$2:$B$99,2)</f>
        <v>Vasco Da Gama 50 CC</v>
      </c>
      <c r="F765" s="24" t="str">
        <f>VLOOKUP(L765,'Ref asgn teams'!$A$2:$B$99,2)</f>
        <v>Hartford Cavaliers Masters</v>
      </c>
      <c r="G765" s="73"/>
      <c r="H765" s="97">
        <f>IF('MASTER  10 Teams'!H765&lt;&gt;"",'MASTER  10 Teams'!H765,"")</f>
        <v>0.41666666666666702</v>
      </c>
      <c r="I765" s="25" t="str">
        <f>VLOOKUP(M765,Venues!$A$2:$E$139,5,FALSE)</f>
        <v>Veterans Memorial Park (BPT), Bridgeport</v>
      </c>
      <c r="J765" s="75" t="str">
        <f>IF('MASTER  10 Teams'!J765&lt;&gt;"",'MASTER  10 Teams'!J765,"")</f>
        <v/>
      </c>
      <c r="K765" s="24" t="str">
        <f>IF('MASTER  10 Teams'!E765&lt;&gt;"",'MASTER  10 Teams'!E765,"")</f>
        <v>VASCO DA GAMA 50</v>
      </c>
      <c r="L765" s="24" t="str">
        <f>IF('MASTER  10 Teams'!F765&lt;&gt;"",'MASTER  10 Teams'!F765,"")</f>
        <v>HARTFORD CAVALIERS</v>
      </c>
      <c r="M765" s="5" t="str">
        <f>IF('MASTER  10 Teams'!I765&lt;&gt;"",'MASTER  10 Teams'!I765,"")</f>
        <v>Veterans Memorial Park, Bridgeport</v>
      </c>
      <c r="N765" s="5"/>
    </row>
    <row r="766" spans="1:14" ht="12.75" customHeight="1" thickTop="1" thickBot="1" x14ac:dyDescent="0.4">
      <c r="A766" s="118"/>
      <c r="B766" s="23"/>
      <c r="C766" s="98">
        <f>IF('MASTER  10 Teams'!C766&lt;&gt;"",'MASTER  10 Teams'!C766,"")</f>
        <v>43037</v>
      </c>
      <c r="D766" s="28" t="str">
        <f>IF('MASTER  10 Teams'!D766&lt;&gt;"",'MASTER  10 Teams'!D766,"")</f>
        <v>O50-1</v>
      </c>
      <c r="E766" s="24" t="str">
        <f>VLOOKUP(K766,'Ref asgn teams'!$A$2:$B$99,2)</f>
        <v>Guilford Black Eagles</v>
      </c>
      <c r="F766" s="24" t="str">
        <f>VLOOKUP(L766,'Ref asgn teams'!$A$2:$B$99,2)</f>
        <v>Club Napoli 50</v>
      </c>
      <c r="G766" s="73"/>
      <c r="H766" s="97">
        <f>IF('MASTER  10 Teams'!H766&lt;&gt;"",'MASTER  10 Teams'!H766,"")</f>
        <v>0.41666666666666702</v>
      </c>
      <c r="I766" s="25" t="str">
        <f>VLOOKUP(M766,Venues!$A$2:$E$139,5,FALSE)</f>
        <v>Calvin Leete Field, Guilford</v>
      </c>
      <c r="J766" s="75" t="str">
        <f>IF('MASTER  10 Teams'!J766&lt;&gt;"",'MASTER  10 Teams'!J766,"")</f>
        <v/>
      </c>
      <c r="K766" s="24" t="str">
        <f>IF('MASTER  10 Teams'!E766&lt;&gt;"",'MASTER  10 Teams'!E766,"")</f>
        <v>GUILFORD BLACK EAGLES</v>
      </c>
      <c r="L766" s="24" t="str">
        <f>IF('MASTER  10 Teams'!F766&lt;&gt;"",'MASTER  10 Teams'!F766,"")</f>
        <v>CLUB NAPOLI 50</v>
      </c>
      <c r="M766" s="5" t="str">
        <f>IF('MASTER  10 Teams'!I766&lt;&gt;"",'MASTER  10 Teams'!I766,"")</f>
        <v>Calvin Leete School, Guilford</v>
      </c>
      <c r="N766" s="5"/>
    </row>
    <row r="767" spans="1:14" ht="12.75" customHeight="1" thickTop="1" thickBot="1" x14ac:dyDescent="0.4">
      <c r="A767" s="118"/>
      <c r="B767" s="23"/>
      <c r="C767" s="98" t="str">
        <f>IF('MASTER  10 Teams'!C767&lt;&gt;"",'MASTER  10 Teams'!C767,"")</f>
        <v/>
      </c>
      <c r="D767" s="29" t="str">
        <f>IF('MASTER  10 Teams'!D767&lt;&gt;"",'MASTER  10 Teams'!D767,"")</f>
        <v/>
      </c>
      <c r="E767" s="24" t="e">
        <f>VLOOKUP(K767,'Ref asgn teams'!$A$2:$B$99,2)</f>
        <v>#N/A</v>
      </c>
      <c r="F767" s="24" t="e">
        <f>VLOOKUP(L767,'Ref asgn teams'!$A$2:$B$99,2)</f>
        <v>#N/A</v>
      </c>
      <c r="G767" s="73"/>
      <c r="H767" s="97" t="str">
        <f>IF('MASTER  10 Teams'!H767&lt;&gt;"",'MASTER  10 Teams'!H767,"")</f>
        <v/>
      </c>
      <c r="I767" s="25" t="e">
        <f>VLOOKUP(M767,Venues!$A$2:$E$139,5,FALSE)</f>
        <v>#N/A</v>
      </c>
      <c r="J767" s="75" t="str">
        <f>IF('MASTER  10 Teams'!J767&lt;&gt;"",'MASTER  10 Teams'!J767,"")</f>
        <v/>
      </c>
      <c r="K767" s="24" t="str">
        <f>IF('MASTER  10 Teams'!E767&lt;&gt;"",'MASTER  10 Teams'!E767,"")</f>
        <v/>
      </c>
      <c r="L767" s="24" t="str">
        <f>IF('MASTER  10 Teams'!F767&lt;&gt;"",'MASTER  10 Teams'!F767,"")</f>
        <v/>
      </c>
      <c r="M767" s="5" t="str">
        <f>IF('MASTER  10 Teams'!I767&lt;&gt;"",'MASTER  10 Teams'!I767,"")</f>
        <v/>
      </c>
      <c r="N767" s="5"/>
    </row>
    <row r="768" spans="1:14" ht="12.75" customHeight="1" thickTop="1" thickBot="1" x14ac:dyDescent="0.4">
      <c r="A768" s="118"/>
      <c r="B768" s="23"/>
      <c r="C768" s="98">
        <f>IF('MASTER  10 Teams'!C768&lt;&gt;"",'MASTER  10 Teams'!C768,"")</f>
        <v>43037</v>
      </c>
      <c r="D768" s="39" t="str">
        <f>IF('MASTER  10 Teams'!D768&lt;&gt;"",'MASTER  10 Teams'!D768,"")</f>
        <v>O50-2</v>
      </c>
      <c r="E768" s="24" t="str">
        <f>VLOOKUP(K768,'Ref asgn teams'!$A$2:$B$99,2)</f>
        <v>East Haven SC</v>
      </c>
      <c r="F768" s="24" t="str">
        <f>VLOOKUP(L768,'Ref asgn teams'!$A$2:$B$99,2)</f>
        <v>GREENWICH PUMAS LEGENDS</v>
      </c>
      <c r="G768" s="73"/>
      <c r="H768" s="97">
        <f>IF('MASTER  10 Teams'!H768&lt;&gt;"",'MASTER  10 Teams'!H768,"")</f>
        <v>0.41666666666666702</v>
      </c>
      <c r="I768" s="25" t="str">
        <f>VLOOKUP(M768,Venues!$A$2:$E$139,5,FALSE)</f>
        <v>Moulthrop Field, East Haven</v>
      </c>
      <c r="J768" s="75" t="str">
        <f>IF('MASTER  10 Teams'!J768&lt;&gt;"",'MASTER  10 Teams'!J768,"")</f>
        <v/>
      </c>
      <c r="K768" s="24" t="str">
        <f>IF('MASTER  10 Teams'!E768&lt;&gt;"",'MASTER  10 Teams'!E768,"")</f>
        <v>EAST HAVEN SC</v>
      </c>
      <c r="L768" s="24" t="str">
        <f>IF('MASTER  10 Teams'!F768&lt;&gt;"",'MASTER  10 Teams'!F768,"")</f>
        <v>GREENWICH PUMAS LEGENDS</v>
      </c>
      <c r="M768" s="5" t="str">
        <f>IF('MASTER  10 Teams'!I768&lt;&gt;"",'MASTER  10 Teams'!I768,"")</f>
        <v>Moulthrop Field, East Haven</v>
      </c>
      <c r="N768" s="5"/>
    </row>
    <row r="769" spans="1:14" ht="12.75" customHeight="1" thickTop="1" thickBot="1" x14ac:dyDescent="0.4">
      <c r="A769" s="118"/>
      <c r="B769" s="23"/>
      <c r="C769" s="98">
        <f>IF('MASTER  10 Teams'!C769&lt;&gt;"",'MASTER  10 Teams'!C769,"")</f>
        <v>43037</v>
      </c>
      <c r="D769" s="39" t="str">
        <f>IF('MASTER  10 Teams'!D769&lt;&gt;"",'MASTER  10 Teams'!D769,"")</f>
        <v>O50-2</v>
      </c>
      <c r="E769" s="24" t="str">
        <f>VLOOKUP(K769,'Ref asgn teams'!$A$2:$B$99,2)</f>
        <v>Southbury Boomers</v>
      </c>
      <c r="F769" s="24" t="str">
        <f>VLOOKUP(L769,'Ref asgn teams'!$A$2:$B$99,2)</f>
        <v>Moodus SC</v>
      </c>
      <c r="G769" s="73"/>
      <c r="H769" s="97">
        <f>IF('MASTER  10 Teams'!H769&lt;&gt;"",'MASTER  10 Teams'!H769,"")</f>
        <v>0.41666666666666702</v>
      </c>
      <c r="I769" s="25" t="str">
        <f>VLOOKUP(M769,Venues!$A$2:$E$139,5,FALSE)</f>
        <v>Settlers Park, Southbury</v>
      </c>
      <c r="J769" s="75" t="str">
        <f>IF('MASTER  10 Teams'!J769&lt;&gt;"",'MASTER  10 Teams'!J769,"")</f>
        <v/>
      </c>
      <c r="K769" s="24" t="str">
        <f>IF('MASTER  10 Teams'!E769&lt;&gt;"",'MASTER  10 Teams'!E769,"")</f>
        <v>SOUTHBURY BOOMERS</v>
      </c>
      <c r="L769" s="24" t="str">
        <f>IF('MASTER  10 Teams'!F769&lt;&gt;"",'MASTER  10 Teams'!F769,"")</f>
        <v>MOODUS SC</v>
      </c>
      <c r="M769" s="5" t="str">
        <f>IF('MASTER  10 Teams'!I769&lt;&gt;"",'MASTER  10 Teams'!I769,"")</f>
        <v>Settlers Park, Southbury</v>
      </c>
      <c r="N769" s="5"/>
    </row>
    <row r="770" spans="1:14" ht="12.75" customHeight="1" thickTop="1" thickBot="1" x14ac:dyDescent="0.4">
      <c r="A770" s="118"/>
      <c r="B770" s="23"/>
      <c r="C770" s="98">
        <f>IF('MASTER  10 Teams'!C770&lt;&gt;"",'MASTER  10 Teams'!C770,"")</f>
        <v>43037</v>
      </c>
      <c r="D770" s="39" t="str">
        <f>IF('MASTER  10 Teams'!D770&lt;&gt;"",'MASTER  10 Teams'!D770,"")</f>
        <v>O50-2</v>
      </c>
      <c r="E770" s="24" t="str">
        <f>VLOOKUP(K770,'Ref asgn teams'!$A$2:$B$99,2)</f>
        <v>Greenwich Arsenal 50</v>
      </c>
      <c r="F770" s="24" t="str">
        <f>VLOOKUP(L770,'Ref asgn teams'!$A$2:$B$99,2)</f>
        <v>Waterbury Pontes</v>
      </c>
      <c r="G770" s="73"/>
      <c r="H770" s="97">
        <f>IF('MASTER  10 Teams'!H770&lt;&gt;"",'MASTER  10 Teams'!H770,"")</f>
        <v>0.41666666666666702</v>
      </c>
      <c r="I770" s="25" t="str">
        <f>VLOOKUP(M770,Venues!$A$2:$E$139,5,FALSE)</f>
        <v>Greenwich High School, Greenwich</v>
      </c>
      <c r="J770" s="75" t="str">
        <f>IF('MASTER  10 Teams'!J770&lt;&gt;"",'MASTER  10 Teams'!J770,"")</f>
        <v/>
      </c>
      <c r="K770" s="24" t="str">
        <f>IF('MASTER  10 Teams'!E770&lt;&gt;"",'MASTER  10 Teams'!E770,"")</f>
        <v>GREENWICH ARSENAL 50</v>
      </c>
      <c r="L770" s="24" t="str">
        <f>IF('MASTER  10 Teams'!F770&lt;&gt;"",'MASTER  10 Teams'!F770,"")</f>
        <v>WATERBURY PONTES</v>
      </c>
      <c r="M770" s="5" t="str">
        <f>IF('MASTER  10 Teams'!I770&lt;&gt;"",'MASTER  10 Teams'!I770,"")</f>
        <v>tbd</v>
      </c>
      <c r="N770" s="5"/>
    </row>
    <row r="771" spans="1:14" ht="12.75" customHeight="1" thickTop="1" thickBot="1" x14ac:dyDescent="0.4">
      <c r="A771" s="118"/>
      <c r="B771" s="23"/>
      <c r="C771" s="98">
        <f>IF('MASTER  10 Teams'!C771&lt;&gt;"",'MASTER  10 Teams'!C771,"")</f>
        <v>43037</v>
      </c>
      <c r="D771" s="39" t="str">
        <f>IF('MASTER  10 Teams'!D771&lt;&gt;"",'MASTER  10 Teams'!D771,"")</f>
        <v>O50-2</v>
      </c>
      <c r="E771" s="24" t="str">
        <f>VLOOKUP(K771,'Ref asgn teams'!$A$2:$B$99,2)</f>
        <v>West Haven Grays</v>
      </c>
      <c r="F771" s="24" t="str">
        <f>VLOOKUP(L771,'Ref asgn teams'!$A$2:$B$99,2)</f>
        <v>North Branford Legends</v>
      </c>
      <c r="G771" s="73"/>
      <c r="H771" s="97">
        <f>IF('MASTER  10 Teams'!H771&lt;&gt;"",'MASTER  10 Teams'!H771,"")</f>
        <v>0.41666666666666702</v>
      </c>
      <c r="I771" s="25" t="str">
        <f>VLOOKUP(M771,Venues!$A$2:$E$139,5,FALSE)</f>
        <v>Pagels Field, West Haven</v>
      </c>
      <c r="J771" s="75" t="str">
        <f>IF('MASTER  10 Teams'!J771&lt;&gt;"",'MASTER  10 Teams'!J771,"")</f>
        <v/>
      </c>
      <c r="K771" s="24" t="str">
        <f>IF('MASTER  10 Teams'!E771&lt;&gt;"",'MASTER  10 Teams'!E771,"")</f>
        <v>WEST HAVEN GRAYS</v>
      </c>
      <c r="L771" s="24" t="str">
        <f>IF('MASTER  10 Teams'!F771&lt;&gt;"",'MASTER  10 Teams'!F771,"")</f>
        <v>NORTH BRANFORD LEGENDS</v>
      </c>
      <c r="M771" s="5" t="str">
        <f>IF('MASTER  10 Teams'!I771&lt;&gt;"",'MASTER  10 Teams'!I771,"")</f>
        <v>Pagels Field, West Haven</v>
      </c>
      <c r="N771" s="5"/>
    </row>
    <row r="772" spans="1:14" ht="12.75" customHeight="1" thickTop="1" thickBot="1" x14ac:dyDescent="0.4">
      <c r="A772" s="118"/>
      <c r="B772" s="23"/>
      <c r="C772" s="98">
        <f>IF('MASTER  10 Teams'!C772&lt;&gt;"",'MASTER  10 Teams'!C772,"")</f>
        <v>43037</v>
      </c>
      <c r="D772" s="39" t="str">
        <f>IF('MASTER  10 Teams'!D772&lt;&gt;"",'MASTER  10 Teams'!D772,"")</f>
        <v>O50-2</v>
      </c>
      <c r="E772" s="24" t="str">
        <f>VLOOKUP(K772,'Ref asgn teams'!$A$2:$B$99,2)</f>
        <v>Naugatuck River Rats</v>
      </c>
      <c r="F772" s="24" t="str">
        <f>VLOOKUP(L772,'Ref asgn teams'!$A$2:$B$99,2)</f>
        <v>Farmington White Owls</v>
      </c>
      <c r="G772" s="73"/>
      <c r="H772" s="97">
        <f>IF('MASTER  10 Teams'!H772&lt;&gt;"",'MASTER  10 Teams'!H772,"")</f>
        <v>0.41666666666666702</v>
      </c>
      <c r="I772" s="25" t="str">
        <f>VLOOKUP(M772,Venues!$A$2:$E$139,5,FALSE)</f>
        <v>City Hill Middle School, Naugatuck</v>
      </c>
      <c r="J772" s="75" t="str">
        <f>IF('MASTER  10 Teams'!J772&lt;&gt;"",'MASTER  10 Teams'!J772,"")</f>
        <v/>
      </c>
      <c r="K772" s="24" t="str">
        <f>IF('MASTER  10 Teams'!E772&lt;&gt;"",'MASTER  10 Teams'!E772,"")</f>
        <v>NAUGATUCK RIVER RATS</v>
      </c>
      <c r="L772" s="24" t="str">
        <f>IF('MASTER  10 Teams'!F772&lt;&gt;"",'MASTER  10 Teams'!F772,"")</f>
        <v>FARMINGTON WHITE OWLS</v>
      </c>
      <c r="M772" s="5" t="str">
        <f>IF('MASTER  10 Teams'!I772&lt;&gt;"",'MASTER  10 Teams'!I772,"")</f>
        <v>City Hill MS, Naugatuck</v>
      </c>
      <c r="N772" s="5"/>
    </row>
    <row r="773" spans="1:14" ht="12.75" customHeight="1" thickTop="1" x14ac:dyDescent="0.35">
      <c r="A773" s="118"/>
      <c r="B773" s="23"/>
      <c r="C773" s="98" t="str">
        <f>IF('MASTER  10 Teams'!C773&lt;&gt;"",'MASTER  10 Teams'!C773,"")</f>
        <v/>
      </c>
      <c r="D773" s="29" t="str">
        <f>IF('MASTER  10 Teams'!D773&lt;&gt;"",'MASTER  10 Teams'!D773,"")</f>
        <v/>
      </c>
      <c r="E773" s="24" t="e">
        <f>VLOOKUP(K773,'Ref asgn teams'!$A$2:$B$99,2)</f>
        <v>#N/A</v>
      </c>
      <c r="F773" s="24" t="e">
        <f>VLOOKUP(L773,'Ref asgn teams'!$A$2:$B$99,2)</f>
        <v>#N/A</v>
      </c>
      <c r="G773" s="73"/>
      <c r="H773" s="97" t="str">
        <f>IF('MASTER  10 Teams'!H773&lt;&gt;"",'MASTER  10 Teams'!H773,"")</f>
        <v/>
      </c>
      <c r="I773" s="25" t="e">
        <f>VLOOKUP(M773,Venues!$A$2:$E$139,5,FALSE)</f>
        <v>#N/A</v>
      </c>
      <c r="J773" s="75" t="str">
        <f>IF('MASTER  10 Teams'!J773&lt;&gt;"",'MASTER  10 Teams'!J773,"")</f>
        <v/>
      </c>
      <c r="K773" s="24" t="str">
        <f>IF('MASTER  10 Teams'!E773&lt;&gt;"",'MASTER  10 Teams'!E773,"")</f>
        <v/>
      </c>
      <c r="L773" s="24" t="str">
        <f>IF('MASTER  10 Teams'!F773&lt;&gt;"",'MASTER  10 Teams'!F773,"")</f>
        <v/>
      </c>
      <c r="M773" s="5" t="str">
        <f>IF('MASTER  10 Teams'!I773&lt;&gt;"",'MASTER  10 Teams'!I773,"")</f>
        <v/>
      </c>
      <c r="N773" s="2"/>
    </row>
    <row r="774" spans="1:14" ht="12.75" customHeight="1" x14ac:dyDescent="0.35">
      <c r="A774" s="118"/>
      <c r="B774" s="23"/>
      <c r="C774" s="98" t="str">
        <f>IF('MASTER  10 Teams'!C774&lt;&gt;"",'MASTER  10 Teams'!C774,"")</f>
        <v/>
      </c>
      <c r="D774" s="29" t="str">
        <f>IF('MASTER  10 Teams'!D774&lt;&gt;"",'MASTER  10 Teams'!D774,"")</f>
        <v/>
      </c>
      <c r="E774" s="24" t="e">
        <f>VLOOKUP(K774,'Ref asgn teams'!$A$2:$B$99,2)</f>
        <v>#N/A</v>
      </c>
      <c r="F774" s="24" t="e">
        <f>VLOOKUP(L774,'Ref asgn teams'!$A$2:$B$99,2)</f>
        <v>#N/A</v>
      </c>
      <c r="G774" s="73"/>
      <c r="H774" s="97" t="str">
        <f>IF('MASTER  10 Teams'!H774&lt;&gt;"",'MASTER  10 Teams'!H774,"")</f>
        <v/>
      </c>
      <c r="I774" s="25" t="e">
        <f>VLOOKUP(M774,Venues!$A$2:$E$139,5,FALSE)</f>
        <v>#N/A</v>
      </c>
      <c r="J774" s="75" t="str">
        <f>IF('MASTER  10 Teams'!J774&lt;&gt;"",'MASTER  10 Teams'!J774,"")</f>
        <v/>
      </c>
      <c r="K774" s="24" t="str">
        <f>IF('MASTER  10 Teams'!E774&lt;&gt;"",'MASTER  10 Teams'!E774,"")</f>
        <v/>
      </c>
      <c r="L774" s="24" t="str">
        <f>IF('MASTER  10 Teams'!F774&lt;&gt;"",'MASTER  10 Teams'!F774,"")</f>
        <v/>
      </c>
      <c r="M774" s="5" t="str">
        <f>IF('MASTER  10 Teams'!I774&lt;&gt;"",'MASTER  10 Teams'!I774,"")</f>
        <v/>
      </c>
      <c r="N774" s="2"/>
    </row>
    <row r="775" spans="1:14" ht="12.75" customHeight="1" thickBot="1" x14ac:dyDescent="0.4">
      <c r="A775" s="118"/>
      <c r="B775" s="23"/>
      <c r="C775" s="98" t="str">
        <f>IF('MASTER  10 Teams'!C775&lt;&gt;"",'MASTER  10 Teams'!C775,"")</f>
        <v/>
      </c>
      <c r="D775" s="29" t="str">
        <f>IF('MASTER  10 Teams'!D775&lt;&gt;"",'MASTER  10 Teams'!D775,"")</f>
        <v/>
      </c>
      <c r="E775" s="24" t="e">
        <f>VLOOKUP(K775,'Ref asgn teams'!$A$2:$B$99,2)</f>
        <v>#N/A</v>
      </c>
      <c r="F775" s="24" t="e">
        <f>VLOOKUP(L775,'Ref asgn teams'!$A$2:$B$99,2)</f>
        <v>#N/A</v>
      </c>
      <c r="G775" s="73"/>
      <c r="H775" s="97" t="str">
        <f>IF('MASTER  10 Teams'!H775&lt;&gt;"",'MASTER  10 Teams'!H775,"")</f>
        <v/>
      </c>
      <c r="I775" s="25" t="e">
        <f>VLOOKUP(M775,Venues!$A$2:$E$139,5,FALSE)</f>
        <v>#N/A</v>
      </c>
      <c r="J775" s="75" t="str">
        <f>IF('MASTER  10 Teams'!J775&lt;&gt;"",'MASTER  10 Teams'!J775,"")</f>
        <v/>
      </c>
      <c r="K775" s="24" t="str">
        <f>IF('MASTER  10 Teams'!E775&lt;&gt;"",'MASTER  10 Teams'!E775,"")</f>
        <v/>
      </c>
      <c r="L775" s="24" t="str">
        <f>IF('MASTER  10 Teams'!F775&lt;&gt;"",'MASTER  10 Teams'!F775,"")</f>
        <v/>
      </c>
      <c r="M775" s="5" t="str">
        <f>IF('MASTER  10 Teams'!I775&lt;&gt;"",'MASTER  10 Teams'!I775,"")</f>
        <v/>
      </c>
      <c r="N775" s="2"/>
    </row>
    <row r="776" spans="1:14" ht="12.75" customHeight="1" thickTop="1" thickBot="1" x14ac:dyDescent="0.4">
      <c r="A776" s="118"/>
      <c r="B776" s="23"/>
      <c r="C776" s="98" t="str">
        <f>IF('MASTER  10 Teams'!C776&lt;&gt;"",'MASTER  10 Teams'!C776,"")</f>
        <v/>
      </c>
      <c r="D776" s="29" t="str">
        <f>IF('MASTER  10 Teams'!D776&lt;&gt;"",'MASTER  10 Teams'!D776,"")</f>
        <v/>
      </c>
      <c r="E776" s="24" t="e">
        <f>VLOOKUP(K776,'Ref asgn teams'!$A$2:$B$99,2)</f>
        <v>#N/A</v>
      </c>
      <c r="F776" s="24" t="e">
        <f>VLOOKUP(L776,'Ref asgn teams'!$A$2:$B$99,2)</f>
        <v>#N/A</v>
      </c>
      <c r="G776" s="78"/>
      <c r="H776" s="97" t="str">
        <f>IF('MASTER  10 Teams'!H776&lt;&gt;"",'MASTER  10 Teams'!H776,"")</f>
        <v/>
      </c>
      <c r="I776" s="25" t="e">
        <f>VLOOKUP(M776,Venues!$A$2:$E$139,5,FALSE)</f>
        <v>#N/A</v>
      </c>
      <c r="J776" s="75" t="str">
        <f>IF('MASTER  10 Teams'!J776&lt;&gt;"",'MASTER  10 Teams'!J776,"")</f>
        <v/>
      </c>
      <c r="K776" s="24" t="str">
        <f>IF('MASTER  10 Teams'!E776&lt;&gt;"",'MASTER  10 Teams'!E776,"")</f>
        <v/>
      </c>
      <c r="L776" s="24" t="str">
        <f>IF('MASTER  10 Teams'!F776&lt;&gt;"",'MASTER  10 Teams'!F776,"")</f>
        <v/>
      </c>
      <c r="M776" s="5" t="str">
        <f>IF('MASTER  10 Teams'!I776&lt;&gt;"",'MASTER  10 Teams'!I776,"")</f>
        <v/>
      </c>
      <c r="N776" s="2"/>
    </row>
    <row r="777" spans="1:14" ht="12.75" customHeight="1" thickTop="1" thickBot="1" x14ac:dyDescent="0.4">
      <c r="A777" s="118"/>
      <c r="B777" s="23"/>
      <c r="C777" s="98" t="str">
        <f>IF('MASTER  10 Teams'!C777&lt;&gt;"",'MASTER  10 Teams'!C777,"")</f>
        <v/>
      </c>
      <c r="D777" s="29" t="str">
        <f>IF('MASTER  10 Teams'!D777&lt;&gt;"",'MASTER  10 Teams'!D777,"")</f>
        <v xml:space="preserve"> </v>
      </c>
      <c r="E777" s="24" t="e">
        <f>VLOOKUP(K777,'Ref asgn teams'!$A$2:$B$99,2)</f>
        <v>#N/A</v>
      </c>
      <c r="F777" s="24" t="e">
        <f>VLOOKUP(L777,'Ref asgn teams'!$A$2:$B$99,2)</f>
        <v>#N/A</v>
      </c>
      <c r="G777" s="77"/>
      <c r="H777" s="97" t="str">
        <f>IF('MASTER  10 Teams'!H777&lt;&gt;"",'MASTER  10 Teams'!H777,"")</f>
        <v/>
      </c>
      <c r="I777" s="25" t="e">
        <f>VLOOKUP(M777,Venues!$A$2:$E$139,5,FALSE)</f>
        <v>#N/A</v>
      </c>
      <c r="J777" s="75" t="str">
        <f>IF('MASTER  10 Teams'!J777&lt;&gt;"",'MASTER  10 Teams'!J777,"")</f>
        <v/>
      </c>
      <c r="K777" s="24" t="str">
        <f>IF('MASTER  10 Teams'!E777&lt;&gt;"",'MASTER  10 Teams'!E777,"")</f>
        <v/>
      </c>
      <c r="L777" s="24" t="str">
        <f>IF('MASTER  10 Teams'!F777&lt;&gt;"",'MASTER  10 Teams'!F777,"")</f>
        <v/>
      </c>
      <c r="M777" s="5" t="str">
        <f>IF('MASTER  10 Teams'!I777&lt;&gt;"",'MASTER  10 Teams'!I777,"")</f>
        <v/>
      </c>
      <c r="N777" s="2"/>
    </row>
    <row r="778" spans="1:14" ht="12.75" customHeight="1" thickTop="1" x14ac:dyDescent="0.35">
      <c r="A778" s="118"/>
      <c r="C778" s="98" t="str">
        <f>IF('MASTER  10 Teams'!C778&lt;&gt;"",'MASTER  10 Teams'!C778,"")</f>
        <v/>
      </c>
      <c r="D778" s="1" t="str">
        <f>IF('MASTER  10 Teams'!D778&lt;&gt;"",'MASTER  10 Teams'!D778,"")</f>
        <v/>
      </c>
      <c r="E778" s="24" t="e">
        <f>VLOOKUP(K778,'Ref asgn teams'!$A$2:$B$99,2)</f>
        <v>#N/A</v>
      </c>
      <c r="F778" s="24" t="e">
        <f>VLOOKUP(L778,'Ref asgn teams'!$A$2:$B$99,2)</f>
        <v>#N/A</v>
      </c>
      <c r="G778" s="74"/>
      <c r="H778" s="97" t="str">
        <f>IF('MASTER  10 Teams'!H778&lt;&gt;"",'MASTER  10 Teams'!H778,"")</f>
        <v/>
      </c>
      <c r="I778" s="25" t="e">
        <f>VLOOKUP(M778,Venues!$A$2:$E$139,5,FALSE)</f>
        <v>#N/A</v>
      </c>
      <c r="J778" s="75" t="str">
        <f>IF('MASTER  10 Teams'!J778&lt;&gt;"",'MASTER  10 Teams'!J778,"")</f>
        <v/>
      </c>
      <c r="K778" s="24" t="str">
        <f>IF('MASTER  10 Teams'!E778&lt;&gt;"",'MASTER  10 Teams'!E778,"")</f>
        <v/>
      </c>
      <c r="L778" s="24" t="str">
        <f>IF('MASTER  10 Teams'!F778&lt;&gt;"",'MASTER  10 Teams'!F778,"")</f>
        <v/>
      </c>
      <c r="M778" s="5" t="str">
        <f>IF('MASTER  10 Teams'!I778&lt;&gt;"",'MASTER  10 Teams'!I778,"")</f>
        <v/>
      </c>
    </row>
    <row r="779" spans="1:14" ht="12.75" customHeight="1" x14ac:dyDescent="0.35">
      <c r="A779" s="118"/>
      <c r="C779" s="98" t="str">
        <f>IF('MASTER  10 Teams'!C779&lt;&gt;"",'MASTER  10 Teams'!C779,"")</f>
        <v/>
      </c>
      <c r="D779" s="1" t="str">
        <f>IF('MASTER  10 Teams'!D779&lt;&gt;"",'MASTER  10 Teams'!D779,"")</f>
        <v/>
      </c>
      <c r="E779" s="24" t="e">
        <f>VLOOKUP(K779,'Ref asgn teams'!$A$2:$B$99,2)</f>
        <v>#N/A</v>
      </c>
      <c r="F779" s="24" t="e">
        <f>VLOOKUP(L779,'Ref asgn teams'!$A$2:$B$99,2)</f>
        <v>#N/A</v>
      </c>
      <c r="H779" s="97" t="str">
        <f>IF('MASTER  10 Teams'!H779&lt;&gt;"",'MASTER  10 Teams'!H779,"")</f>
        <v/>
      </c>
      <c r="I779" s="25" t="e">
        <f>VLOOKUP(M779,Venues!$A$2:$E$139,5,FALSE)</f>
        <v>#N/A</v>
      </c>
      <c r="J779" s="75" t="str">
        <f>IF('MASTER  10 Teams'!J779&lt;&gt;"",'MASTER  10 Teams'!J779,"")</f>
        <v/>
      </c>
      <c r="K779" s="24" t="str">
        <f>IF('MASTER  10 Teams'!E779&lt;&gt;"",'MASTER  10 Teams'!E779,"")</f>
        <v/>
      </c>
      <c r="L779" s="24" t="str">
        <f>IF('MASTER  10 Teams'!F779&lt;&gt;"",'MASTER  10 Teams'!F779,"")</f>
        <v/>
      </c>
      <c r="M779" s="5" t="str">
        <f>IF('MASTER  10 Teams'!I779&lt;&gt;"",'MASTER  10 Teams'!I779,"")</f>
        <v/>
      </c>
    </row>
    <row r="780" spans="1:14" ht="14.5" x14ac:dyDescent="0.35">
      <c r="A780" s="118"/>
      <c r="C780" s="98" t="str">
        <f>IF('MASTER  10 Teams'!C780&lt;&gt;"",'MASTER  10 Teams'!C780,"")</f>
        <v/>
      </c>
      <c r="D780" s="1" t="str">
        <f>IF('MASTER  10 Teams'!D780&lt;&gt;"",'MASTER  10 Teams'!D780,"")</f>
        <v/>
      </c>
      <c r="E780" s="24" t="e">
        <f>VLOOKUP(K780,'Ref asgn teams'!$A$2:$B$99,2)</f>
        <v>#N/A</v>
      </c>
      <c r="F780" s="24" t="e">
        <f>VLOOKUP(L780,'Ref asgn teams'!$A$2:$B$99,2)</f>
        <v>#N/A</v>
      </c>
      <c r="H780" s="97" t="str">
        <f>IF('MASTER  10 Teams'!H780&lt;&gt;"",'MASTER  10 Teams'!H780,"")</f>
        <v/>
      </c>
      <c r="I780" s="25" t="e">
        <f>VLOOKUP(M780,Venues!$A$2:$E$139,5,FALSE)</f>
        <v>#N/A</v>
      </c>
      <c r="J780" s="75" t="str">
        <f>IF('MASTER  10 Teams'!J780&lt;&gt;"",'MASTER  10 Teams'!J780,"")</f>
        <v/>
      </c>
      <c r="K780" s="24" t="str">
        <f>IF('MASTER  10 Teams'!E780&lt;&gt;"",'MASTER  10 Teams'!E780,"")</f>
        <v/>
      </c>
      <c r="L780" s="24" t="str">
        <f>IF('MASTER  10 Teams'!F780&lt;&gt;"",'MASTER  10 Teams'!F780,"")</f>
        <v/>
      </c>
      <c r="M780" s="5" t="str">
        <f>IF('MASTER  10 Teams'!I780&lt;&gt;"",'MASTER  10 Teams'!I780,"")</f>
        <v/>
      </c>
    </row>
    <row r="781" spans="1:14" ht="14.5" x14ac:dyDescent="0.35">
      <c r="A781" s="118"/>
      <c r="C781" s="98" t="e">
        <f>IF('MASTER  10 Teams'!#REF!&lt;&gt;"",'MASTER  10 Teams'!#REF!,"")</f>
        <v>#REF!</v>
      </c>
      <c r="D781" s="1" t="e">
        <f>IF('MASTER  10 Teams'!#REF!&lt;&gt;"",'MASTER  10 Teams'!#REF!,"")</f>
        <v>#REF!</v>
      </c>
      <c r="E781" s="24" t="e">
        <f>VLOOKUP(K781,'Ref asgn teams'!$A$2:$B$99,2)</f>
        <v>#REF!</v>
      </c>
      <c r="F781" s="24" t="e">
        <f>VLOOKUP(L781,'Ref asgn teams'!$A$2:$B$99,2)</f>
        <v>#REF!</v>
      </c>
      <c r="H781" s="97" t="e">
        <f>IF('MASTER  10 Teams'!#REF!&lt;&gt;"",'MASTER  10 Teams'!#REF!,"")</f>
        <v>#REF!</v>
      </c>
      <c r="I781" s="25" t="e">
        <f>VLOOKUP(M781,Venues!$A$2:$E$139,5,FALSE)</f>
        <v>#REF!</v>
      </c>
      <c r="J781" s="75" t="e">
        <f>IF('MASTER  10 Teams'!#REF!&lt;&gt;"",'MASTER  10 Teams'!#REF!,"")</f>
        <v>#REF!</v>
      </c>
      <c r="K781" s="24" t="e">
        <f>IF('MASTER  10 Teams'!#REF!&lt;&gt;"",'MASTER  10 Teams'!#REF!,"")</f>
        <v>#REF!</v>
      </c>
      <c r="L781" s="24" t="e">
        <f>IF('MASTER  10 Teams'!#REF!&lt;&gt;"",'MASTER  10 Teams'!#REF!,"")</f>
        <v>#REF!</v>
      </c>
      <c r="M781" s="5" t="e">
        <f>IF('MASTER  10 Teams'!#REF!&lt;&gt;"",'MASTER  10 Teams'!#REF!,"")</f>
        <v>#REF!</v>
      </c>
    </row>
    <row r="782" spans="1:14" ht="14.5" x14ac:dyDescent="0.35">
      <c r="A782" s="118"/>
      <c r="C782" s="98" t="e">
        <f>IF('MASTER  10 Teams'!#REF!&lt;&gt;"",'MASTER  10 Teams'!#REF!,"")</f>
        <v>#REF!</v>
      </c>
      <c r="D782" s="1" t="e">
        <f>IF('MASTER  10 Teams'!#REF!&lt;&gt;"",'MASTER  10 Teams'!#REF!,"")</f>
        <v>#REF!</v>
      </c>
      <c r="E782" s="24" t="e">
        <f>VLOOKUP(K782,'Ref asgn teams'!$A$2:$B$99,2)</f>
        <v>#REF!</v>
      </c>
      <c r="F782" s="24" t="e">
        <f>VLOOKUP(L782,'Ref asgn teams'!$A$2:$B$99,2)</f>
        <v>#REF!</v>
      </c>
      <c r="H782" s="97" t="e">
        <f>IF('MASTER  10 Teams'!#REF!&lt;&gt;"",'MASTER  10 Teams'!#REF!,"")</f>
        <v>#REF!</v>
      </c>
      <c r="I782" s="25" t="e">
        <f>VLOOKUP(M782,Venues!$A$2:$E$139,5,FALSE)</f>
        <v>#REF!</v>
      </c>
      <c r="J782" s="75" t="e">
        <f>IF('MASTER  10 Teams'!#REF!&lt;&gt;"",'MASTER  10 Teams'!#REF!,"")</f>
        <v>#REF!</v>
      </c>
      <c r="K782" s="24" t="e">
        <f>IF('MASTER  10 Teams'!#REF!&lt;&gt;"",'MASTER  10 Teams'!#REF!,"")</f>
        <v>#REF!</v>
      </c>
      <c r="L782" s="24" t="e">
        <f>IF('MASTER  10 Teams'!#REF!&lt;&gt;"",'MASTER  10 Teams'!#REF!,"")</f>
        <v>#REF!</v>
      </c>
      <c r="M782" s="5" t="e">
        <f>IF('MASTER  10 Teams'!#REF!&lt;&gt;"",'MASTER  10 Teams'!#REF!,"")</f>
        <v>#REF!</v>
      </c>
    </row>
    <row r="783" spans="1:14" ht="14.5" x14ac:dyDescent="0.35">
      <c r="A783" s="118"/>
      <c r="C783" s="98" t="e">
        <f>IF('MASTER  10 Teams'!#REF!&lt;&gt;"",'MASTER  10 Teams'!#REF!,"")</f>
        <v>#REF!</v>
      </c>
      <c r="D783" s="1" t="e">
        <f>IF('MASTER  10 Teams'!#REF!&lt;&gt;"",'MASTER  10 Teams'!#REF!,"")</f>
        <v>#REF!</v>
      </c>
      <c r="E783" s="24" t="e">
        <f>VLOOKUP(K783,'Ref asgn teams'!$A$2:$B$99,2)</f>
        <v>#REF!</v>
      </c>
      <c r="F783" s="24" t="e">
        <f>VLOOKUP(L783,'Ref asgn teams'!$A$2:$B$99,2)</f>
        <v>#REF!</v>
      </c>
      <c r="H783" s="97" t="e">
        <f>IF('MASTER  10 Teams'!#REF!&lt;&gt;"",'MASTER  10 Teams'!#REF!,"")</f>
        <v>#REF!</v>
      </c>
      <c r="I783" s="25" t="e">
        <f>VLOOKUP(M783,Venues!$A$2:$E$139,5,FALSE)</f>
        <v>#REF!</v>
      </c>
      <c r="J783" s="75" t="e">
        <f>IF('MASTER  10 Teams'!#REF!&lt;&gt;"",'MASTER  10 Teams'!#REF!,"")</f>
        <v>#REF!</v>
      </c>
      <c r="K783" s="24" t="e">
        <f>IF('MASTER  10 Teams'!#REF!&lt;&gt;"",'MASTER  10 Teams'!#REF!,"")</f>
        <v>#REF!</v>
      </c>
      <c r="L783" s="24" t="e">
        <f>IF('MASTER  10 Teams'!#REF!&lt;&gt;"",'MASTER  10 Teams'!#REF!,"")</f>
        <v>#REF!</v>
      </c>
      <c r="M783" s="5" t="e">
        <f>IF('MASTER  10 Teams'!#REF!&lt;&gt;"",'MASTER  10 Teams'!#REF!,"")</f>
        <v>#REF!</v>
      </c>
    </row>
    <row r="784" spans="1:14" ht="14.5" x14ac:dyDescent="0.35">
      <c r="A784" s="118"/>
      <c r="C784" s="98" t="e">
        <f>IF('MASTER  10 Teams'!#REF!&lt;&gt;"",'MASTER  10 Teams'!#REF!,"")</f>
        <v>#REF!</v>
      </c>
      <c r="D784" s="1" t="e">
        <f>IF('MASTER  10 Teams'!#REF!&lt;&gt;"",'MASTER  10 Teams'!#REF!,"")</f>
        <v>#REF!</v>
      </c>
      <c r="E784" s="24" t="e">
        <f>VLOOKUP(K784,'Ref asgn teams'!$A$2:$B$99,2)</f>
        <v>#REF!</v>
      </c>
      <c r="F784" s="24" t="e">
        <f>VLOOKUP(L784,'Ref asgn teams'!$A$2:$B$99,2)</f>
        <v>#REF!</v>
      </c>
      <c r="H784" s="97" t="e">
        <f>IF('MASTER  10 Teams'!#REF!&lt;&gt;"",'MASTER  10 Teams'!#REF!,"")</f>
        <v>#REF!</v>
      </c>
      <c r="I784" s="25" t="e">
        <f>VLOOKUP(M784,Venues!$A$2:$E$139,5,FALSE)</f>
        <v>#REF!</v>
      </c>
      <c r="J784" s="75" t="e">
        <f>IF('MASTER  10 Teams'!#REF!&lt;&gt;"",'MASTER  10 Teams'!#REF!,"")</f>
        <v>#REF!</v>
      </c>
      <c r="K784" s="24" t="e">
        <f>IF('MASTER  10 Teams'!#REF!&lt;&gt;"",'MASTER  10 Teams'!#REF!,"")</f>
        <v>#REF!</v>
      </c>
      <c r="L784" s="24" t="e">
        <f>IF('MASTER  10 Teams'!#REF!&lt;&gt;"",'MASTER  10 Teams'!#REF!,"")</f>
        <v>#REF!</v>
      </c>
      <c r="M784" s="5" t="e">
        <f>IF('MASTER  10 Teams'!#REF!&lt;&gt;"",'MASTER  10 Teams'!#REF!,"")</f>
        <v>#REF!</v>
      </c>
    </row>
    <row r="785" spans="1:13" ht="14.5" x14ac:dyDescent="0.35">
      <c r="A785" s="118"/>
      <c r="C785" s="98" t="e">
        <f>IF('MASTER  10 Teams'!#REF!&lt;&gt;"",'MASTER  10 Teams'!#REF!,"")</f>
        <v>#REF!</v>
      </c>
      <c r="D785" s="1" t="e">
        <f>IF('MASTER  10 Teams'!#REF!&lt;&gt;"",'MASTER  10 Teams'!#REF!,"")</f>
        <v>#REF!</v>
      </c>
      <c r="E785" s="24" t="e">
        <f>VLOOKUP(K785,'Ref asgn teams'!$A$2:$B$99,2)</f>
        <v>#REF!</v>
      </c>
      <c r="F785" s="24" t="e">
        <f>VLOOKUP(L785,'Ref asgn teams'!$A$2:$B$99,2)</f>
        <v>#REF!</v>
      </c>
      <c r="H785" s="97" t="e">
        <f>IF('MASTER  10 Teams'!#REF!&lt;&gt;"",'MASTER  10 Teams'!#REF!,"")</f>
        <v>#REF!</v>
      </c>
      <c r="I785" s="25" t="e">
        <f>VLOOKUP(M785,Venues!$A$2:$E$139,5,FALSE)</f>
        <v>#REF!</v>
      </c>
      <c r="J785" s="75" t="e">
        <f>IF('MASTER  10 Teams'!#REF!&lt;&gt;"",'MASTER  10 Teams'!#REF!,"")</f>
        <v>#REF!</v>
      </c>
      <c r="K785" s="24" t="e">
        <f>IF('MASTER  10 Teams'!#REF!&lt;&gt;"",'MASTER  10 Teams'!#REF!,"")</f>
        <v>#REF!</v>
      </c>
      <c r="L785" s="24" t="e">
        <f>IF('MASTER  10 Teams'!#REF!&lt;&gt;"",'MASTER  10 Teams'!#REF!,"")</f>
        <v>#REF!</v>
      </c>
      <c r="M785" s="5" t="e">
        <f>IF('MASTER  10 Teams'!#REF!&lt;&gt;"",'MASTER  10 Teams'!#REF!,"")</f>
        <v>#REF!</v>
      </c>
    </row>
    <row r="786" spans="1:13" ht="14.5" x14ac:dyDescent="0.35">
      <c r="A786" s="118"/>
      <c r="C786" s="98" t="e">
        <f>IF('MASTER  10 Teams'!#REF!&lt;&gt;"",'MASTER  10 Teams'!#REF!,"")</f>
        <v>#REF!</v>
      </c>
      <c r="D786" s="1" t="e">
        <f>IF('MASTER  10 Teams'!#REF!&lt;&gt;"",'MASTER  10 Teams'!#REF!,"")</f>
        <v>#REF!</v>
      </c>
      <c r="E786" s="24" t="e">
        <f>VLOOKUP(K786,'Ref asgn teams'!$A$2:$B$99,2)</f>
        <v>#REF!</v>
      </c>
      <c r="F786" s="24" t="e">
        <f>VLOOKUP(L786,'Ref asgn teams'!$A$2:$B$99,2)</f>
        <v>#REF!</v>
      </c>
      <c r="H786" s="97" t="e">
        <f>IF('MASTER  10 Teams'!#REF!&lt;&gt;"",'MASTER  10 Teams'!#REF!,"")</f>
        <v>#REF!</v>
      </c>
      <c r="I786" s="25" t="e">
        <f>VLOOKUP(M786,Venues!$A$2:$E$139,5,FALSE)</f>
        <v>#REF!</v>
      </c>
      <c r="J786" s="75" t="e">
        <f>IF('MASTER  10 Teams'!#REF!&lt;&gt;"",'MASTER  10 Teams'!#REF!,"")</f>
        <v>#REF!</v>
      </c>
      <c r="K786" s="24" t="e">
        <f>IF('MASTER  10 Teams'!#REF!&lt;&gt;"",'MASTER  10 Teams'!#REF!,"")</f>
        <v>#REF!</v>
      </c>
      <c r="L786" s="24" t="e">
        <f>IF('MASTER  10 Teams'!#REF!&lt;&gt;"",'MASTER  10 Teams'!#REF!,"")</f>
        <v>#REF!</v>
      </c>
      <c r="M786" s="5" t="e">
        <f>IF('MASTER  10 Teams'!#REF!&lt;&gt;"",'MASTER  10 Teams'!#REF!,"")</f>
        <v>#REF!</v>
      </c>
    </row>
    <row r="787" spans="1:13" ht="14.5" x14ac:dyDescent="0.35">
      <c r="A787" s="118"/>
      <c r="C787" s="98" t="str">
        <f>IF('MASTER  10 Teams'!C787&lt;&gt;"",'MASTER  10 Teams'!C787,"")</f>
        <v/>
      </c>
      <c r="D787" s="1" t="str">
        <f>IF('MASTER  10 Teams'!D787&lt;&gt;"",'MASTER  10 Teams'!D787,"")</f>
        <v/>
      </c>
      <c r="E787" s="24" t="e">
        <f>VLOOKUP(K787,'Ref asgn teams'!$A$2:$B$99,2)</f>
        <v>#N/A</v>
      </c>
      <c r="F787" s="24" t="e">
        <f>VLOOKUP(L787,'Ref asgn teams'!$A$2:$B$99,2)</f>
        <v>#N/A</v>
      </c>
      <c r="H787" s="97" t="str">
        <f>IF('MASTER  10 Teams'!H787&lt;&gt;"",'MASTER  10 Teams'!H787,"")</f>
        <v/>
      </c>
      <c r="I787" s="25" t="e">
        <f>VLOOKUP(M787,Venues!$A$2:$E$139,5,FALSE)</f>
        <v>#N/A</v>
      </c>
      <c r="J787" s="75" t="str">
        <f>IF('MASTER  10 Teams'!J787&lt;&gt;"",'MASTER  10 Teams'!J787,"")</f>
        <v/>
      </c>
      <c r="K787" s="24" t="str">
        <f>IF('MASTER  10 Teams'!E787&lt;&gt;"",'MASTER  10 Teams'!E787,"")</f>
        <v/>
      </c>
      <c r="L787" s="24" t="str">
        <f>IF('MASTER  10 Teams'!F787&lt;&gt;"",'MASTER  10 Teams'!F787,"")</f>
        <v/>
      </c>
      <c r="M787" s="5" t="str">
        <f>IF('MASTER  10 Teams'!I787&lt;&gt;"",'MASTER  10 Teams'!I787,"")</f>
        <v/>
      </c>
    </row>
    <row r="788" spans="1:13" ht="14.5" x14ac:dyDescent="0.35">
      <c r="A788" s="118"/>
      <c r="C788" s="98" t="str">
        <f>IF('MASTER  10 Teams'!C788&lt;&gt;"",'MASTER  10 Teams'!C788,"")</f>
        <v/>
      </c>
      <c r="D788" s="1" t="str">
        <f>IF('MASTER  10 Teams'!D788&lt;&gt;"",'MASTER  10 Teams'!D788,"")</f>
        <v/>
      </c>
      <c r="E788" s="24" t="e">
        <f>VLOOKUP(K788,'Ref asgn teams'!$A$2:$B$99,2)</f>
        <v>#N/A</v>
      </c>
      <c r="F788" s="24" t="e">
        <f>VLOOKUP(L788,'Ref asgn teams'!$A$2:$B$99,2)</f>
        <v>#N/A</v>
      </c>
      <c r="H788" s="97" t="str">
        <f>IF('MASTER  10 Teams'!H788&lt;&gt;"",'MASTER  10 Teams'!H788,"")</f>
        <v/>
      </c>
      <c r="I788" s="25" t="e">
        <f>VLOOKUP(M788,Venues!$A$2:$E$139,5,FALSE)</f>
        <v>#N/A</v>
      </c>
      <c r="J788" s="75" t="str">
        <f>IF('MASTER  10 Teams'!J788&lt;&gt;"",'MASTER  10 Teams'!J788,"")</f>
        <v/>
      </c>
      <c r="K788" s="24" t="str">
        <f>IF('MASTER  10 Teams'!E788&lt;&gt;"",'MASTER  10 Teams'!E788,"")</f>
        <v/>
      </c>
      <c r="L788" s="24" t="str">
        <f>IF('MASTER  10 Teams'!F788&lt;&gt;"",'MASTER  10 Teams'!F788,"")</f>
        <v/>
      </c>
      <c r="M788" s="5" t="str">
        <f>IF('MASTER  10 Teams'!I788&lt;&gt;"",'MASTER  10 Teams'!I788,"")</f>
        <v/>
      </c>
    </row>
    <row r="789" spans="1:13" ht="14.5" x14ac:dyDescent="0.35">
      <c r="A789" s="118"/>
      <c r="C789" s="98" t="str">
        <f>IF('MASTER  10 Teams'!C789&lt;&gt;"",'MASTER  10 Teams'!C789,"")</f>
        <v/>
      </c>
      <c r="D789" s="1" t="str">
        <f>IF('MASTER  10 Teams'!D789&lt;&gt;"",'MASTER  10 Teams'!D789,"")</f>
        <v/>
      </c>
      <c r="E789" s="24" t="e">
        <f>VLOOKUP(K789,'Ref asgn teams'!$A$2:$B$99,2)</f>
        <v>#N/A</v>
      </c>
      <c r="F789" s="24" t="e">
        <f>VLOOKUP(L789,'Ref asgn teams'!$A$2:$B$99,2)</f>
        <v>#N/A</v>
      </c>
      <c r="H789" s="97" t="str">
        <f>IF('MASTER  10 Teams'!H789&lt;&gt;"",'MASTER  10 Teams'!H789,"")</f>
        <v/>
      </c>
      <c r="I789" s="25" t="e">
        <f>VLOOKUP(M789,Venues!$A$2:$E$139,5,FALSE)</f>
        <v>#N/A</v>
      </c>
      <c r="J789" s="75" t="str">
        <f>IF('MASTER  10 Teams'!J789&lt;&gt;"",'MASTER  10 Teams'!J789,"")</f>
        <v/>
      </c>
      <c r="K789" s="24" t="str">
        <f>IF('MASTER  10 Teams'!E789&lt;&gt;"",'MASTER  10 Teams'!E789,"")</f>
        <v/>
      </c>
      <c r="L789" s="24" t="str">
        <f>IF('MASTER  10 Teams'!F789&lt;&gt;"",'MASTER  10 Teams'!F789,"")</f>
        <v/>
      </c>
      <c r="M789" s="5" t="str">
        <f>IF('MASTER  10 Teams'!I789&lt;&gt;"",'MASTER  10 Teams'!I789,"")</f>
        <v/>
      </c>
    </row>
    <row r="790" spans="1:13" ht="14.5" x14ac:dyDescent="0.35">
      <c r="A790" s="118"/>
      <c r="C790" s="98" t="str">
        <f>IF('MASTER  10 Teams'!C790&lt;&gt;"",'MASTER  10 Teams'!C790,"")</f>
        <v/>
      </c>
      <c r="D790" s="1" t="str">
        <f>IF('MASTER  10 Teams'!D790&lt;&gt;"",'MASTER  10 Teams'!D790,"")</f>
        <v/>
      </c>
      <c r="E790" s="24" t="e">
        <f>VLOOKUP(K790,'Ref asgn teams'!$A$2:$B$99,2)</f>
        <v>#N/A</v>
      </c>
      <c r="F790" s="24" t="e">
        <f>VLOOKUP(L790,'Ref asgn teams'!$A$2:$B$99,2)</f>
        <v>#N/A</v>
      </c>
      <c r="H790" s="97" t="str">
        <f>IF('MASTER  10 Teams'!H790&lt;&gt;"",'MASTER  10 Teams'!H790,"")</f>
        <v/>
      </c>
      <c r="I790" s="25" t="e">
        <f>VLOOKUP(M790,Venues!$A$2:$E$139,5,FALSE)</f>
        <v>#N/A</v>
      </c>
      <c r="J790" s="75" t="str">
        <f>IF('MASTER  10 Teams'!J790&lt;&gt;"",'MASTER  10 Teams'!J790,"")</f>
        <v/>
      </c>
      <c r="K790" s="24" t="str">
        <f>IF('MASTER  10 Teams'!E790&lt;&gt;"",'MASTER  10 Teams'!E790,"")</f>
        <v/>
      </c>
      <c r="L790" s="24" t="str">
        <f>IF('MASTER  10 Teams'!F790&lt;&gt;"",'MASTER  10 Teams'!F790,"")</f>
        <v/>
      </c>
      <c r="M790" s="5" t="str">
        <f>IF('MASTER  10 Teams'!I790&lt;&gt;"",'MASTER  10 Teams'!I790,"")</f>
        <v/>
      </c>
    </row>
    <row r="791" spans="1:13" ht="14.5" x14ac:dyDescent="0.35">
      <c r="A791" s="118"/>
      <c r="C791" s="98" t="str">
        <f>IF('MASTER  10 Teams'!C791&lt;&gt;"",'MASTER  10 Teams'!C791,"")</f>
        <v/>
      </c>
      <c r="D791" s="1" t="str">
        <f>IF('MASTER  10 Teams'!D791&lt;&gt;"",'MASTER  10 Teams'!D791,"")</f>
        <v/>
      </c>
      <c r="E791" s="24" t="e">
        <f>VLOOKUP(K791,'Ref asgn teams'!$A$2:$B$99,2)</f>
        <v>#N/A</v>
      </c>
      <c r="F791" s="24" t="e">
        <f>VLOOKUP(L791,'Ref asgn teams'!$A$2:$B$99,2)</f>
        <v>#N/A</v>
      </c>
      <c r="H791" s="97" t="str">
        <f>IF('MASTER  10 Teams'!H791&lt;&gt;"",'MASTER  10 Teams'!H791,"")</f>
        <v/>
      </c>
      <c r="I791" s="25" t="e">
        <f>VLOOKUP(M791,Venues!$A$2:$E$139,5,FALSE)</f>
        <v>#N/A</v>
      </c>
      <c r="J791" s="75" t="str">
        <f>IF('MASTER  10 Teams'!J791&lt;&gt;"",'MASTER  10 Teams'!J791,"")</f>
        <v/>
      </c>
      <c r="K791" s="24" t="str">
        <f>IF('MASTER  10 Teams'!E791&lt;&gt;"",'MASTER  10 Teams'!E791,"")</f>
        <v/>
      </c>
      <c r="L791" s="24" t="str">
        <f>IF('MASTER  10 Teams'!F791&lt;&gt;"",'MASTER  10 Teams'!F791,"")</f>
        <v/>
      </c>
      <c r="M791" s="5" t="str">
        <f>IF('MASTER  10 Teams'!I791&lt;&gt;"",'MASTER  10 Teams'!I791,"")</f>
        <v/>
      </c>
    </row>
    <row r="792" spans="1:13" ht="14.5" x14ac:dyDescent="0.35">
      <c r="A792" s="118"/>
      <c r="C792" s="98" t="str">
        <f>IF('MASTER  10 Teams'!C792&lt;&gt;"",'MASTER  10 Teams'!C792,"")</f>
        <v/>
      </c>
      <c r="D792" s="1" t="str">
        <f>IF('MASTER  10 Teams'!D792&lt;&gt;"",'MASTER  10 Teams'!D792,"")</f>
        <v/>
      </c>
      <c r="E792" s="24" t="e">
        <f>VLOOKUP(K792,'Ref asgn teams'!$A$2:$B$99,2)</f>
        <v>#N/A</v>
      </c>
      <c r="F792" s="24" t="e">
        <f>VLOOKUP(L792,'Ref asgn teams'!$A$2:$B$99,2)</f>
        <v>#N/A</v>
      </c>
      <c r="H792" s="97" t="str">
        <f>IF('MASTER  10 Teams'!H792&lt;&gt;"",'MASTER  10 Teams'!H792,"")</f>
        <v/>
      </c>
      <c r="I792" s="25" t="e">
        <f>VLOOKUP(M792,Venues!$A$2:$E$139,5,FALSE)</f>
        <v>#N/A</v>
      </c>
      <c r="J792" s="75" t="str">
        <f>IF('MASTER  10 Teams'!J792&lt;&gt;"",'MASTER  10 Teams'!J792,"")</f>
        <v/>
      </c>
      <c r="K792" s="24" t="str">
        <f>IF('MASTER  10 Teams'!E792&lt;&gt;"",'MASTER  10 Teams'!E792,"")</f>
        <v/>
      </c>
      <c r="L792" s="24" t="str">
        <f>IF('MASTER  10 Teams'!F792&lt;&gt;"",'MASTER  10 Teams'!F792,"")</f>
        <v/>
      </c>
      <c r="M792" s="5" t="str">
        <f>IF('MASTER  10 Teams'!I792&lt;&gt;"",'MASTER  10 Teams'!I792,"")</f>
        <v/>
      </c>
    </row>
    <row r="793" spans="1:13" ht="14.5" x14ac:dyDescent="0.35">
      <c r="A793" s="118"/>
      <c r="C793" s="98" t="str">
        <f>IF('MASTER  10 Teams'!C793&lt;&gt;"",'MASTER  10 Teams'!C793,"")</f>
        <v/>
      </c>
      <c r="D793" s="1" t="str">
        <f>IF('MASTER  10 Teams'!D793&lt;&gt;"",'MASTER  10 Teams'!D793,"")</f>
        <v/>
      </c>
      <c r="E793" s="24" t="e">
        <f>VLOOKUP(K793,'Ref asgn teams'!$A$2:$B$99,2)</f>
        <v>#N/A</v>
      </c>
      <c r="F793" s="24" t="e">
        <f>VLOOKUP(L793,'Ref asgn teams'!$A$2:$B$99,2)</f>
        <v>#N/A</v>
      </c>
      <c r="H793" s="97" t="str">
        <f>IF('MASTER  10 Teams'!H793&lt;&gt;"",'MASTER  10 Teams'!H793,"")</f>
        <v/>
      </c>
      <c r="I793" s="25" t="e">
        <f>VLOOKUP(M793,Venues!$A$2:$E$139,5,FALSE)</f>
        <v>#N/A</v>
      </c>
      <c r="J793" s="75" t="str">
        <f>IF('MASTER  10 Teams'!J793&lt;&gt;"",'MASTER  10 Teams'!J793,"")</f>
        <v/>
      </c>
      <c r="K793" s="24" t="str">
        <f>IF('MASTER  10 Teams'!E793&lt;&gt;"",'MASTER  10 Teams'!E793,"")</f>
        <v/>
      </c>
      <c r="L793" s="24" t="str">
        <f>IF('MASTER  10 Teams'!F793&lt;&gt;"",'MASTER  10 Teams'!F793,"")</f>
        <v/>
      </c>
      <c r="M793" s="5" t="str">
        <f>IF('MASTER  10 Teams'!I793&lt;&gt;"",'MASTER  10 Teams'!I793,"")</f>
        <v/>
      </c>
    </row>
    <row r="794" spans="1:13" ht="14.5" x14ac:dyDescent="0.35">
      <c r="A794" s="118"/>
      <c r="C794" s="98" t="str">
        <f>IF('MASTER  10 Teams'!C794&lt;&gt;"",'MASTER  10 Teams'!C794,"")</f>
        <v/>
      </c>
      <c r="D794" s="1" t="str">
        <f>IF('MASTER  10 Teams'!D794&lt;&gt;"",'MASTER  10 Teams'!D794,"")</f>
        <v/>
      </c>
      <c r="E794" s="24" t="e">
        <f>VLOOKUP(K794,'Ref asgn teams'!$A$2:$B$99,2)</f>
        <v>#N/A</v>
      </c>
      <c r="F794" s="24" t="e">
        <f>VLOOKUP(L794,'Ref asgn teams'!$A$2:$B$99,2)</f>
        <v>#N/A</v>
      </c>
      <c r="H794" s="97" t="str">
        <f>IF('MASTER  10 Teams'!H794&lt;&gt;"",'MASTER  10 Teams'!H794,"")</f>
        <v/>
      </c>
      <c r="I794" s="25" t="e">
        <f>VLOOKUP(M794,Venues!$A$2:$E$139,5,FALSE)</f>
        <v>#N/A</v>
      </c>
      <c r="J794" s="75" t="str">
        <f>IF('MASTER  10 Teams'!J794&lt;&gt;"",'MASTER  10 Teams'!J794,"")</f>
        <v/>
      </c>
      <c r="K794" s="24" t="str">
        <f>IF('MASTER  10 Teams'!E794&lt;&gt;"",'MASTER  10 Teams'!E794,"")</f>
        <v/>
      </c>
      <c r="L794" s="24" t="str">
        <f>IF('MASTER  10 Teams'!F794&lt;&gt;"",'MASTER  10 Teams'!F794,"")</f>
        <v/>
      </c>
      <c r="M794" s="5" t="str">
        <f>IF('MASTER  10 Teams'!I794&lt;&gt;"",'MASTER  10 Teams'!I794,"")</f>
        <v/>
      </c>
    </row>
    <row r="795" spans="1:13" ht="14.5" x14ac:dyDescent="0.35">
      <c r="A795" s="118"/>
      <c r="C795" s="98" t="str">
        <f>IF('MASTER  10 Teams'!C795&lt;&gt;"",'MASTER  10 Teams'!C795,"")</f>
        <v/>
      </c>
      <c r="D795" s="1" t="str">
        <f>IF('MASTER  10 Teams'!D795&lt;&gt;"",'MASTER  10 Teams'!D795,"")</f>
        <v/>
      </c>
      <c r="E795" s="24" t="e">
        <f>VLOOKUP(K795,'Ref asgn teams'!$A$2:$B$99,2)</f>
        <v>#N/A</v>
      </c>
      <c r="F795" s="24" t="e">
        <f>VLOOKUP(L795,'Ref asgn teams'!$A$2:$B$99,2)</f>
        <v>#N/A</v>
      </c>
      <c r="H795" s="97" t="str">
        <f>IF('MASTER  10 Teams'!H795&lt;&gt;"",'MASTER  10 Teams'!H795,"")</f>
        <v/>
      </c>
      <c r="I795" s="25" t="e">
        <f>VLOOKUP(M795,Venues!$A$2:$E$139,5,FALSE)</f>
        <v>#N/A</v>
      </c>
      <c r="J795" s="75" t="str">
        <f>IF('MASTER  10 Teams'!J795&lt;&gt;"",'MASTER  10 Teams'!J795,"")</f>
        <v/>
      </c>
      <c r="K795" s="24" t="str">
        <f>IF('MASTER  10 Teams'!E795&lt;&gt;"",'MASTER  10 Teams'!E795,"")</f>
        <v/>
      </c>
      <c r="L795" s="24" t="str">
        <f>IF('MASTER  10 Teams'!F795&lt;&gt;"",'MASTER  10 Teams'!F795,"")</f>
        <v/>
      </c>
      <c r="M795" s="5" t="str">
        <f>IF('MASTER  10 Teams'!I795&lt;&gt;"",'MASTER  10 Teams'!I795,"")</f>
        <v/>
      </c>
    </row>
    <row r="796" spans="1:13" ht="14.5" x14ac:dyDescent="0.35">
      <c r="A796" s="118"/>
      <c r="C796" s="98" t="str">
        <f>IF('MASTER  10 Teams'!C796&lt;&gt;"",'MASTER  10 Teams'!C796,"")</f>
        <v/>
      </c>
      <c r="D796" s="1" t="str">
        <f>IF('MASTER  10 Teams'!D796&lt;&gt;"",'MASTER  10 Teams'!D796,"")</f>
        <v/>
      </c>
      <c r="E796" s="24" t="e">
        <f>VLOOKUP(K796,'Ref asgn teams'!$A$2:$B$99,2)</f>
        <v>#N/A</v>
      </c>
      <c r="F796" s="24" t="e">
        <f>VLOOKUP(L796,'Ref asgn teams'!$A$2:$B$99,2)</f>
        <v>#N/A</v>
      </c>
      <c r="H796" s="97" t="str">
        <f>IF('MASTER  10 Teams'!H796&lt;&gt;"",'MASTER  10 Teams'!H796,"")</f>
        <v/>
      </c>
      <c r="I796" s="25" t="e">
        <f>VLOOKUP(M796,Venues!$A$2:$E$139,5,FALSE)</f>
        <v>#N/A</v>
      </c>
      <c r="J796" s="75" t="str">
        <f>IF('MASTER  10 Teams'!J796&lt;&gt;"",'MASTER  10 Teams'!J796,"")</f>
        <v/>
      </c>
      <c r="K796" s="24" t="str">
        <f>IF('MASTER  10 Teams'!E796&lt;&gt;"",'MASTER  10 Teams'!E796,"")</f>
        <v/>
      </c>
      <c r="L796" s="24" t="str">
        <f>IF('MASTER  10 Teams'!F796&lt;&gt;"",'MASTER  10 Teams'!F796,"")</f>
        <v/>
      </c>
      <c r="M796" s="5" t="str">
        <f>IF('MASTER  10 Teams'!I796&lt;&gt;"",'MASTER  10 Teams'!I796,"")</f>
        <v/>
      </c>
    </row>
    <row r="797" spans="1:13" ht="14.5" x14ac:dyDescent="0.35">
      <c r="A797" s="118"/>
      <c r="C797" s="98" t="str">
        <f>IF('MASTER  10 Teams'!C797&lt;&gt;"",'MASTER  10 Teams'!C797,"")</f>
        <v/>
      </c>
      <c r="D797" s="1" t="str">
        <f>IF('MASTER  10 Teams'!D797&lt;&gt;"",'MASTER  10 Teams'!D797,"")</f>
        <v/>
      </c>
      <c r="E797" s="24" t="e">
        <f>VLOOKUP(K797,'Ref asgn teams'!$A$2:$B$99,2)</f>
        <v>#N/A</v>
      </c>
      <c r="F797" s="24" t="e">
        <f>VLOOKUP(L797,'Ref asgn teams'!$A$2:$B$99,2)</f>
        <v>#N/A</v>
      </c>
      <c r="H797" s="97" t="str">
        <f>IF('MASTER  10 Teams'!H797&lt;&gt;"",'MASTER  10 Teams'!H797,"")</f>
        <v/>
      </c>
      <c r="I797" s="25" t="e">
        <f>VLOOKUP(M797,Venues!$A$2:$E$139,5,FALSE)</f>
        <v>#N/A</v>
      </c>
      <c r="J797" s="75" t="str">
        <f>IF('MASTER  10 Teams'!J797&lt;&gt;"",'MASTER  10 Teams'!J797,"")</f>
        <v/>
      </c>
      <c r="K797" s="24" t="str">
        <f>IF('MASTER  10 Teams'!E797&lt;&gt;"",'MASTER  10 Teams'!E797,"")</f>
        <v/>
      </c>
      <c r="L797" s="24" t="str">
        <f>IF('MASTER  10 Teams'!F797&lt;&gt;"",'MASTER  10 Teams'!F797,"")</f>
        <v/>
      </c>
      <c r="M797" s="5" t="str">
        <f>IF('MASTER  10 Teams'!I797&lt;&gt;"",'MASTER  10 Teams'!I797,"")</f>
        <v/>
      </c>
    </row>
    <row r="798" spans="1:13" ht="14.5" x14ac:dyDescent="0.35">
      <c r="A798" s="118"/>
      <c r="C798" s="98" t="str">
        <f>IF('MASTER  10 Teams'!C798&lt;&gt;"",'MASTER  10 Teams'!C798,"")</f>
        <v/>
      </c>
      <c r="D798" s="1" t="str">
        <f>IF('MASTER  10 Teams'!D798&lt;&gt;"",'MASTER  10 Teams'!D798,"")</f>
        <v/>
      </c>
      <c r="E798" s="24" t="e">
        <f>VLOOKUP(K798,'Ref asgn teams'!$A$2:$B$99,2)</f>
        <v>#N/A</v>
      </c>
      <c r="F798" s="24" t="e">
        <f>VLOOKUP(L798,'Ref asgn teams'!$A$2:$B$99,2)</f>
        <v>#N/A</v>
      </c>
      <c r="H798" s="97" t="str">
        <f>IF('MASTER  10 Teams'!H798&lt;&gt;"",'MASTER  10 Teams'!H798,"")</f>
        <v/>
      </c>
      <c r="I798" s="25" t="e">
        <f>VLOOKUP(M798,Venues!$A$2:$E$139,5,FALSE)</f>
        <v>#N/A</v>
      </c>
      <c r="J798" s="75" t="str">
        <f>IF('MASTER  10 Teams'!J798&lt;&gt;"",'MASTER  10 Teams'!J798,"")</f>
        <v/>
      </c>
      <c r="K798" s="24" t="str">
        <f>IF('MASTER  10 Teams'!E798&lt;&gt;"",'MASTER  10 Teams'!E798,"")</f>
        <v/>
      </c>
      <c r="L798" s="24" t="str">
        <f>IF('MASTER  10 Teams'!F798&lt;&gt;"",'MASTER  10 Teams'!F798,"")</f>
        <v/>
      </c>
      <c r="M798" s="5" t="str">
        <f>IF('MASTER  10 Teams'!I798&lt;&gt;"",'MASTER  10 Teams'!I798,"")</f>
        <v/>
      </c>
    </row>
    <row r="799" spans="1:13" ht="14.5" x14ac:dyDescent="0.35">
      <c r="A799" s="118"/>
      <c r="C799" s="98" t="str">
        <f>IF('MASTER  10 Teams'!C799&lt;&gt;"",'MASTER  10 Teams'!C799,"")</f>
        <v/>
      </c>
      <c r="D799" s="1" t="str">
        <f>IF('MASTER  10 Teams'!D799&lt;&gt;"",'MASTER  10 Teams'!D799,"")</f>
        <v/>
      </c>
      <c r="E799" s="24" t="e">
        <f>VLOOKUP(K799,'Ref asgn teams'!$A$2:$B$99,2)</f>
        <v>#N/A</v>
      </c>
      <c r="F799" s="24" t="e">
        <f>VLOOKUP(L799,'Ref asgn teams'!$A$2:$B$99,2)</f>
        <v>#N/A</v>
      </c>
      <c r="H799" s="97" t="str">
        <f>IF('MASTER  10 Teams'!H799&lt;&gt;"",'MASTER  10 Teams'!H799,"")</f>
        <v/>
      </c>
      <c r="I799" s="25" t="e">
        <f>VLOOKUP(M799,Venues!$A$2:$E$139,5,FALSE)</f>
        <v>#N/A</v>
      </c>
      <c r="J799" s="75" t="str">
        <f>IF('MASTER  10 Teams'!J799&lt;&gt;"",'MASTER  10 Teams'!J799,"")</f>
        <v/>
      </c>
      <c r="K799" s="24" t="str">
        <f>IF('MASTER  10 Teams'!E799&lt;&gt;"",'MASTER  10 Teams'!E799,"")</f>
        <v/>
      </c>
      <c r="L799" s="24" t="str">
        <f>IF('MASTER  10 Teams'!F799&lt;&gt;"",'MASTER  10 Teams'!F799,"")</f>
        <v/>
      </c>
      <c r="M799" s="5" t="str">
        <f>IF('MASTER  10 Teams'!I799&lt;&gt;"",'MASTER  10 Teams'!I799,"")</f>
        <v/>
      </c>
    </row>
    <row r="800" spans="1:13" ht="14.5" x14ac:dyDescent="0.35">
      <c r="A800" s="118"/>
      <c r="C800" s="98" t="str">
        <f>IF('MASTER  10 Teams'!C800&lt;&gt;"",'MASTER  10 Teams'!C800,"")</f>
        <v/>
      </c>
      <c r="D800" s="1" t="str">
        <f>IF('MASTER  10 Teams'!D800&lt;&gt;"",'MASTER  10 Teams'!D800,"")</f>
        <v/>
      </c>
      <c r="E800" s="24" t="e">
        <f>VLOOKUP(K800,'Ref asgn teams'!$A$2:$B$99,2)</f>
        <v>#N/A</v>
      </c>
      <c r="F800" s="24" t="e">
        <f>VLOOKUP(L800,'Ref asgn teams'!$A$2:$B$99,2)</f>
        <v>#N/A</v>
      </c>
      <c r="H800" s="97" t="str">
        <f>IF('MASTER  10 Teams'!H800&lt;&gt;"",'MASTER  10 Teams'!H800,"")</f>
        <v/>
      </c>
      <c r="I800" s="25" t="e">
        <f>VLOOKUP(M800,Venues!$A$2:$E$139,5,FALSE)</f>
        <v>#N/A</v>
      </c>
      <c r="J800" s="75" t="str">
        <f>IF('MASTER  10 Teams'!J800&lt;&gt;"",'MASTER  10 Teams'!J800,"")</f>
        <v/>
      </c>
      <c r="K800" s="24" t="str">
        <f>IF('MASTER  10 Teams'!E800&lt;&gt;"",'MASTER  10 Teams'!E800,"")</f>
        <v/>
      </c>
      <c r="L800" s="24" t="str">
        <f>IF('MASTER  10 Teams'!F800&lt;&gt;"",'MASTER  10 Teams'!F800,"")</f>
        <v/>
      </c>
      <c r="M800" s="5" t="str">
        <f>IF('MASTER  10 Teams'!I800&lt;&gt;"",'MASTER  10 Teams'!I800,"")</f>
        <v/>
      </c>
    </row>
    <row r="801" spans="1:13" ht="14.5" x14ac:dyDescent="0.35">
      <c r="A801" s="118"/>
      <c r="C801" s="98" t="str">
        <f>IF('MASTER  10 Teams'!C801&lt;&gt;"",'MASTER  10 Teams'!C801,"")</f>
        <v/>
      </c>
      <c r="D801" s="1" t="str">
        <f>IF('MASTER  10 Teams'!D801&lt;&gt;"",'MASTER  10 Teams'!D801,"")</f>
        <v/>
      </c>
      <c r="E801" s="24" t="e">
        <f>VLOOKUP(K801,'Ref asgn teams'!$A$2:$B$99,2)</f>
        <v>#N/A</v>
      </c>
      <c r="F801" s="24" t="e">
        <f>VLOOKUP(L801,'Ref asgn teams'!$A$2:$B$99,2)</f>
        <v>#N/A</v>
      </c>
      <c r="H801" s="97" t="str">
        <f>IF('MASTER  10 Teams'!H801&lt;&gt;"",'MASTER  10 Teams'!H801,"")</f>
        <v/>
      </c>
      <c r="I801" s="25" t="e">
        <f>VLOOKUP(M801,Venues!$A$2:$E$139,5,FALSE)</f>
        <v>#N/A</v>
      </c>
      <c r="J801" s="75" t="str">
        <f>IF('MASTER  10 Teams'!J801&lt;&gt;"",'MASTER  10 Teams'!J801,"")</f>
        <v/>
      </c>
      <c r="K801" s="24" t="str">
        <f>IF('MASTER  10 Teams'!E801&lt;&gt;"",'MASTER  10 Teams'!E801,"")</f>
        <v/>
      </c>
      <c r="L801" s="24" t="str">
        <f>IF('MASTER  10 Teams'!F801&lt;&gt;"",'MASTER  10 Teams'!F801,"")</f>
        <v/>
      </c>
      <c r="M801" s="5" t="str">
        <f>IF('MASTER  10 Teams'!I801&lt;&gt;"",'MASTER  10 Teams'!I801,"")</f>
        <v/>
      </c>
    </row>
    <row r="802" spans="1:13" ht="14.5" x14ac:dyDescent="0.35">
      <c r="A802" s="118"/>
      <c r="C802" s="98" t="str">
        <f>IF('MASTER  10 Teams'!C802&lt;&gt;"",'MASTER  10 Teams'!C802,"")</f>
        <v/>
      </c>
      <c r="D802" s="1" t="str">
        <f>IF('MASTER  10 Teams'!D802&lt;&gt;"",'MASTER  10 Teams'!D802,"")</f>
        <v/>
      </c>
      <c r="E802" s="24" t="e">
        <f>VLOOKUP(K802,'Ref asgn teams'!$A$2:$B$99,2)</f>
        <v>#N/A</v>
      </c>
      <c r="F802" s="24" t="e">
        <f>VLOOKUP(L802,'Ref asgn teams'!$A$2:$B$99,2)</f>
        <v>#N/A</v>
      </c>
      <c r="H802" s="97" t="str">
        <f>IF('MASTER  10 Teams'!H802&lt;&gt;"",'MASTER  10 Teams'!H802,"")</f>
        <v/>
      </c>
      <c r="I802" s="25" t="e">
        <f>VLOOKUP(M802,Venues!$A$2:$E$139,5,FALSE)</f>
        <v>#N/A</v>
      </c>
      <c r="J802" s="75" t="str">
        <f>IF('MASTER  10 Teams'!J802&lt;&gt;"",'MASTER  10 Teams'!J802,"")</f>
        <v/>
      </c>
      <c r="K802" s="24" t="str">
        <f>IF('MASTER  10 Teams'!E802&lt;&gt;"",'MASTER  10 Teams'!E802,"")</f>
        <v/>
      </c>
      <c r="L802" s="24" t="str">
        <f>IF('MASTER  10 Teams'!F802&lt;&gt;"",'MASTER  10 Teams'!F802,"")</f>
        <v/>
      </c>
      <c r="M802" s="5" t="str">
        <f>IF('MASTER  10 Teams'!I802&lt;&gt;"",'MASTER  10 Teams'!I802,"")</f>
        <v/>
      </c>
    </row>
    <row r="803" spans="1:13" ht="14.5" x14ac:dyDescent="0.35">
      <c r="A803" s="118"/>
      <c r="C803" s="98" t="str">
        <f>IF('MASTER  10 Teams'!C803&lt;&gt;"",'MASTER  10 Teams'!C803,"")</f>
        <v/>
      </c>
      <c r="D803" s="1" t="str">
        <f>IF('MASTER  10 Teams'!D803&lt;&gt;"",'MASTER  10 Teams'!D803,"")</f>
        <v/>
      </c>
      <c r="E803" s="24" t="e">
        <f>VLOOKUP(K803,'Ref asgn teams'!$A$2:$B$99,2)</f>
        <v>#N/A</v>
      </c>
      <c r="F803" s="24" t="e">
        <f>VLOOKUP(L803,'Ref asgn teams'!$A$2:$B$99,2)</f>
        <v>#N/A</v>
      </c>
      <c r="H803" s="97" t="str">
        <f>IF('MASTER  10 Teams'!H803&lt;&gt;"",'MASTER  10 Teams'!H803,"")</f>
        <v/>
      </c>
      <c r="I803" s="25" t="e">
        <f>VLOOKUP(M803,Venues!$A$2:$E$139,5,FALSE)</f>
        <v>#N/A</v>
      </c>
      <c r="J803" s="75" t="str">
        <f>IF('MASTER  10 Teams'!J803&lt;&gt;"",'MASTER  10 Teams'!J803,"")</f>
        <v/>
      </c>
      <c r="K803" s="24" t="str">
        <f>IF('MASTER  10 Teams'!E803&lt;&gt;"",'MASTER  10 Teams'!E803,"")</f>
        <v/>
      </c>
      <c r="L803" s="24" t="str">
        <f>IF('MASTER  10 Teams'!F803&lt;&gt;"",'MASTER  10 Teams'!F803,"")</f>
        <v/>
      </c>
      <c r="M803" s="5" t="str">
        <f>IF('MASTER  10 Teams'!I803&lt;&gt;"",'MASTER  10 Teams'!I803,"")</f>
        <v/>
      </c>
    </row>
    <row r="804" spans="1:13" ht="14.5" x14ac:dyDescent="0.35">
      <c r="A804" s="118"/>
      <c r="C804" s="98" t="str">
        <f>IF('MASTER  10 Teams'!C804&lt;&gt;"",'MASTER  10 Teams'!C804,"")</f>
        <v/>
      </c>
      <c r="D804" s="1" t="str">
        <f>IF('MASTER  10 Teams'!D804&lt;&gt;"",'MASTER  10 Teams'!D804,"")</f>
        <v/>
      </c>
      <c r="E804" s="24" t="e">
        <f>VLOOKUP(K804,'Ref asgn teams'!$A$2:$B$99,2)</f>
        <v>#N/A</v>
      </c>
      <c r="F804" s="24" t="e">
        <f>VLOOKUP(L804,'Ref asgn teams'!$A$2:$B$99,2)</f>
        <v>#N/A</v>
      </c>
      <c r="H804" s="97" t="str">
        <f>IF('MASTER  10 Teams'!H804&lt;&gt;"",'MASTER  10 Teams'!H804,"")</f>
        <v/>
      </c>
      <c r="I804" s="25" t="e">
        <f>VLOOKUP(M804,Venues!$A$2:$E$139,5,FALSE)</f>
        <v>#N/A</v>
      </c>
      <c r="J804" s="75" t="str">
        <f>IF('MASTER  10 Teams'!J804&lt;&gt;"",'MASTER  10 Teams'!J804,"")</f>
        <v/>
      </c>
      <c r="K804" s="24" t="str">
        <f>IF('MASTER  10 Teams'!E804&lt;&gt;"",'MASTER  10 Teams'!E804,"")</f>
        <v/>
      </c>
      <c r="L804" s="24" t="str">
        <f>IF('MASTER  10 Teams'!F804&lt;&gt;"",'MASTER  10 Teams'!F804,"")</f>
        <v/>
      </c>
      <c r="M804" s="5" t="str">
        <f>IF('MASTER  10 Teams'!I804&lt;&gt;"",'MASTER  10 Teams'!I804,"")</f>
        <v/>
      </c>
    </row>
    <row r="805" spans="1:13" ht="14.5" x14ac:dyDescent="0.35">
      <c r="A805" s="118"/>
      <c r="C805" s="98" t="str">
        <f>IF('MASTER  10 Teams'!C805&lt;&gt;"",'MASTER  10 Teams'!C805,"")</f>
        <v/>
      </c>
      <c r="D805" s="1" t="str">
        <f>IF('MASTER  10 Teams'!D805&lt;&gt;"",'MASTER  10 Teams'!D805,"")</f>
        <v/>
      </c>
      <c r="E805" s="24" t="e">
        <f>VLOOKUP(K805,'Ref asgn teams'!$A$2:$B$99,2)</f>
        <v>#N/A</v>
      </c>
      <c r="F805" s="24" t="e">
        <f>VLOOKUP(L805,'Ref asgn teams'!$A$2:$B$99,2)</f>
        <v>#N/A</v>
      </c>
      <c r="H805" s="97" t="str">
        <f>IF('MASTER  10 Teams'!H805&lt;&gt;"",'MASTER  10 Teams'!H805,"")</f>
        <v/>
      </c>
      <c r="I805" s="25" t="e">
        <f>VLOOKUP(M805,Venues!$A$2:$E$139,5,FALSE)</f>
        <v>#N/A</v>
      </c>
      <c r="J805" s="75" t="str">
        <f>IF('MASTER  10 Teams'!J805&lt;&gt;"",'MASTER  10 Teams'!J805,"")</f>
        <v/>
      </c>
      <c r="K805" s="24" t="str">
        <f>IF('MASTER  10 Teams'!E805&lt;&gt;"",'MASTER  10 Teams'!E805,"")</f>
        <v/>
      </c>
      <c r="L805" s="24" t="str">
        <f>IF('MASTER  10 Teams'!F805&lt;&gt;"",'MASTER  10 Teams'!F805,"")</f>
        <v/>
      </c>
      <c r="M805" s="5" t="str">
        <f>IF('MASTER  10 Teams'!I805&lt;&gt;"",'MASTER  10 Teams'!I805,"")</f>
        <v/>
      </c>
    </row>
    <row r="806" spans="1:13" ht="14.5" x14ac:dyDescent="0.35">
      <c r="A806" s="118"/>
      <c r="C806" s="98" t="str">
        <f>IF('MASTER  10 Teams'!C806&lt;&gt;"",'MASTER  10 Teams'!C806,"")</f>
        <v/>
      </c>
      <c r="D806" s="1" t="str">
        <f>IF('MASTER  10 Teams'!D806&lt;&gt;"",'MASTER  10 Teams'!D806,"")</f>
        <v/>
      </c>
      <c r="E806" s="24" t="e">
        <f>VLOOKUP(K806,'Ref asgn teams'!$A$2:$B$99,2)</f>
        <v>#N/A</v>
      </c>
      <c r="F806" s="24" t="e">
        <f>VLOOKUP(L806,'Ref asgn teams'!$A$2:$B$99,2)</f>
        <v>#N/A</v>
      </c>
      <c r="H806" s="97" t="str">
        <f>IF('MASTER  10 Teams'!H806&lt;&gt;"",'MASTER  10 Teams'!H806,"")</f>
        <v/>
      </c>
      <c r="I806" s="25" t="e">
        <f>VLOOKUP(M806,Venues!$A$2:$E$139,5,FALSE)</f>
        <v>#N/A</v>
      </c>
      <c r="J806" s="75" t="str">
        <f>IF('MASTER  10 Teams'!J806&lt;&gt;"",'MASTER  10 Teams'!J806,"")</f>
        <v/>
      </c>
      <c r="K806" s="24" t="str">
        <f>IF('MASTER  10 Teams'!E806&lt;&gt;"",'MASTER  10 Teams'!E806,"")</f>
        <v/>
      </c>
      <c r="L806" s="24" t="str">
        <f>IF('MASTER  10 Teams'!F806&lt;&gt;"",'MASTER  10 Teams'!F806,"")</f>
        <v/>
      </c>
      <c r="M806" s="5" t="str">
        <f>IF('MASTER  10 Teams'!I806&lt;&gt;"",'MASTER  10 Teams'!I806,"")</f>
        <v/>
      </c>
    </row>
    <row r="807" spans="1:13" ht="14.5" x14ac:dyDescent="0.35">
      <c r="A807" s="118"/>
      <c r="C807" s="98" t="str">
        <f>IF('MASTER  10 Teams'!C807&lt;&gt;"",'MASTER  10 Teams'!C807,"")</f>
        <v/>
      </c>
      <c r="D807" s="1" t="str">
        <f>IF('MASTER  10 Teams'!D807&lt;&gt;"",'MASTER  10 Teams'!D807,"")</f>
        <v/>
      </c>
      <c r="E807" s="24" t="e">
        <f>VLOOKUP(K807,'Ref asgn teams'!$A$2:$B$99,2)</f>
        <v>#N/A</v>
      </c>
      <c r="F807" s="24" t="e">
        <f>VLOOKUP(L807,'Ref asgn teams'!$A$2:$B$99,2)</f>
        <v>#N/A</v>
      </c>
      <c r="H807" s="97" t="str">
        <f>IF('MASTER  10 Teams'!H807&lt;&gt;"",'MASTER  10 Teams'!H807,"")</f>
        <v/>
      </c>
      <c r="I807" s="25" t="e">
        <f>VLOOKUP(M807,Venues!$A$2:$E$139,5,FALSE)</f>
        <v>#N/A</v>
      </c>
      <c r="J807" s="75" t="str">
        <f>IF('MASTER  10 Teams'!J807&lt;&gt;"",'MASTER  10 Teams'!J807,"")</f>
        <v/>
      </c>
      <c r="K807" s="24" t="str">
        <f>IF('MASTER  10 Teams'!E807&lt;&gt;"",'MASTER  10 Teams'!E807,"")</f>
        <v/>
      </c>
      <c r="L807" s="24" t="str">
        <f>IF('MASTER  10 Teams'!F807&lt;&gt;"",'MASTER  10 Teams'!F807,"")</f>
        <v/>
      </c>
      <c r="M807" s="5" t="str">
        <f>IF('MASTER  10 Teams'!I807&lt;&gt;"",'MASTER  10 Teams'!I807,"")</f>
        <v/>
      </c>
    </row>
    <row r="808" spans="1:13" ht="14.5" x14ac:dyDescent="0.35">
      <c r="A808" s="118"/>
      <c r="C808" s="98" t="str">
        <f>IF('MASTER  10 Teams'!C808&lt;&gt;"",'MASTER  10 Teams'!C808,"")</f>
        <v/>
      </c>
      <c r="D808" s="1" t="str">
        <f>IF('MASTER  10 Teams'!D808&lt;&gt;"",'MASTER  10 Teams'!D808,"")</f>
        <v/>
      </c>
      <c r="E808" s="24" t="e">
        <f>VLOOKUP(K808,'Ref asgn teams'!$A$2:$B$99,2)</f>
        <v>#N/A</v>
      </c>
      <c r="F808" s="24" t="e">
        <f>VLOOKUP(L808,'Ref asgn teams'!$A$2:$B$99,2)</f>
        <v>#N/A</v>
      </c>
      <c r="H808" s="97" t="str">
        <f>IF('MASTER  10 Teams'!H808&lt;&gt;"",'MASTER  10 Teams'!H808,"")</f>
        <v/>
      </c>
      <c r="I808" s="25" t="e">
        <f>VLOOKUP(M808,Venues!$A$2:$E$139,5,FALSE)</f>
        <v>#N/A</v>
      </c>
      <c r="J808" s="75" t="str">
        <f>IF('MASTER  10 Teams'!J808&lt;&gt;"",'MASTER  10 Teams'!J808,"")</f>
        <v/>
      </c>
      <c r="K808" s="24" t="str">
        <f>IF('MASTER  10 Teams'!E808&lt;&gt;"",'MASTER  10 Teams'!E808,"")</f>
        <v/>
      </c>
      <c r="L808" s="24" t="str">
        <f>IF('MASTER  10 Teams'!F808&lt;&gt;"",'MASTER  10 Teams'!F808,"")</f>
        <v/>
      </c>
      <c r="M808" s="5" t="str">
        <f>IF('MASTER  10 Teams'!I808&lt;&gt;"",'MASTER  10 Teams'!I808,"")</f>
        <v/>
      </c>
    </row>
    <row r="809" spans="1:13" ht="14.5" x14ac:dyDescent="0.35">
      <c r="A809" s="118"/>
      <c r="C809" s="98" t="str">
        <f>IF('MASTER  10 Teams'!C809&lt;&gt;"",'MASTER  10 Teams'!C809,"")</f>
        <v/>
      </c>
      <c r="D809" s="1" t="str">
        <f>IF('MASTER  10 Teams'!D809&lt;&gt;"",'MASTER  10 Teams'!D809,"")</f>
        <v/>
      </c>
      <c r="E809" s="24" t="e">
        <f>VLOOKUP(K809,'Ref asgn teams'!$A$2:$B$99,2)</f>
        <v>#N/A</v>
      </c>
      <c r="F809" s="24" t="e">
        <f>VLOOKUP(L809,'Ref asgn teams'!$A$2:$B$99,2)</f>
        <v>#N/A</v>
      </c>
      <c r="H809" s="97" t="str">
        <f>IF('MASTER  10 Teams'!H809&lt;&gt;"",'MASTER  10 Teams'!H809,"")</f>
        <v/>
      </c>
      <c r="I809" s="25" t="e">
        <f>VLOOKUP(M809,Venues!$A$2:$E$139,5,FALSE)</f>
        <v>#N/A</v>
      </c>
      <c r="J809" s="75" t="str">
        <f>IF('MASTER  10 Teams'!J809&lt;&gt;"",'MASTER  10 Teams'!J809,"")</f>
        <v/>
      </c>
      <c r="K809" s="24" t="str">
        <f>IF('MASTER  10 Teams'!E809&lt;&gt;"",'MASTER  10 Teams'!E809,"")</f>
        <v/>
      </c>
      <c r="L809" s="24" t="str">
        <f>IF('MASTER  10 Teams'!F809&lt;&gt;"",'MASTER  10 Teams'!F809,"")</f>
        <v/>
      </c>
      <c r="M809" s="5" t="str">
        <f>IF('MASTER  10 Teams'!I809&lt;&gt;"",'MASTER  10 Teams'!I809,"")</f>
        <v/>
      </c>
    </row>
    <row r="810" spans="1:13" ht="14.5" x14ac:dyDescent="0.35">
      <c r="A810" s="118"/>
      <c r="C810" s="98" t="str">
        <f>IF('MASTER  10 Teams'!C810&lt;&gt;"",'MASTER  10 Teams'!C810,"")</f>
        <v/>
      </c>
      <c r="D810" s="1" t="str">
        <f>IF('MASTER  10 Teams'!D810&lt;&gt;"",'MASTER  10 Teams'!D810,"")</f>
        <v/>
      </c>
      <c r="E810" s="24" t="e">
        <f>VLOOKUP(K810,'Ref asgn teams'!$A$2:$B$99,2)</f>
        <v>#N/A</v>
      </c>
      <c r="F810" s="24" t="e">
        <f>VLOOKUP(L810,'Ref asgn teams'!$A$2:$B$99,2)</f>
        <v>#N/A</v>
      </c>
      <c r="H810" s="97" t="str">
        <f>IF('MASTER  10 Teams'!H810&lt;&gt;"",'MASTER  10 Teams'!H810,"")</f>
        <v/>
      </c>
      <c r="I810" s="25" t="e">
        <f>VLOOKUP(M810,Venues!$A$2:$E$139,5,FALSE)</f>
        <v>#N/A</v>
      </c>
      <c r="J810" s="75" t="str">
        <f>IF('MASTER  10 Teams'!J810&lt;&gt;"",'MASTER  10 Teams'!J810,"")</f>
        <v/>
      </c>
      <c r="K810" s="24" t="str">
        <f>IF('MASTER  10 Teams'!E810&lt;&gt;"",'MASTER  10 Teams'!E810,"")</f>
        <v/>
      </c>
      <c r="L810" s="24" t="str">
        <f>IF('MASTER  10 Teams'!F810&lt;&gt;"",'MASTER  10 Teams'!F810,"")</f>
        <v/>
      </c>
      <c r="M810" s="5" t="str">
        <f>IF('MASTER  10 Teams'!I810&lt;&gt;"",'MASTER  10 Teams'!I810,"")</f>
        <v/>
      </c>
    </row>
    <row r="811" spans="1:13" ht="14.5" x14ac:dyDescent="0.35">
      <c r="A811" s="118"/>
      <c r="C811" s="98" t="str">
        <f>IF('MASTER  10 Teams'!C811&lt;&gt;"",'MASTER  10 Teams'!C811,"")</f>
        <v/>
      </c>
      <c r="D811" s="1" t="str">
        <f>IF('MASTER  10 Teams'!D811&lt;&gt;"",'MASTER  10 Teams'!D811,"")</f>
        <v/>
      </c>
      <c r="E811" s="24" t="e">
        <f>VLOOKUP(K811,'Ref asgn teams'!$A$2:$B$99,2)</f>
        <v>#N/A</v>
      </c>
      <c r="F811" s="24" t="e">
        <f>VLOOKUP(L811,'Ref asgn teams'!$A$2:$B$99,2)</f>
        <v>#N/A</v>
      </c>
      <c r="H811" s="97" t="str">
        <f>IF('MASTER  10 Teams'!H811&lt;&gt;"",'MASTER  10 Teams'!H811,"")</f>
        <v/>
      </c>
      <c r="I811" s="25" t="e">
        <f>VLOOKUP(M811,Venues!$A$2:$E$139,5,FALSE)</f>
        <v>#N/A</v>
      </c>
      <c r="J811" s="75" t="str">
        <f>IF('MASTER  10 Teams'!J811&lt;&gt;"",'MASTER  10 Teams'!J811,"")</f>
        <v/>
      </c>
      <c r="K811" s="24" t="str">
        <f>IF('MASTER  10 Teams'!E811&lt;&gt;"",'MASTER  10 Teams'!E811,"")</f>
        <v/>
      </c>
      <c r="L811" s="24" t="str">
        <f>IF('MASTER  10 Teams'!F811&lt;&gt;"",'MASTER  10 Teams'!F811,"")</f>
        <v/>
      </c>
      <c r="M811" s="5" t="str">
        <f>IF('MASTER  10 Teams'!I811&lt;&gt;"",'MASTER  10 Teams'!I811,"")</f>
        <v/>
      </c>
    </row>
    <row r="812" spans="1:13" ht="14.5" x14ac:dyDescent="0.35">
      <c r="A812" s="118"/>
      <c r="C812" s="98" t="str">
        <f>IF('MASTER  10 Teams'!C812&lt;&gt;"",'MASTER  10 Teams'!C812,"")</f>
        <v/>
      </c>
      <c r="D812" s="1" t="str">
        <f>IF('MASTER  10 Teams'!D812&lt;&gt;"",'MASTER  10 Teams'!D812,"")</f>
        <v/>
      </c>
      <c r="E812" s="24" t="e">
        <f>VLOOKUP(K812,'Ref asgn teams'!$A$2:$B$99,2)</f>
        <v>#N/A</v>
      </c>
      <c r="F812" s="24" t="e">
        <f>VLOOKUP(L812,'Ref asgn teams'!$A$2:$B$99,2)</f>
        <v>#N/A</v>
      </c>
      <c r="H812" s="97" t="str">
        <f>IF('MASTER  10 Teams'!H812&lt;&gt;"",'MASTER  10 Teams'!H812,"")</f>
        <v/>
      </c>
      <c r="I812" s="25" t="e">
        <f>VLOOKUP(M812,Venues!$A$2:$E$139,5,FALSE)</f>
        <v>#N/A</v>
      </c>
      <c r="J812" s="75" t="str">
        <f>IF('MASTER  10 Teams'!J812&lt;&gt;"",'MASTER  10 Teams'!J812,"")</f>
        <v/>
      </c>
      <c r="K812" s="24" t="str">
        <f>IF('MASTER  10 Teams'!E812&lt;&gt;"",'MASTER  10 Teams'!E812,"")</f>
        <v/>
      </c>
      <c r="L812" s="24" t="str">
        <f>IF('MASTER  10 Teams'!F812&lt;&gt;"",'MASTER  10 Teams'!F812,"")</f>
        <v/>
      </c>
      <c r="M812" s="5" t="str">
        <f>IF('MASTER  10 Teams'!I812&lt;&gt;"",'MASTER  10 Teams'!I812,"")</f>
        <v/>
      </c>
    </row>
    <row r="813" spans="1:13" ht="14.5" x14ac:dyDescent="0.35">
      <c r="A813" s="118"/>
      <c r="C813" s="98" t="str">
        <f>IF('MASTER  10 Teams'!C813&lt;&gt;"",'MASTER  10 Teams'!C813,"")</f>
        <v/>
      </c>
      <c r="D813" s="1" t="str">
        <f>IF('MASTER  10 Teams'!D813&lt;&gt;"",'MASTER  10 Teams'!D813,"")</f>
        <v/>
      </c>
      <c r="E813" s="24" t="e">
        <f>VLOOKUP(K813,'Ref asgn teams'!$A$2:$B$99,2)</f>
        <v>#N/A</v>
      </c>
      <c r="F813" s="24" t="e">
        <f>VLOOKUP(L813,'Ref asgn teams'!$A$2:$B$99,2)</f>
        <v>#N/A</v>
      </c>
      <c r="H813" s="97" t="str">
        <f>IF('MASTER  10 Teams'!H813&lt;&gt;"",'MASTER  10 Teams'!H813,"")</f>
        <v/>
      </c>
      <c r="I813" s="25" t="e">
        <f>VLOOKUP(M813,Venues!$A$2:$E$139,5,FALSE)</f>
        <v>#N/A</v>
      </c>
      <c r="J813" s="75" t="str">
        <f>IF('MASTER  10 Teams'!J813&lt;&gt;"",'MASTER  10 Teams'!J813,"")</f>
        <v/>
      </c>
      <c r="K813" s="24" t="str">
        <f>IF('MASTER  10 Teams'!E813&lt;&gt;"",'MASTER  10 Teams'!E813,"")</f>
        <v/>
      </c>
      <c r="L813" s="24" t="str">
        <f>IF('MASTER  10 Teams'!F813&lt;&gt;"",'MASTER  10 Teams'!F813,"")</f>
        <v/>
      </c>
      <c r="M813" s="5" t="str">
        <f>IF('MASTER  10 Teams'!I813&lt;&gt;"",'MASTER  10 Teams'!I813,"")</f>
        <v/>
      </c>
    </row>
    <row r="814" spans="1:13" ht="14.5" x14ac:dyDescent="0.35">
      <c r="A814" s="118"/>
      <c r="C814" s="98" t="str">
        <f>IF('MASTER  10 Teams'!C814&lt;&gt;"",'MASTER  10 Teams'!C814,"")</f>
        <v/>
      </c>
      <c r="D814" s="1" t="str">
        <f>IF('MASTER  10 Teams'!D814&lt;&gt;"",'MASTER  10 Teams'!D814,"")</f>
        <v/>
      </c>
      <c r="E814" s="24" t="e">
        <f>VLOOKUP(K814,'Ref asgn teams'!$A$2:$B$99,2)</f>
        <v>#N/A</v>
      </c>
      <c r="F814" s="24" t="e">
        <f>VLOOKUP(L814,'Ref asgn teams'!$A$2:$B$99,2)</f>
        <v>#N/A</v>
      </c>
      <c r="H814" s="97" t="str">
        <f>IF('MASTER  10 Teams'!H814&lt;&gt;"",'MASTER  10 Teams'!H814,"")</f>
        <v/>
      </c>
      <c r="I814" s="25" t="e">
        <f>VLOOKUP(M814,Venues!$A$2:$E$139,5,FALSE)</f>
        <v>#N/A</v>
      </c>
      <c r="J814" s="75" t="str">
        <f>IF('MASTER  10 Teams'!J814&lt;&gt;"",'MASTER  10 Teams'!J814,"")</f>
        <v/>
      </c>
      <c r="K814" s="24" t="str">
        <f>IF('MASTER  10 Teams'!E814&lt;&gt;"",'MASTER  10 Teams'!E814,"")</f>
        <v/>
      </c>
      <c r="L814" s="24" t="str">
        <f>IF('MASTER  10 Teams'!F814&lt;&gt;"",'MASTER  10 Teams'!F814,"")</f>
        <v/>
      </c>
      <c r="M814" s="5" t="str">
        <f>IF('MASTER  10 Teams'!I814&lt;&gt;"",'MASTER  10 Teams'!I814,"")</f>
        <v/>
      </c>
    </row>
    <row r="815" spans="1:13" ht="14.5" x14ac:dyDescent="0.35">
      <c r="A815" s="118"/>
      <c r="C815" s="98" t="str">
        <f>IF('MASTER  10 Teams'!C815&lt;&gt;"",'MASTER  10 Teams'!C815,"")</f>
        <v/>
      </c>
      <c r="D815" s="1" t="str">
        <f>IF('MASTER  10 Teams'!D815&lt;&gt;"",'MASTER  10 Teams'!D815,"")</f>
        <v/>
      </c>
      <c r="E815" s="24" t="e">
        <f>VLOOKUP(K815,'Ref asgn teams'!$A$2:$B$99,2)</f>
        <v>#N/A</v>
      </c>
      <c r="F815" s="24" t="e">
        <f>VLOOKUP(L815,'Ref asgn teams'!$A$2:$B$99,2)</f>
        <v>#N/A</v>
      </c>
      <c r="H815" s="97" t="str">
        <f>IF('MASTER  10 Teams'!H815&lt;&gt;"",'MASTER  10 Teams'!H815,"")</f>
        <v/>
      </c>
      <c r="I815" s="25" t="e">
        <f>VLOOKUP(M815,Venues!$A$2:$E$139,5,FALSE)</f>
        <v>#N/A</v>
      </c>
      <c r="J815" s="75" t="str">
        <f>IF('MASTER  10 Teams'!J815&lt;&gt;"",'MASTER  10 Teams'!J815,"")</f>
        <v/>
      </c>
      <c r="K815" s="24" t="str">
        <f>IF('MASTER  10 Teams'!E815&lt;&gt;"",'MASTER  10 Teams'!E815,"")</f>
        <v/>
      </c>
      <c r="L815" s="24" t="str">
        <f>IF('MASTER  10 Teams'!F815&lt;&gt;"",'MASTER  10 Teams'!F815,"")</f>
        <v/>
      </c>
      <c r="M815" s="5" t="str">
        <f>IF('MASTER  10 Teams'!I815&lt;&gt;"",'MASTER  10 Teams'!I815,"")</f>
        <v/>
      </c>
    </row>
    <row r="816" spans="1:13" ht="14.5" x14ac:dyDescent="0.35">
      <c r="A816" s="118"/>
      <c r="C816" s="98" t="str">
        <f>IF('MASTER  10 Teams'!C816&lt;&gt;"",'MASTER  10 Teams'!C816,"")</f>
        <v/>
      </c>
      <c r="D816" s="1" t="str">
        <f>IF('MASTER  10 Teams'!D816&lt;&gt;"",'MASTER  10 Teams'!D816,"")</f>
        <v/>
      </c>
      <c r="E816" s="24" t="e">
        <f>VLOOKUP(K816,'Ref asgn teams'!$A$2:$B$99,2)</f>
        <v>#N/A</v>
      </c>
      <c r="F816" s="24" t="e">
        <f>VLOOKUP(L816,'Ref asgn teams'!$A$2:$B$99,2)</f>
        <v>#N/A</v>
      </c>
      <c r="H816" s="97" t="str">
        <f>IF('MASTER  10 Teams'!H816&lt;&gt;"",'MASTER  10 Teams'!H816,"")</f>
        <v/>
      </c>
      <c r="I816" s="25" t="e">
        <f>VLOOKUP(M816,Venues!$A$2:$E$139,5,FALSE)</f>
        <v>#N/A</v>
      </c>
      <c r="J816" s="75" t="str">
        <f>IF('MASTER  10 Teams'!J816&lt;&gt;"",'MASTER  10 Teams'!J816,"")</f>
        <v/>
      </c>
      <c r="K816" s="24" t="str">
        <f>IF('MASTER  10 Teams'!E816&lt;&gt;"",'MASTER  10 Teams'!E816,"")</f>
        <v/>
      </c>
      <c r="L816" s="24" t="str">
        <f>IF('MASTER  10 Teams'!F816&lt;&gt;"",'MASTER  10 Teams'!F816,"")</f>
        <v/>
      </c>
      <c r="M816" s="5" t="str">
        <f>IF('MASTER  10 Teams'!I816&lt;&gt;"",'MASTER  10 Teams'!I816,"")</f>
        <v/>
      </c>
    </row>
    <row r="817" spans="1:13" ht="14.5" x14ac:dyDescent="0.35">
      <c r="A817" s="118"/>
      <c r="C817" s="98" t="str">
        <f>IF('MASTER  10 Teams'!C817&lt;&gt;"",'MASTER  10 Teams'!C817,"")</f>
        <v/>
      </c>
      <c r="D817" s="1" t="str">
        <f>IF('MASTER  10 Teams'!D817&lt;&gt;"",'MASTER  10 Teams'!D817,"")</f>
        <v/>
      </c>
      <c r="E817" s="24" t="e">
        <f>VLOOKUP(K817,'Ref asgn teams'!$A$2:$B$99,2)</f>
        <v>#N/A</v>
      </c>
      <c r="F817" s="24" t="e">
        <f>VLOOKUP(L817,'Ref asgn teams'!$A$2:$B$99,2)</f>
        <v>#N/A</v>
      </c>
      <c r="H817" s="97" t="str">
        <f>IF('MASTER  10 Teams'!H817&lt;&gt;"",'MASTER  10 Teams'!H817,"")</f>
        <v/>
      </c>
      <c r="I817" s="25" t="e">
        <f>VLOOKUP(M817,Venues!$A$2:$E$139,5,FALSE)</f>
        <v>#N/A</v>
      </c>
      <c r="J817" s="75" t="str">
        <f>IF('MASTER  10 Teams'!J817&lt;&gt;"",'MASTER  10 Teams'!J817,"")</f>
        <v/>
      </c>
      <c r="K817" s="24" t="str">
        <f>IF('MASTER  10 Teams'!E817&lt;&gt;"",'MASTER  10 Teams'!E817,"")</f>
        <v/>
      </c>
      <c r="L817" s="24" t="str">
        <f>IF('MASTER  10 Teams'!F817&lt;&gt;"",'MASTER  10 Teams'!F817,"")</f>
        <v/>
      </c>
      <c r="M817" s="5" t="str">
        <f>IF('MASTER  10 Teams'!I817&lt;&gt;"",'MASTER  10 Teams'!I817,"")</f>
        <v/>
      </c>
    </row>
    <row r="818" spans="1:13" ht="14.5" x14ac:dyDescent="0.35">
      <c r="A818" s="118"/>
      <c r="C818" s="98" t="str">
        <f>IF('MASTER  10 Teams'!C818&lt;&gt;"",'MASTER  10 Teams'!C818,"")</f>
        <v/>
      </c>
      <c r="D818" s="1" t="str">
        <f>IF('MASTER  10 Teams'!D818&lt;&gt;"",'MASTER  10 Teams'!D818,"")</f>
        <v/>
      </c>
      <c r="E818" s="24" t="e">
        <f>VLOOKUP(K818,'Ref asgn teams'!$A$2:$B$99,2)</f>
        <v>#N/A</v>
      </c>
      <c r="F818" s="24" t="e">
        <f>VLOOKUP(L818,'Ref asgn teams'!$A$2:$B$99,2)</f>
        <v>#N/A</v>
      </c>
      <c r="H818" s="97" t="str">
        <f>IF('MASTER  10 Teams'!H818&lt;&gt;"",'MASTER  10 Teams'!H818,"")</f>
        <v/>
      </c>
      <c r="I818" s="25" t="e">
        <f>VLOOKUP(M818,Venues!$A$2:$E$139,5,FALSE)</f>
        <v>#N/A</v>
      </c>
      <c r="J818" s="75" t="str">
        <f>IF('MASTER  10 Teams'!J818&lt;&gt;"",'MASTER  10 Teams'!J818,"")</f>
        <v/>
      </c>
      <c r="K818" s="24" t="str">
        <f>IF('MASTER  10 Teams'!E818&lt;&gt;"",'MASTER  10 Teams'!E818,"")</f>
        <v/>
      </c>
      <c r="L818" s="24" t="str">
        <f>IF('MASTER  10 Teams'!F818&lt;&gt;"",'MASTER  10 Teams'!F818,"")</f>
        <v/>
      </c>
      <c r="M818" s="5" t="str">
        <f>IF('MASTER  10 Teams'!I818&lt;&gt;"",'MASTER  10 Teams'!I818,"")</f>
        <v/>
      </c>
    </row>
    <row r="819" spans="1:13" ht="14.5" x14ac:dyDescent="0.35">
      <c r="A819" s="118"/>
      <c r="C819" s="98" t="str">
        <f>IF('MASTER  10 Teams'!C819&lt;&gt;"",'MASTER  10 Teams'!C819,"")</f>
        <v/>
      </c>
      <c r="D819" s="1" t="str">
        <f>IF('MASTER  10 Teams'!D819&lt;&gt;"",'MASTER  10 Teams'!D819,"")</f>
        <v/>
      </c>
      <c r="E819" s="24" t="e">
        <f>VLOOKUP(K819,'Ref asgn teams'!$A$2:$B$99,2)</f>
        <v>#N/A</v>
      </c>
      <c r="F819" s="24" t="e">
        <f>VLOOKUP(L819,'Ref asgn teams'!$A$2:$B$99,2)</f>
        <v>#N/A</v>
      </c>
      <c r="H819" s="97" t="str">
        <f>IF('MASTER  10 Teams'!H819&lt;&gt;"",'MASTER  10 Teams'!H819,"")</f>
        <v/>
      </c>
      <c r="I819" s="25" t="e">
        <f>VLOOKUP(M819,Venues!$A$2:$E$139,5,FALSE)</f>
        <v>#N/A</v>
      </c>
      <c r="J819" s="75" t="str">
        <f>IF('MASTER  10 Teams'!J819&lt;&gt;"",'MASTER  10 Teams'!J819,"")</f>
        <v/>
      </c>
      <c r="K819" s="24" t="str">
        <f>IF('MASTER  10 Teams'!E819&lt;&gt;"",'MASTER  10 Teams'!E819,"")</f>
        <v/>
      </c>
      <c r="L819" s="24" t="str">
        <f>IF('MASTER  10 Teams'!F819&lt;&gt;"",'MASTER  10 Teams'!F819,"")</f>
        <v/>
      </c>
      <c r="M819" s="5" t="str">
        <f>IF('MASTER  10 Teams'!I819&lt;&gt;"",'MASTER  10 Teams'!I819,"")</f>
        <v/>
      </c>
    </row>
    <row r="820" spans="1:13" ht="14.5" x14ac:dyDescent="0.35">
      <c r="A820" s="118"/>
      <c r="C820" s="98" t="str">
        <f>IF('MASTER  10 Teams'!C820&lt;&gt;"",'MASTER  10 Teams'!C820,"")</f>
        <v/>
      </c>
      <c r="D820" s="1" t="str">
        <f>IF('MASTER  10 Teams'!D820&lt;&gt;"",'MASTER  10 Teams'!D820,"")</f>
        <v/>
      </c>
      <c r="E820" s="24" t="e">
        <f>VLOOKUP(K820,'Ref asgn teams'!$A$2:$B$99,2)</f>
        <v>#N/A</v>
      </c>
      <c r="F820" s="24" t="e">
        <f>VLOOKUP(L820,'Ref asgn teams'!$A$2:$B$99,2)</f>
        <v>#N/A</v>
      </c>
      <c r="H820" s="97" t="str">
        <f>IF('MASTER  10 Teams'!H820&lt;&gt;"",'MASTER  10 Teams'!H820,"")</f>
        <v/>
      </c>
      <c r="I820" s="25" t="e">
        <f>VLOOKUP(M820,Venues!$A$2:$E$139,5,FALSE)</f>
        <v>#N/A</v>
      </c>
      <c r="J820" s="75" t="str">
        <f>IF('MASTER  10 Teams'!J820&lt;&gt;"",'MASTER  10 Teams'!J820,"")</f>
        <v/>
      </c>
      <c r="K820" s="24" t="str">
        <f>IF('MASTER  10 Teams'!E820&lt;&gt;"",'MASTER  10 Teams'!E820,"")</f>
        <v/>
      </c>
      <c r="L820" s="24" t="str">
        <f>IF('MASTER  10 Teams'!F820&lt;&gt;"",'MASTER  10 Teams'!F820,"")</f>
        <v/>
      </c>
      <c r="M820" s="5" t="str">
        <f>IF('MASTER  10 Teams'!I820&lt;&gt;"",'MASTER  10 Teams'!I820,"")</f>
        <v/>
      </c>
    </row>
    <row r="821" spans="1:13" ht="14.5" x14ac:dyDescent="0.35">
      <c r="A821" s="118"/>
      <c r="C821" s="98" t="str">
        <f>IF('MASTER  10 Teams'!C821&lt;&gt;"",'MASTER  10 Teams'!C821,"")</f>
        <v/>
      </c>
      <c r="D821" s="1" t="str">
        <f>IF('MASTER  10 Teams'!D821&lt;&gt;"",'MASTER  10 Teams'!D821,"")</f>
        <v/>
      </c>
      <c r="E821" s="24" t="e">
        <f>VLOOKUP(K821,'Ref asgn teams'!$A$2:$B$99,2)</f>
        <v>#N/A</v>
      </c>
      <c r="F821" s="24" t="e">
        <f>VLOOKUP(L821,'Ref asgn teams'!$A$2:$B$99,2)</f>
        <v>#N/A</v>
      </c>
      <c r="H821" s="97" t="str">
        <f>IF('MASTER  10 Teams'!H821&lt;&gt;"",'MASTER  10 Teams'!H821,"")</f>
        <v/>
      </c>
      <c r="I821" s="25" t="e">
        <f>VLOOKUP(M821,Venues!$A$2:$E$139,5,FALSE)</f>
        <v>#N/A</v>
      </c>
      <c r="J821" s="75" t="str">
        <f>IF('MASTER  10 Teams'!J821&lt;&gt;"",'MASTER  10 Teams'!J821,"")</f>
        <v/>
      </c>
      <c r="K821" s="24" t="str">
        <f>IF('MASTER  10 Teams'!E821&lt;&gt;"",'MASTER  10 Teams'!E821,"")</f>
        <v/>
      </c>
      <c r="L821" s="24" t="str">
        <f>IF('MASTER  10 Teams'!F821&lt;&gt;"",'MASTER  10 Teams'!F821,"")</f>
        <v/>
      </c>
      <c r="M821" s="5" t="str">
        <f>IF('MASTER  10 Teams'!I821&lt;&gt;"",'MASTER  10 Teams'!I821,"")</f>
        <v/>
      </c>
    </row>
    <row r="822" spans="1:13" ht="14.5" x14ac:dyDescent="0.35">
      <c r="A822" s="118"/>
      <c r="C822" s="98" t="str">
        <f>IF('MASTER  10 Teams'!C822&lt;&gt;"",'MASTER  10 Teams'!C822,"")</f>
        <v/>
      </c>
      <c r="D822" s="1" t="str">
        <f>IF('MASTER  10 Teams'!D822&lt;&gt;"",'MASTER  10 Teams'!D822,"")</f>
        <v/>
      </c>
      <c r="E822" s="24" t="e">
        <f>VLOOKUP(K822,'Ref asgn teams'!$A$2:$B$99,2)</f>
        <v>#N/A</v>
      </c>
      <c r="F822" s="24" t="e">
        <f>VLOOKUP(L822,'Ref asgn teams'!$A$2:$B$99,2)</f>
        <v>#N/A</v>
      </c>
      <c r="H822" s="97" t="str">
        <f>IF('MASTER  10 Teams'!H822&lt;&gt;"",'MASTER  10 Teams'!H822,"")</f>
        <v/>
      </c>
      <c r="I822" s="25" t="e">
        <f>VLOOKUP(M822,Venues!$A$2:$E$139,5,FALSE)</f>
        <v>#N/A</v>
      </c>
      <c r="J822" s="75" t="str">
        <f>IF('MASTER  10 Teams'!J822&lt;&gt;"",'MASTER  10 Teams'!J822,"")</f>
        <v/>
      </c>
      <c r="K822" s="24" t="str">
        <f>IF('MASTER  10 Teams'!E822&lt;&gt;"",'MASTER  10 Teams'!E822,"")</f>
        <v/>
      </c>
      <c r="L822" s="24" t="str">
        <f>IF('MASTER  10 Teams'!F822&lt;&gt;"",'MASTER  10 Teams'!F822,"")</f>
        <v/>
      </c>
      <c r="M822" s="5" t="str">
        <f>IF('MASTER  10 Teams'!I822&lt;&gt;"",'MASTER  10 Teams'!I822,"")</f>
        <v/>
      </c>
    </row>
    <row r="823" spans="1:13" ht="14.5" x14ac:dyDescent="0.35">
      <c r="A823" s="118"/>
      <c r="C823" s="98" t="str">
        <f>IF('MASTER  10 Teams'!C823&lt;&gt;"",'MASTER  10 Teams'!C823,"")</f>
        <v/>
      </c>
      <c r="D823" s="1" t="str">
        <f>IF('MASTER  10 Teams'!D823&lt;&gt;"",'MASTER  10 Teams'!D823,"")</f>
        <v/>
      </c>
      <c r="E823" s="24" t="e">
        <f>VLOOKUP(K823,'Ref asgn teams'!$A$2:$B$99,2)</f>
        <v>#N/A</v>
      </c>
      <c r="F823" s="24" t="e">
        <f>VLOOKUP(L823,'Ref asgn teams'!$A$2:$B$99,2)</f>
        <v>#N/A</v>
      </c>
      <c r="H823" s="97" t="str">
        <f>IF('MASTER  10 Teams'!H823&lt;&gt;"",'MASTER  10 Teams'!H823,"")</f>
        <v/>
      </c>
      <c r="I823" s="25" t="e">
        <f>VLOOKUP(M823,Venues!$A$2:$E$139,5,FALSE)</f>
        <v>#N/A</v>
      </c>
      <c r="J823" s="75" t="str">
        <f>IF('MASTER  10 Teams'!J823&lt;&gt;"",'MASTER  10 Teams'!J823,"")</f>
        <v/>
      </c>
      <c r="K823" s="24" t="str">
        <f>IF('MASTER  10 Teams'!E823&lt;&gt;"",'MASTER  10 Teams'!E823,"")</f>
        <v/>
      </c>
      <c r="L823" s="24" t="str">
        <f>IF('MASTER  10 Teams'!F823&lt;&gt;"",'MASTER  10 Teams'!F823,"")</f>
        <v/>
      </c>
      <c r="M823" s="5" t="str">
        <f>IF('MASTER  10 Teams'!I823&lt;&gt;"",'MASTER  10 Teams'!I823,"")</f>
        <v/>
      </c>
    </row>
    <row r="824" spans="1:13" ht="14.5" x14ac:dyDescent="0.35">
      <c r="A824" s="118"/>
      <c r="C824" s="98" t="str">
        <f>IF('MASTER  10 Teams'!C824&lt;&gt;"",'MASTER  10 Teams'!C824,"")</f>
        <v/>
      </c>
      <c r="D824" s="1" t="str">
        <f>IF('MASTER  10 Teams'!D824&lt;&gt;"",'MASTER  10 Teams'!D824,"")</f>
        <v/>
      </c>
      <c r="E824" s="24" t="e">
        <f>VLOOKUP(K824,'Ref asgn teams'!$A$2:$B$99,2)</f>
        <v>#N/A</v>
      </c>
      <c r="F824" s="24" t="e">
        <f>VLOOKUP(L824,'Ref asgn teams'!$A$2:$B$99,2)</f>
        <v>#N/A</v>
      </c>
      <c r="H824" s="97" t="str">
        <f>IF('MASTER  10 Teams'!H824&lt;&gt;"",'MASTER  10 Teams'!H824,"")</f>
        <v/>
      </c>
      <c r="I824" s="25" t="e">
        <f>VLOOKUP(M824,Venues!$A$2:$E$139,5,FALSE)</f>
        <v>#N/A</v>
      </c>
      <c r="J824" s="75" t="str">
        <f>IF('MASTER  10 Teams'!J824&lt;&gt;"",'MASTER  10 Teams'!J824,"")</f>
        <v/>
      </c>
      <c r="K824" s="24" t="str">
        <f>IF('MASTER  10 Teams'!E824&lt;&gt;"",'MASTER  10 Teams'!E824,"")</f>
        <v/>
      </c>
      <c r="L824" s="24" t="str">
        <f>IF('MASTER  10 Teams'!F824&lt;&gt;"",'MASTER  10 Teams'!F824,"")</f>
        <v/>
      </c>
      <c r="M824" s="5" t="str">
        <f>IF('MASTER  10 Teams'!I824&lt;&gt;"",'MASTER  10 Teams'!I824,"")</f>
        <v/>
      </c>
    </row>
    <row r="825" spans="1:13" ht="14.5" x14ac:dyDescent="0.35">
      <c r="A825" s="118"/>
      <c r="C825" s="98" t="str">
        <f>IF('MASTER  10 Teams'!C825&lt;&gt;"",'MASTER  10 Teams'!C825,"")</f>
        <v/>
      </c>
      <c r="D825" s="1" t="str">
        <f>IF('MASTER  10 Teams'!D825&lt;&gt;"",'MASTER  10 Teams'!D825,"")</f>
        <v/>
      </c>
      <c r="E825" s="24" t="e">
        <f>VLOOKUP(K825,'Ref asgn teams'!$A$2:$B$99,2)</f>
        <v>#N/A</v>
      </c>
      <c r="F825" s="24" t="e">
        <f>VLOOKUP(L825,'Ref asgn teams'!$A$2:$B$99,2)</f>
        <v>#N/A</v>
      </c>
      <c r="H825" s="97" t="str">
        <f>IF('MASTER  10 Teams'!H825&lt;&gt;"",'MASTER  10 Teams'!H825,"")</f>
        <v/>
      </c>
      <c r="I825" s="25" t="e">
        <f>VLOOKUP(M825,Venues!$A$2:$E$139,5,FALSE)</f>
        <v>#N/A</v>
      </c>
      <c r="J825" s="75" t="str">
        <f>IF('MASTER  10 Teams'!J825&lt;&gt;"",'MASTER  10 Teams'!J825,"")</f>
        <v/>
      </c>
      <c r="K825" s="24" t="str">
        <f>IF('MASTER  10 Teams'!E825&lt;&gt;"",'MASTER  10 Teams'!E825,"")</f>
        <v/>
      </c>
      <c r="L825" s="24" t="str">
        <f>IF('MASTER  10 Teams'!F825&lt;&gt;"",'MASTER  10 Teams'!F825,"")</f>
        <v/>
      </c>
      <c r="M825" s="5" t="str">
        <f>IF('MASTER  10 Teams'!I825&lt;&gt;"",'MASTER  10 Teams'!I825,"")</f>
        <v/>
      </c>
    </row>
    <row r="826" spans="1:13" ht="14.5" x14ac:dyDescent="0.35">
      <c r="A826" s="118"/>
      <c r="C826" s="98" t="str">
        <f>IF('MASTER  10 Teams'!C826&lt;&gt;"",'MASTER  10 Teams'!C826,"")</f>
        <v/>
      </c>
      <c r="D826" s="1" t="str">
        <f>IF('MASTER  10 Teams'!D826&lt;&gt;"",'MASTER  10 Teams'!D826,"")</f>
        <v/>
      </c>
      <c r="E826" s="24" t="e">
        <f>VLOOKUP(K826,'Ref asgn teams'!$A$2:$B$99,2)</f>
        <v>#N/A</v>
      </c>
      <c r="F826" s="24" t="e">
        <f>VLOOKUP(L826,'Ref asgn teams'!$A$2:$B$99,2)</f>
        <v>#N/A</v>
      </c>
      <c r="H826" s="97" t="str">
        <f>IF('MASTER  10 Teams'!H826&lt;&gt;"",'MASTER  10 Teams'!H826,"")</f>
        <v/>
      </c>
      <c r="I826" s="25" t="e">
        <f>VLOOKUP(M826,Venues!$A$2:$E$139,5,FALSE)</f>
        <v>#N/A</v>
      </c>
      <c r="J826" s="75" t="str">
        <f>IF('MASTER  10 Teams'!J826&lt;&gt;"",'MASTER  10 Teams'!J826,"")</f>
        <v/>
      </c>
      <c r="K826" s="24" t="str">
        <f>IF('MASTER  10 Teams'!E826&lt;&gt;"",'MASTER  10 Teams'!E826,"")</f>
        <v/>
      </c>
      <c r="L826" s="24" t="str">
        <f>IF('MASTER  10 Teams'!F826&lt;&gt;"",'MASTER  10 Teams'!F826,"")</f>
        <v/>
      </c>
      <c r="M826" s="5" t="str">
        <f>IF('MASTER  10 Teams'!I826&lt;&gt;"",'MASTER  10 Teams'!I826,"")</f>
        <v/>
      </c>
    </row>
    <row r="827" spans="1:13" ht="14.5" x14ac:dyDescent="0.35">
      <c r="A827" s="118"/>
      <c r="C827" s="98" t="str">
        <f>IF('MASTER  10 Teams'!C827&lt;&gt;"",'MASTER  10 Teams'!C827,"")</f>
        <v/>
      </c>
      <c r="D827" s="1" t="str">
        <f>IF('MASTER  10 Teams'!D827&lt;&gt;"",'MASTER  10 Teams'!D827,"")</f>
        <v/>
      </c>
      <c r="E827" s="24" t="e">
        <f>VLOOKUP(K827,'Ref asgn teams'!$A$2:$B$99,2)</f>
        <v>#N/A</v>
      </c>
      <c r="F827" s="24" t="e">
        <f>VLOOKUP(L827,'Ref asgn teams'!$A$2:$B$99,2)</f>
        <v>#N/A</v>
      </c>
      <c r="H827" s="97" t="str">
        <f>IF('MASTER  10 Teams'!H827&lt;&gt;"",'MASTER  10 Teams'!H827,"")</f>
        <v/>
      </c>
      <c r="I827" s="25" t="e">
        <f>VLOOKUP(M827,Venues!$A$2:$E$139,5,FALSE)</f>
        <v>#N/A</v>
      </c>
      <c r="J827" s="75" t="str">
        <f>IF('MASTER  10 Teams'!J827&lt;&gt;"",'MASTER  10 Teams'!J827,"")</f>
        <v/>
      </c>
      <c r="K827" s="24" t="str">
        <f>IF('MASTER  10 Teams'!E827&lt;&gt;"",'MASTER  10 Teams'!E827,"")</f>
        <v/>
      </c>
      <c r="L827" s="24" t="str">
        <f>IF('MASTER  10 Teams'!F827&lt;&gt;"",'MASTER  10 Teams'!F827,"")</f>
        <v/>
      </c>
      <c r="M827" s="5" t="str">
        <f>IF('MASTER  10 Teams'!I827&lt;&gt;"",'MASTER  10 Teams'!I827,"")</f>
        <v/>
      </c>
    </row>
    <row r="828" spans="1:13" ht="14.5" x14ac:dyDescent="0.35">
      <c r="A828" s="118"/>
      <c r="C828" s="98" t="str">
        <f>IF('MASTER  10 Teams'!C828&lt;&gt;"",'MASTER  10 Teams'!C828,"")</f>
        <v/>
      </c>
      <c r="D828" s="1" t="str">
        <f>IF('MASTER  10 Teams'!D828&lt;&gt;"",'MASTER  10 Teams'!D828,"")</f>
        <v/>
      </c>
      <c r="E828" s="24" t="e">
        <f>VLOOKUP(K828,'Ref asgn teams'!$A$2:$B$99,2)</f>
        <v>#N/A</v>
      </c>
      <c r="F828" s="24" t="e">
        <f>VLOOKUP(L828,'Ref asgn teams'!$A$2:$B$99,2)</f>
        <v>#N/A</v>
      </c>
      <c r="H828" s="97" t="str">
        <f>IF('MASTER  10 Teams'!H828&lt;&gt;"",'MASTER  10 Teams'!H828,"")</f>
        <v/>
      </c>
      <c r="I828" s="25" t="e">
        <f>VLOOKUP(M828,Venues!$A$2:$E$139,5,FALSE)</f>
        <v>#N/A</v>
      </c>
      <c r="J828" s="75" t="str">
        <f>IF('MASTER  10 Teams'!J828&lt;&gt;"",'MASTER  10 Teams'!J828,"")</f>
        <v/>
      </c>
      <c r="K828" s="24" t="str">
        <f>IF('MASTER  10 Teams'!E828&lt;&gt;"",'MASTER  10 Teams'!E828,"")</f>
        <v/>
      </c>
      <c r="L828" s="24" t="str">
        <f>IF('MASTER  10 Teams'!F828&lt;&gt;"",'MASTER  10 Teams'!F828,"")</f>
        <v/>
      </c>
      <c r="M828" s="5" t="str">
        <f>IF('MASTER  10 Teams'!I828&lt;&gt;"",'MASTER  10 Teams'!I828,"")</f>
        <v/>
      </c>
    </row>
    <row r="829" spans="1:13" ht="14.5" x14ac:dyDescent="0.35">
      <c r="A829" s="118"/>
      <c r="C829" s="98" t="str">
        <f>IF('MASTER  10 Teams'!C829&lt;&gt;"",'MASTER  10 Teams'!C829,"")</f>
        <v/>
      </c>
      <c r="D829" s="1" t="str">
        <f>IF('MASTER  10 Teams'!D829&lt;&gt;"",'MASTER  10 Teams'!D829,"")</f>
        <v/>
      </c>
      <c r="E829" s="24" t="e">
        <f>VLOOKUP(K829,'Ref asgn teams'!$A$2:$B$99,2)</f>
        <v>#N/A</v>
      </c>
      <c r="F829" s="24" t="e">
        <f>VLOOKUP(L829,'Ref asgn teams'!$A$2:$B$99,2)</f>
        <v>#N/A</v>
      </c>
      <c r="H829" s="97" t="str">
        <f>IF('MASTER  10 Teams'!H829&lt;&gt;"",'MASTER  10 Teams'!H829,"")</f>
        <v/>
      </c>
      <c r="I829" s="25" t="e">
        <f>VLOOKUP(M829,Venues!$A$2:$E$139,5,FALSE)</f>
        <v>#N/A</v>
      </c>
      <c r="J829" s="75" t="str">
        <f>IF('MASTER  10 Teams'!J829&lt;&gt;"",'MASTER  10 Teams'!J829,"")</f>
        <v/>
      </c>
      <c r="K829" s="24" t="str">
        <f>IF('MASTER  10 Teams'!E829&lt;&gt;"",'MASTER  10 Teams'!E829,"")</f>
        <v/>
      </c>
      <c r="L829" s="24" t="str">
        <f>IF('MASTER  10 Teams'!F829&lt;&gt;"",'MASTER  10 Teams'!F829,"")</f>
        <v/>
      </c>
      <c r="M829" s="5" t="str">
        <f>IF('MASTER  10 Teams'!I829&lt;&gt;"",'MASTER  10 Teams'!I829,"")</f>
        <v/>
      </c>
    </row>
    <row r="830" spans="1:13" ht="14.5" x14ac:dyDescent="0.35">
      <c r="A830" s="118"/>
      <c r="C830" s="98" t="str">
        <f>IF('MASTER  10 Teams'!C830&lt;&gt;"",'MASTER  10 Teams'!C830,"")</f>
        <v/>
      </c>
      <c r="D830" s="1" t="str">
        <f>IF('MASTER  10 Teams'!D830&lt;&gt;"",'MASTER  10 Teams'!D830,"")</f>
        <v/>
      </c>
      <c r="E830" s="24" t="e">
        <f>VLOOKUP(K830,'Ref asgn teams'!$A$2:$B$99,2)</f>
        <v>#N/A</v>
      </c>
      <c r="F830" s="24" t="e">
        <f>VLOOKUP(L830,'Ref asgn teams'!$A$2:$B$99,2)</f>
        <v>#N/A</v>
      </c>
      <c r="H830" s="97" t="str">
        <f>IF('MASTER  10 Teams'!H830&lt;&gt;"",'MASTER  10 Teams'!H830,"")</f>
        <v/>
      </c>
      <c r="I830" s="25" t="e">
        <f>VLOOKUP(M830,Venues!$A$2:$E$139,5,FALSE)</f>
        <v>#N/A</v>
      </c>
      <c r="J830" s="75" t="str">
        <f>IF('MASTER  10 Teams'!J830&lt;&gt;"",'MASTER  10 Teams'!J830,"")</f>
        <v/>
      </c>
      <c r="K830" s="24" t="str">
        <f>IF('MASTER  10 Teams'!E830&lt;&gt;"",'MASTER  10 Teams'!E830,"")</f>
        <v/>
      </c>
      <c r="L830" s="24" t="str">
        <f>IF('MASTER  10 Teams'!F830&lt;&gt;"",'MASTER  10 Teams'!F830,"")</f>
        <v/>
      </c>
      <c r="M830" s="5" t="str">
        <f>IF('MASTER  10 Teams'!I830&lt;&gt;"",'MASTER  10 Teams'!I830,"")</f>
        <v/>
      </c>
    </row>
    <row r="831" spans="1:13" ht="14.5" x14ac:dyDescent="0.35">
      <c r="A831" s="118"/>
      <c r="C831" s="98" t="str">
        <f>IF('MASTER  10 Teams'!C831&lt;&gt;"",'MASTER  10 Teams'!C831,"")</f>
        <v/>
      </c>
      <c r="D831" s="1" t="str">
        <f>IF('MASTER  10 Teams'!D831&lt;&gt;"",'MASTER  10 Teams'!D831,"")</f>
        <v/>
      </c>
      <c r="E831" s="24" t="e">
        <f>VLOOKUP(K831,'Ref asgn teams'!$A$2:$B$99,2)</f>
        <v>#N/A</v>
      </c>
      <c r="F831" s="24" t="e">
        <f>VLOOKUP(L831,'Ref asgn teams'!$A$2:$B$99,2)</f>
        <v>#N/A</v>
      </c>
      <c r="H831" s="97" t="str">
        <f>IF('MASTER  10 Teams'!H831&lt;&gt;"",'MASTER  10 Teams'!H831,"")</f>
        <v/>
      </c>
      <c r="I831" s="25" t="e">
        <f>VLOOKUP(M831,Venues!$A$2:$E$139,5,FALSE)</f>
        <v>#N/A</v>
      </c>
      <c r="J831" s="75" t="str">
        <f>IF('MASTER  10 Teams'!J831&lt;&gt;"",'MASTER  10 Teams'!J831,"")</f>
        <v/>
      </c>
      <c r="K831" s="24" t="str">
        <f>IF('MASTER  10 Teams'!E831&lt;&gt;"",'MASTER  10 Teams'!E831,"")</f>
        <v/>
      </c>
      <c r="L831" s="24" t="str">
        <f>IF('MASTER  10 Teams'!F831&lt;&gt;"",'MASTER  10 Teams'!F831,"")</f>
        <v/>
      </c>
      <c r="M831" s="5" t="str">
        <f>IF('MASTER  10 Teams'!I831&lt;&gt;"",'MASTER  10 Teams'!I831,"")</f>
        <v/>
      </c>
    </row>
    <row r="832" spans="1:13" ht="14.5" x14ac:dyDescent="0.35">
      <c r="A832" s="118"/>
      <c r="C832" s="98" t="str">
        <f>IF('MASTER  10 Teams'!C832&lt;&gt;"",'MASTER  10 Teams'!C832,"")</f>
        <v/>
      </c>
      <c r="D832" s="1" t="str">
        <f>IF('MASTER  10 Teams'!D832&lt;&gt;"",'MASTER  10 Teams'!D832,"")</f>
        <v/>
      </c>
      <c r="E832" s="24" t="e">
        <f>VLOOKUP(K832,'Ref asgn teams'!$A$2:$B$99,2)</f>
        <v>#N/A</v>
      </c>
      <c r="F832" s="24" t="e">
        <f>VLOOKUP(L832,'Ref asgn teams'!$A$2:$B$99,2)</f>
        <v>#N/A</v>
      </c>
      <c r="H832" s="97" t="str">
        <f>IF('MASTER  10 Teams'!H832&lt;&gt;"",'MASTER  10 Teams'!H832,"")</f>
        <v/>
      </c>
      <c r="I832" s="25" t="e">
        <f>VLOOKUP(M832,Venues!$A$2:$E$139,5,FALSE)</f>
        <v>#N/A</v>
      </c>
      <c r="J832" s="75" t="str">
        <f>IF('MASTER  10 Teams'!J832&lt;&gt;"",'MASTER  10 Teams'!J832,"")</f>
        <v/>
      </c>
      <c r="K832" s="24" t="str">
        <f>IF('MASTER  10 Teams'!E832&lt;&gt;"",'MASTER  10 Teams'!E832,"")</f>
        <v/>
      </c>
      <c r="L832" s="24" t="str">
        <f>IF('MASTER  10 Teams'!F832&lt;&gt;"",'MASTER  10 Teams'!F832,"")</f>
        <v/>
      </c>
      <c r="M832" s="5" t="str">
        <f>IF('MASTER  10 Teams'!I832&lt;&gt;"",'MASTER  10 Teams'!I832,"")</f>
        <v/>
      </c>
    </row>
    <row r="833" spans="1:13" ht="14.5" x14ac:dyDescent="0.35">
      <c r="A833" s="118"/>
      <c r="C833" s="98" t="str">
        <f>IF('MASTER  10 Teams'!C833&lt;&gt;"",'MASTER  10 Teams'!C833,"")</f>
        <v/>
      </c>
      <c r="D833" s="1" t="str">
        <f>IF('MASTER  10 Teams'!D833&lt;&gt;"",'MASTER  10 Teams'!D833,"")</f>
        <v/>
      </c>
      <c r="E833" s="24" t="e">
        <f>VLOOKUP(K833,'Ref asgn teams'!$A$2:$B$99,2)</f>
        <v>#N/A</v>
      </c>
      <c r="F833" s="24" t="e">
        <f>VLOOKUP(L833,'Ref asgn teams'!$A$2:$B$99,2)</f>
        <v>#N/A</v>
      </c>
      <c r="H833" s="97" t="str">
        <f>IF('MASTER  10 Teams'!H833&lt;&gt;"",'MASTER  10 Teams'!H833,"")</f>
        <v/>
      </c>
      <c r="I833" s="25" t="e">
        <f>VLOOKUP(M833,Venues!$A$2:$E$139,5,FALSE)</f>
        <v>#N/A</v>
      </c>
      <c r="J833" s="75" t="str">
        <f>IF('MASTER  10 Teams'!J833&lt;&gt;"",'MASTER  10 Teams'!J833,"")</f>
        <v/>
      </c>
      <c r="K833" s="24" t="str">
        <f>IF('MASTER  10 Teams'!E833&lt;&gt;"",'MASTER  10 Teams'!E833,"")</f>
        <v/>
      </c>
      <c r="L833" s="24" t="str">
        <f>IF('MASTER  10 Teams'!F833&lt;&gt;"",'MASTER  10 Teams'!F833,"")</f>
        <v/>
      </c>
      <c r="M833" s="5" t="str">
        <f>IF('MASTER  10 Teams'!I833&lt;&gt;"",'MASTER  10 Teams'!I833,"")</f>
        <v/>
      </c>
    </row>
    <row r="834" spans="1:13" ht="14.5" x14ac:dyDescent="0.35">
      <c r="A834" s="118"/>
      <c r="C834" s="98" t="str">
        <f>IF('MASTER  10 Teams'!C834&lt;&gt;"",'MASTER  10 Teams'!C834,"")</f>
        <v/>
      </c>
      <c r="D834" s="1" t="str">
        <f>IF('MASTER  10 Teams'!D834&lt;&gt;"",'MASTER  10 Teams'!D834,"")</f>
        <v/>
      </c>
      <c r="E834" s="24" t="e">
        <f>VLOOKUP(K834,'Ref asgn teams'!$A$2:$B$99,2)</f>
        <v>#N/A</v>
      </c>
      <c r="F834" s="24" t="e">
        <f>VLOOKUP(L834,'Ref asgn teams'!$A$2:$B$99,2)</f>
        <v>#N/A</v>
      </c>
      <c r="H834" s="97" t="str">
        <f>IF('MASTER  10 Teams'!H834&lt;&gt;"",'MASTER  10 Teams'!H834,"")</f>
        <v/>
      </c>
      <c r="I834" s="25" t="e">
        <f>VLOOKUP(M834,Venues!$A$2:$E$139,5,FALSE)</f>
        <v>#N/A</v>
      </c>
      <c r="J834" s="75" t="str">
        <f>IF('MASTER  10 Teams'!J834&lt;&gt;"",'MASTER  10 Teams'!J834,"")</f>
        <v/>
      </c>
      <c r="K834" s="24" t="str">
        <f>IF('MASTER  10 Teams'!E834&lt;&gt;"",'MASTER  10 Teams'!E834,"")</f>
        <v/>
      </c>
      <c r="L834" s="24" t="str">
        <f>IF('MASTER  10 Teams'!F834&lt;&gt;"",'MASTER  10 Teams'!F834,"")</f>
        <v/>
      </c>
      <c r="M834" s="5" t="str">
        <f>IF('MASTER  10 Teams'!I834&lt;&gt;"",'MASTER  10 Teams'!I834,"")</f>
        <v/>
      </c>
    </row>
    <row r="835" spans="1:13" ht="14.5" x14ac:dyDescent="0.35">
      <c r="A835" s="118"/>
      <c r="C835" s="98" t="str">
        <f>IF('MASTER  10 Teams'!C835&lt;&gt;"",'MASTER  10 Teams'!C835,"")</f>
        <v/>
      </c>
      <c r="D835" s="1" t="str">
        <f>IF('MASTER  10 Teams'!D835&lt;&gt;"",'MASTER  10 Teams'!D835,"")</f>
        <v/>
      </c>
      <c r="E835" s="24" t="e">
        <f>VLOOKUP(K835,'Ref asgn teams'!$A$2:$B$99,2)</f>
        <v>#N/A</v>
      </c>
      <c r="F835" s="24" t="e">
        <f>VLOOKUP(L835,'Ref asgn teams'!$A$2:$B$99,2)</f>
        <v>#N/A</v>
      </c>
      <c r="H835" s="97" t="str">
        <f>IF('MASTER  10 Teams'!H835&lt;&gt;"",'MASTER  10 Teams'!H835,"")</f>
        <v/>
      </c>
      <c r="I835" s="25" t="e">
        <f>VLOOKUP(M835,Venues!$A$2:$E$139,5,FALSE)</f>
        <v>#N/A</v>
      </c>
      <c r="J835" s="75" t="str">
        <f>IF('MASTER  10 Teams'!J835&lt;&gt;"",'MASTER  10 Teams'!J835,"")</f>
        <v/>
      </c>
      <c r="K835" s="24" t="str">
        <f>IF('MASTER  10 Teams'!E835&lt;&gt;"",'MASTER  10 Teams'!E835,"")</f>
        <v/>
      </c>
      <c r="L835" s="24" t="str">
        <f>IF('MASTER  10 Teams'!F835&lt;&gt;"",'MASTER  10 Teams'!F835,"")</f>
        <v/>
      </c>
      <c r="M835" s="5" t="str">
        <f>IF('MASTER  10 Teams'!I835&lt;&gt;"",'MASTER  10 Teams'!I835,"")</f>
        <v/>
      </c>
    </row>
    <row r="836" spans="1:13" ht="14.5" x14ac:dyDescent="0.35">
      <c r="A836" s="118"/>
      <c r="C836" s="98" t="str">
        <f>IF('MASTER  10 Teams'!C836&lt;&gt;"",'MASTER  10 Teams'!C836,"")</f>
        <v/>
      </c>
      <c r="D836" s="1" t="str">
        <f>IF('MASTER  10 Teams'!D836&lt;&gt;"",'MASTER  10 Teams'!D836,"")</f>
        <v/>
      </c>
      <c r="E836" s="24" t="e">
        <f>VLOOKUP(K836,'Ref asgn teams'!$A$2:$B$99,2)</f>
        <v>#N/A</v>
      </c>
      <c r="F836" s="24" t="e">
        <f>VLOOKUP(L836,'Ref asgn teams'!$A$2:$B$99,2)</f>
        <v>#N/A</v>
      </c>
      <c r="H836" s="97" t="str">
        <f>IF('MASTER  10 Teams'!H836&lt;&gt;"",'MASTER  10 Teams'!H836,"")</f>
        <v/>
      </c>
      <c r="I836" s="25" t="e">
        <f>VLOOKUP(M836,Venues!$A$2:$E$139,5,FALSE)</f>
        <v>#N/A</v>
      </c>
      <c r="J836" s="75" t="str">
        <f>IF('MASTER  10 Teams'!J836&lt;&gt;"",'MASTER  10 Teams'!J836,"")</f>
        <v/>
      </c>
      <c r="K836" s="24" t="str">
        <f>IF('MASTER  10 Teams'!E836&lt;&gt;"",'MASTER  10 Teams'!E836,"")</f>
        <v/>
      </c>
      <c r="L836" s="24" t="str">
        <f>IF('MASTER  10 Teams'!F836&lt;&gt;"",'MASTER  10 Teams'!F836,"")</f>
        <v/>
      </c>
      <c r="M836" s="5" t="str">
        <f>IF('MASTER  10 Teams'!I836&lt;&gt;"",'MASTER  10 Teams'!I836,"")</f>
        <v/>
      </c>
    </row>
    <row r="837" spans="1:13" ht="14.5" x14ac:dyDescent="0.35">
      <c r="A837" s="118"/>
      <c r="C837" s="98" t="str">
        <f>IF('MASTER  10 Teams'!C837&lt;&gt;"",'MASTER  10 Teams'!C837,"")</f>
        <v/>
      </c>
      <c r="D837" s="1" t="str">
        <f>IF('MASTER  10 Teams'!D837&lt;&gt;"",'MASTER  10 Teams'!D837,"")</f>
        <v/>
      </c>
      <c r="E837" s="24" t="e">
        <f>VLOOKUP(K837,'Ref asgn teams'!$A$2:$B$99,2)</f>
        <v>#N/A</v>
      </c>
      <c r="F837" s="24" t="e">
        <f>VLOOKUP(L837,'Ref asgn teams'!$A$2:$B$99,2)</f>
        <v>#N/A</v>
      </c>
      <c r="H837" s="97" t="str">
        <f>IF('MASTER  10 Teams'!H837&lt;&gt;"",'MASTER  10 Teams'!H837,"")</f>
        <v/>
      </c>
      <c r="I837" s="25" t="e">
        <f>VLOOKUP(M837,Venues!$A$2:$E$139,5,FALSE)</f>
        <v>#N/A</v>
      </c>
      <c r="J837" s="75" t="str">
        <f>IF('MASTER  10 Teams'!J837&lt;&gt;"",'MASTER  10 Teams'!J837,"")</f>
        <v/>
      </c>
      <c r="K837" s="24" t="str">
        <f>IF('MASTER  10 Teams'!E837&lt;&gt;"",'MASTER  10 Teams'!E837,"")</f>
        <v/>
      </c>
      <c r="L837" s="24" t="str">
        <f>IF('MASTER  10 Teams'!F837&lt;&gt;"",'MASTER  10 Teams'!F837,"")</f>
        <v/>
      </c>
      <c r="M837" s="5" t="str">
        <f>IF('MASTER  10 Teams'!I837&lt;&gt;"",'MASTER  10 Teams'!I837,"")</f>
        <v/>
      </c>
    </row>
    <row r="838" spans="1:13" ht="14.5" x14ac:dyDescent="0.35">
      <c r="A838" s="118"/>
      <c r="C838" s="98" t="str">
        <f>IF('MASTER  10 Teams'!C838&lt;&gt;"",'MASTER  10 Teams'!C838,"")</f>
        <v/>
      </c>
      <c r="D838" s="1" t="str">
        <f>IF('MASTER  10 Teams'!D838&lt;&gt;"",'MASTER  10 Teams'!D838,"")</f>
        <v/>
      </c>
      <c r="E838" s="24" t="e">
        <f>VLOOKUP(K838,'Ref asgn teams'!$A$2:$B$99,2)</f>
        <v>#N/A</v>
      </c>
      <c r="F838" s="24" t="e">
        <f>VLOOKUP(L838,'Ref asgn teams'!$A$2:$B$99,2)</f>
        <v>#N/A</v>
      </c>
      <c r="H838" s="97" t="str">
        <f>IF('MASTER  10 Teams'!H838&lt;&gt;"",'MASTER  10 Teams'!H838,"")</f>
        <v/>
      </c>
      <c r="I838" s="25" t="e">
        <f>VLOOKUP(M838,Venues!$A$2:$E$139,5,FALSE)</f>
        <v>#N/A</v>
      </c>
      <c r="J838" s="75" t="str">
        <f>IF('MASTER  10 Teams'!J838&lt;&gt;"",'MASTER  10 Teams'!J838,"")</f>
        <v/>
      </c>
      <c r="K838" s="24" t="str">
        <f>IF('MASTER  10 Teams'!E838&lt;&gt;"",'MASTER  10 Teams'!E838,"")</f>
        <v/>
      </c>
      <c r="L838" s="24" t="str">
        <f>IF('MASTER  10 Teams'!F838&lt;&gt;"",'MASTER  10 Teams'!F838,"")</f>
        <v/>
      </c>
      <c r="M838" s="5" t="str">
        <f>IF('MASTER  10 Teams'!I838&lt;&gt;"",'MASTER  10 Teams'!I838,"")</f>
        <v/>
      </c>
    </row>
    <row r="839" spans="1:13" ht="14.5" x14ac:dyDescent="0.35">
      <c r="A839" s="118"/>
      <c r="C839" s="98" t="str">
        <f>IF('MASTER  10 Teams'!C839&lt;&gt;"",'MASTER  10 Teams'!C839,"")</f>
        <v/>
      </c>
      <c r="D839" s="1" t="str">
        <f>IF('MASTER  10 Teams'!D839&lt;&gt;"",'MASTER  10 Teams'!D839,"")</f>
        <v/>
      </c>
      <c r="E839" s="24" t="e">
        <f>VLOOKUP(K839,'Ref asgn teams'!$A$2:$B$99,2)</f>
        <v>#N/A</v>
      </c>
      <c r="F839" s="24" t="e">
        <f>VLOOKUP(L839,'Ref asgn teams'!$A$2:$B$99,2)</f>
        <v>#N/A</v>
      </c>
      <c r="H839" s="97" t="str">
        <f>IF('MASTER  10 Teams'!H839&lt;&gt;"",'MASTER  10 Teams'!H839,"")</f>
        <v/>
      </c>
      <c r="I839" s="25" t="e">
        <f>VLOOKUP(M839,Venues!$A$2:$E$139,5,FALSE)</f>
        <v>#N/A</v>
      </c>
      <c r="J839" s="75" t="str">
        <f>IF('MASTER  10 Teams'!J839&lt;&gt;"",'MASTER  10 Teams'!J839,"")</f>
        <v/>
      </c>
      <c r="K839" s="24" t="str">
        <f>IF('MASTER  10 Teams'!E839&lt;&gt;"",'MASTER  10 Teams'!E839,"")</f>
        <v/>
      </c>
      <c r="L839" s="24" t="str">
        <f>IF('MASTER  10 Teams'!F839&lt;&gt;"",'MASTER  10 Teams'!F839,"")</f>
        <v/>
      </c>
      <c r="M839" s="5" t="str">
        <f>IF('MASTER  10 Teams'!I839&lt;&gt;"",'MASTER  10 Teams'!I839,"")</f>
        <v/>
      </c>
    </row>
    <row r="840" spans="1:13" ht="14.5" x14ac:dyDescent="0.35">
      <c r="A840" s="118"/>
      <c r="C840" s="98" t="str">
        <f>IF('MASTER  10 Teams'!C840&lt;&gt;"",'MASTER  10 Teams'!C840,"")</f>
        <v/>
      </c>
      <c r="D840" s="1" t="str">
        <f>IF('MASTER  10 Teams'!D840&lt;&gt;"",'MASTER  10 Teams'!D840,"")</f>
        <v/>
      </c>
      <c r="E840" s="24" t="e">
        <f>VLOOKUP(K840,'Ref asgn teams'!$A$2:$B$99,2)</f>
        <v>#N/A</v>
      </c>
      <c r="F840" s="24" t="e">
        <f>VLOOKUP(L840,'Ref asgn teams'!$A$2:$B$99,2)</f>
        <v>#N/A</v>
      </c>
      <c r="H840" s="97" t="str">
        <f>IF('MASTER  10 Teams'!H840&lt;&gt;"",'MASTER  10 Teams'!H840,"")</f>
        <v/>
      </c>
      <c r="I840" s="25" t="e">
        <f>VLOOKUP(M840,Venues!$A$2:$E$139,5,FALSE)</f>
        <v>#N/A</v>
      </c>
      <c r="J840" s="75" t="str">
        <f>IF('MASTER  10 Teams'!J840&lt;&gt;"",'MASTER  10 Teams'!J840,"")</f>
        <v/>
      </c>
      <c r="K840" s="24" t="str">
        <f>IF('MASTER  10 Teams'!E840&lt;&gt;"",'MASTER  10 Teams'!E840,"")</f>
        <v/>
      </c>
      <c r="L840" s="24" t="str">
        <f>IF('MASTER  10 Teams'!F840&lt;&gt;"",'MASTER  10 Teams'!F840,"")</f>
        <v/>
      </c>
      <c r="M840" s="5" t="str">
        <f>IF('MASTER  10 Teams'!I840&lt;&gt;"",'MASTER  10 Teams'!I840,"")</f>
        <v/>
      </c>
    </row>
    <row r="841" spans="1:13" ht="14.5" x14ac:dyDescent="0.35">
      <c r="A841" s="118"/>
      <c r="C841" s="98" t="str">
        <f>IF('MASTER  10 Teams'!C841&lt;&gt;"",'MASTER  10 Teams'!C841,"")</f>
        <v/>
      </c>
      <c r="D841" s="1" t="str">
        <f>IF('MASTER  10 Teams'!D841&lt;&gt;"",'MASTER  10 Teams'!D841,"")</f>
        <v/>
      </c>
      <c r="E841" s="24" t="e">
        <f>VLOOKUP(K841,'Ref asgn teams'!$A$2:$B$99,2)</f>
        <v>#N/A</v>
      </c>
      <c r="F841" s="24" t="e">
        <f>VLOOKUP(L841,'Ref asgn teams'!$A$2:$B$99,2)</f>
        <v>#N/A</v>
      </c>
      <c r="H841" s="97" t="str">
        <f>IF('MASTER  10 Teams'!H841&lt;&gt;"",'MASTER  10 Teams'!H841,"")</f>
        <v/>
      </c>
      <c r="I841" s="25" t="e">
        <f>VLOOKUP(M841,Venues!$A$2:$E$139,5,FALSE)</f>
        <v>#N/A</v>
      </c>
      <c r="J841" s="75" t="str">
        <f>IF('MASTER  10 Teams'!J841&lt;&gt;"",'MASTER  10 Teams'!J841,"")</f>
        <v/>
      </c>
      <c r="K841" s="24" t="str">
        <f>IF('MASTER  10 Teams'!E841&lt;&gt;"",'MASTER  10 Teams'!E841,"")</f>
        <v/>
      </c>
      <c r="L841" s="24" t="str">
        <f>IF('MASTER  10 Teams'!F841&lt;&gt;"",'MASTER  10 Teams'!F841,"")</f>
        <v/>
      </c>
      <c r="M841" s="5" t="str">
        <f>IF('MASTER  10 Teams'!I841&lt;&gt;"",'MASTER  10 Teams'!I841,"")</f>
        <v/>
      </c>
    </row>
    <row r="842" spans="1:13" ht="14.5" x14ac:dyDescent="0.35">
      <c r="A842" s="118"/>
      <c r="C842" s="98" t="str">
        <f>IF('MASTER  10 Teams'!C842&lt;&gt;"",'MASTER  10 Teams'!C842,"")</f>
        <v/>
      </c>
      <c r="D842" s="1" t="str">
        <f>IF('MASTER  10 Teams'!D842&lt;&gt;"",'MASTER  10 Teams'!D842,"")</f>
        <v/>
      </c>
      <c r="E842" s="24" t="e">
        <f>VLOOKUP(K842,'Ref asgn teams'!$A$2:$B$99,2)</f>
        <v>#N/A</v>
      </c>
      <c r="F842" s="24" t="e">
        <f>VLOOKUP(L842,'Ref asgn teams'!$A$2:$B$99,2)</f>
        <v>#N/A</v>
      </c>
      <c r="H842" s="97" t="str">
        <f>IF('MASTER  10 Teams'!H842&lt;&gt;"",'MASTER  10 Teams'!H842,"")</f>
        <v/>
      </c>
      <c r="I842" s="25" t="e">
        <f>VLOOKUP(M842,Venues!$A$2:$E$139,5,FALSE)</f>
        <v>#N/A</v>
      </c>
      <c r="J842" s="75" t="str">
        <f>IF('MASTER  10 Teams'!J842&lt;&gt;"",'MASTER  10 Teams'!J842,"")</f>
        <v/>
      </c>
      <c r="K842" s="24" t="str">
        <f>IF('MASTER  10 Teams'!E842&lt;&gt;"",'MASTER  10 Teams'!E842,"")</f>
        <v/>
      </c>
      <c r="L842" s="24" t="str">
        <f>IF('MASTER  10 Teams'!F842&lt;&gt;"",'MASTER  10 Teams'!F842,"")</f>
        <v/>
      </c>
      <c r="M842" s="5" t="str">
        <f>IF('MASTER  10 Teams'!I842&lt;&gt;"",'MASTER  10 Teams'!I842,"")</f>
        <v/>
      </c>
    </row>
    <row r="843" spans="1:13" ht="14.5" x14ac:dyDescent="0.35">
      <c r="A843" s="118"/>
      <c r="C843" s="98" t="str">
        <f>IF('MASTER  10 Teams'!C843&lt;&gt;"",'MASTER  10 Teams'!C843,"")</f>
        <v/>
      </c>
      <c r="D843" s="1" t="str">
        <f>IF('MASTER  10 Teams'!D843&lt;&gt;"",'MASTER  10 Teams'!D843,"")</f>
        <v/>
      </c>
      <c r="E843" s="24" t="e">
        <f>VLOOKUP(K843,'Ref asgn teams'!$A$2:$B$99,2)</f>
        <v>#N/A</v>
      </c>
      <c r="F843" s="24" t="e">
        <f>VLOOKUP(L843,'Ref asgn teams'!$A$2:$B$99,2)</f>
        <v>#N/A</v>
      </c>
      <c r="H843" s="97" t="str">
        <f>IF('MASTER  10 Teams'!H843&lt;&gt;"",'MASTER  10 Teams'!H843,"")</f>
        <v/>
      </c>
      <c r="I843" s="25" t="e">
        <f>VLOOKUP(M843,Venues!$A$2:$E$139,5,FALSE)</f>
        <v>#N/A</v>
      </c>
      <c r="J843" s="75" t="str">
        <f>IF('MASTER  10 Teams'!J843&lt;&gt;"",'MASTER  10 Teams'!J843,"")</f>
        <v/>
      </c>
      <c r="K843" s="24" t="str">
        <f>IF('MASTER  10 Teams'!E843&lt;&gt;"",'MASTER  10 Teams'!E843,"")</f>
        <v/>
      </c>
      <c r="L843" s="24" t="str">
        <f>IF('MASTER  10 Teams'!F843&lt;&gt;"",'MASTER  10 Teams'!F843,"")</f>
        <v/>
      </c>
      <c r="M843" s="5" t="str">
        <f>IF('MASTER  10 Teams'!I843&lt;&gt;"",'MASTER  10 Teams'!I843,"")</f>
        <v/>
      </c>
    </row>
    <row r="844" spans="1:13" ht="14.5" x14ac:dyDescent="0.35">
      <c r="A844" s="118"/>
      <c r="C844" s="98" t="str">
        <f>IF('MASTER  10 Teams'!C844&lt;&gt;"",'MASTER  10 Teams'!C844,"")</f>
        <v/>
      </c>
      <c r="D844" s="1" t="str">
        <f>IF('MASTER  10 Teams'!D844&lt;&gt;"",'MASTER  10 Teams'!D844,"")</f>
        <v/>
      </c>
      <c r="E844" s="24" t="e">
        <f>VLOOKUP(K844,'Ref asgn teams'!$A$2:$B$99,2)</f>
        <v>#N/A</v>
      </c>
      <c r="F844" s="24" t="e">
        <f>VLOOKUP(L844,'Ref asgn teams'!$A$2:$B$99,2)</f>
        <v>#N/A</v>
      </c>
      <c r="H844" s="97" t="str">
        <f>IF('MASTER  10 Teams'!H844&lt;&gt;"",'MASTER  10 Teams'!H844,"")</f>
        <v/>
      </c>
      <c r="I844" s="25" t="e">
        <f>VLOOKUP(M844,Venues!$A$2:$E$139,5,FALSE)</f>
        <v>#N/A</v>
      </c>
      <c r="J844" s="75" t="str">
        <f>IF('MASTER  10 Teams'!J844&lt;&gt;"",'MASTER  10 Teams'!J844,"")</f>
        <v/>
      </c>
      <c r="K844" s="24" t="str">
        <f>IF('MASTER  10 Teams'!E844&lt;&gt;"",'MASTER  10 Teams'!E844,"")</f>
        <v/>
      </c>
      <c r="L844" s="24" t="str">
        <f>IF('MASTER  10 Teams'!F844&lt;&gt;"",'MASTER  10 Teams'!F844,"")</f>
        <v/>
      </c>
      <c r="M844" s="5" t="str">
        <f>IF('MASTER  10 Teams'!I844&lt;&gt;"",'MASTER  10 Teams'!I844,"")</f>
        <v/>
      </c>
    </row>
    <row r="845" spans="1:13" ht="14.5" x14ac:dyDescent="0.35">
      <c r="A845" s="118"/>
      <c r="C845" s="98" t="str">
        <f>IF('MASTER  10 Teams'!C845&lt;&gt;"",'MASTER  10 Teams'!C845,"")</f>
        <v/>
      </c>
      <c r="D845" s="1" t="str">
        <f>IF('MASTER  10 Teams'!D845&lt;&gt;"",'MASTER  10 Teams'!D845,"")</f>
        <v/>
      </c>
      <c r="E845" s="24" t="e">
        <f>VLOOKUP(K845,'Ref asgn teams'!$A$2:$B$99,2)</f>
        <v>#N/A</v>
      </c>
      <c r="F845" s="24" t="e">
        <f>VLOOKUP(L845,'Ref asgn teams'!$A$2:$B$99,2)</f>
        <v>#N/A</v>
      </c>
      <c r="H845" s="97" t="str">
        <f>IF('MASTER  10 Teams'!H845&lt;&gt;"",'MASTER  10 Teams'!H845,"")</f>
        <v/>
      </c>
      <c r="I845" s="25" t="e">
        <f>VLOOKUP(M845,Venues!$A$2:$E$139,5,FALSE)</f>
        <v>#N/A</v>
      </c>
      <c r="J845" s="75" t="str">
        <f>IF('MASTER  10 Teams'!J845&lt;&gt;"",'MASTER  10 Teams'!J845,"")</f>
        <v/>
      </c>
      <c r="K845" s="24" t="str">
        <f>IF('MASTER  10 Teams'!E845&lt;&gt;"",'MASTER  10 Teams'!E845,"")</f>
        <v/>
      </c>
      <c r="L845" s="24" t="str">
        <f>IF('MASTER  10 Teams'!F845&lt;&gt;"",'MASTER  10 Teams'!F845,"")</f>
        <v/>
      </c>
      <c r="M845" s="5" t="str">
        <f>IF('MASTER  10 Teams'!I845&lt;&gt;"",'MASTER  10 Teams'!I845,"")</f>
        <v/>
      </c>
    </row>
    <row r="846" spans="1:13" ht="14.5" x14ac:dyDescent="0.35">
      <c r="A846" s="118"/>
      <c r="C846" s="98" t="str">
        <f>IF('MASTER  10 Teams'!C846&lt;&gt;"",'MASTER  10 Teams'!C846,"")</f>
        <v/>
      </c>
      <c r="D846" s="1" t="str">
        <f>IF('MASTER  10 Teams'!D846&lt;&gt;"",'MASTER  10 Teams'!D846,"")</f>
        <v/>
      </c>
      <c r="E846" s="24" t="e">
        <f>VLOOKUP(K846,'Ref asgn teams'!$A$2:$B$99,2)</f>
        <v>#N/A</v>
      </c>
      <c r="F846" s="24" t="e">
        <f>VLOOKUP(L846,'Ref asgn teams'!$A$2:$B$99,2)</f>
        <v>#N/A</v>
      </c>
      <c r="H846" s="97" t="str">
        <f>IF('MASTER  10 Teams'!H846&lt;&gt;"",'MASTER  10 Teams'!H846,"")</f>
        <v/>
      </c>
      <c r="I846" s="25" t="e">
        <f>VLOOKUP(M846,Venues!$A$2:$E$139,5,FALSE)</f>
        <v>#N/A</v>
      </c>
      <c r="J846" s="75" t="str">
        <f>IF('MASTER  10 Teams'!J846&lt;&gt;"",'MASTER  10 Teams'!J846,"")</f>
        <v/>
      </c>
      <c r="K846" s="24" t="str">
        <f>IF('MASTER  10 Teams'!E846&lt;&gt;"",'MASTER  10 Teams'!E846,"")</f>
        <v/>
      </c>
      <c r="L846" s="24" t="str">
        <f>IF('MASTER  10 Teams'!F846&lt;&gt;"",'MASTER  10 Teams'!F846,"")</f>
        <v/>
      </c>
      <c r="M846" s="5" t="str">
        <f>IF('MASTER  10 Teams'!I846&lt;&gt;"",'MASTER  10 Teams'!I846,"")</f>
        <v/>
      </c>
    </row>
    <row r="847" spans="1:13" ht="14.5" x14ac:dyDescent="0.35">
      <c r="A847" s="118"/>
      <c r="C847" s="98" t="str">
        <f>IF('MASTER  10 Teams'!C847&lt;&gt;"",'MASTER  10 Teams'!C847,"")</f>
        <v/>
      </c>
      <c r="D847" s="1" t="str">
        <f>IF('MASTER  10 Teams'!D847&lt;&gt;"",'MASTER  10 Teams'!D847,"")</f>
        <v/>
      </c>
      <c r="E847" s="24" t="e">
        <f>VLOOKUP(K847,'Ref asgn teams'!$A$2:$B$99,2)</f>
        <v>#N/A</v>
      </c>
      <c r="F847" s="24" t="e">
        <f>VLOOKUP(L847,'Ref asgn teams'!$A$2:$B$99,2)</f>
        <v>#N/A</v>
      </c>
      <c r="H847" s="97" t="str">
        <f>IF('MASTER  10 Teams'!H847&lt;&gt;"",'MASTER  10 Teams'!H847,"")</f>
        <v/>
      </c>
      <c r="I847" s="25" t="e">
        <f>VLOOKUP(M847,Venues!$A$2:$E$139,5,FALSE)</f>
        <v>#N/A</v>
      </c>
      <c r="J847" s="75" t="str">
        <f>IF('MASTER  10 Teams'!J847&lt;&gt;"",'MASTER  10 Teams'!J847,"")</f>
        <v/>
      </c>
      <c r="K847" s="24" t="str">
        <f>IF('MASTER  10 Teams'!E847&lt;&gt;"",'MASTER  10 Teams'!E847,"")</f>
        <v/>
      </c>
      <c r="L847" s="24" t="str">
        <f>IF('MASTER  10 Teams'!F847&lt;&gt;"",'MASTER  10 Teams'!F847,"")</f>
        <v/>
      </c>
      <c r="M847" s="5" t="str">
        <f>IF('MASTER  10 Teams'!I847&lt;&gt;"",'MASTER  10 Teams'!I847,"")</f>
        <v/>
      </c>
    </row>
    <row r="848" spans="1:13" ht="14.5" x14ac:dyDescent="0.35">
      <c r="A848" s="118"/>
      <c r="C848" s="98" t="str">
        <f>IF('MASTER  10 Teams'!C848&lt;&gt;"",'MASTER  10 Teams'!C848,"")</f>
        <v/>
      </c>
      <c r="D848" s="1" t="str">
        <f>IF('MASTER  10 Teams'!D848&lt;&gt;"",'MASTER  10 Teams'!D848,"")</f>
        <v/>
      </c>
      <c r="E848" s="24" t="e">
        <f>VLOOKUP(K848,'Ref asgn teams'!$A$2:$B$99,2)</f>
        <v>#N/A</v>
      </c>
      <c r="F848" s="24" t="e">
        <f>VLOOKUP(L848,'Ref asgn teams'!$A$2:$B$99,2)</f>
        <v>#N/A</v>
      </c>
      <c r="H848" s="97" t="str">
        <f>IF('MASTER  10 Teams'!H848&lt;&gt;"",'MASTER  10 Teams'!H848,"")</f>
        <v/>
      </c>
      <c r="I848" s="25" t="e">
        <f>VLOOKUP(M848,Venues!$A$2:$E$139,5,FALSE)</f>
        <v>#N/A</v>
      </c>
      <c r="J848" s="75" t="str">
        <f>IF('MASTER  10 Teams'!J848&lt;&gt;"",'MASTER  10 Teams'!J848,"")</f>
        <v/>
      </c>
      <c r="K848" s="24" t="str">
        <f>IF('MASTER  10 Teams'!E848&lt;&gt;"",'MASTER  10 Teams'!E848,"")</f>
        <v/>
      </c>
      <c r="L848" s="24" t="str">
        <f>IF('MASTER  10 Teams'!F848&lt;&gt;"",'MASTER  10 Teams'!F848,"")</f>
        <v/>
      </c>
      <c r="M848" s="5" t="str">
        <f>IF('MASTER  10 Teams'!I848&lt;&gt;"",'MASTER  10 Teams'!I848,"")</f>
        <v/>
      </c>
    </row>
    <row r="849" spans="1:13" ht="14.5" x14ac:dyDescent="0.35">
      <c r="A849" s="118"/>
      <c r="C849" s="98" t="str">
        <f>IF('MASTER  10 Teams'!C849&lt;&gt;"",'MASTER  10 Teams'!C849,"")</f>
        <v/>
      </c>
      <c r="D849" s="1" t="str">
        <f>IF('MASTER  10 Teams'!D849&lt;&gt;"",'MASTER  10 Teams'!D849,"")</f>
        <v/>
      </c>
      <c r="E849" s="24" t="e">
        <f>VLOOKUP(K849,'Ref asgn teams'!$A$2:$B$99,2)</f>
        <v>#N/A</v>
      </c>
      <c r="F849" s="24" t="e">
        <f>VLOOKUP(L849,'Ref asgn teams'!$A$2:$B$99,2)</f>
        <v>#N/A</v>
      </c>
      <c r="H849" s="97" t="str">
        <f>IF('MASTER  10 Teams'!H849&lt;&gt;"",'MASTER  10 Teams'!H849,"")</f>
        <v/>
      </c>
      <c r="I849" s="25" t="e">
        <f>VLOOKUP(M849,Venues!$A$2:$E$139,5,FALSE)</f>
        <v>#N/A</v>
      </c>
      <c r="J849" s="75" t="str">
        <f>IF('MASTER  10 Teams'!J849&lt;&gt;"",'MASTER  10 Teams'!J849,"")</f>
        <v/>
      </c>
      <c r="K849" s="24" t="str">
        <f>IF('MASTER  10 Teams'!E849&lt;&gt;"",'MASTER  10 Teams'!E849,"")</f>
        <v/>
      </c>
      <c r="L849" s="24" t="str">
        <f>IF('MASTER  10 Teams'!F849&lt;&gt;"",'MASTER  10 Teams'!F849,"")</f>
        <v/>
      </c>
      <c r="M849" s="5" t="str">
        <f>IF('MASTER  10 Teams'!I849&lt;&gt;"",'MASTER  10 Teams'!I849,"")</f>
        <v/>
      </c>
    </row>
    <row r="850" spans="1:13" ht="14.5" x14ac:dyDescent="0.35">
      <c r="A850" s="118"/>
      <c r="C850" s="98" t="str">
        <f>IF('MASTER  10 Teams'!C850&lt;&gt;"",'MASTER  10 Teams'!C850,"")</f>
        <v/>
      </c>
      <c r="D850" s="1" t="str">
        <f>IF('MASTER  10 Teams'!D850&lt;&gt;"",'MASTER  10 Teams'!D850,"")</f>
        <v/>
      </c>
      <c r="E850" s="24" t="e">
        <f>VLOOKUP(K850,'Ref asgn teams'!$A$2:$B$99,2)</f>
        <v>#N/A</v>
      </c>
      <c r="F850" s="24" t="e">
        <f>VLOOKUP(L850,'Ref asgn teams'!$A$2:$B$99,2)</f>
        <v>#N/A</v>
      </c>
      <c r="H850" s="97" t="str">
        <f>IF('MASTER  10 Teams'!H850&lt;&gt;"",'MASTER  10 Teams'!H850,"")</f>
        <v/>
      </c>
      <c r="I850" s="25" t="e">
        <f>VLOOKUP(M850,Venues!$A$2:$E$139,5,FALSE)</f>
        <v>#N/A</v>
      </c>
      <c r="J850" s="75" t="str">
        <f>IF('MASTER  10 Teams'!J850&lt;&gt;"",'MASTER  10 Teams'!J850,"")</f>
        <v/>
      </c>
      <c r="K850" s="24" t="str">
        <f>IF('MASTER  10 Teams'!E850&lt;&gt;"",'MASTER  10 Teams'!E850,"")</f>
        <v/>
      </c>
      <c r="L850" s="24" t="str">
        <f>IF('MASTER  10 Teams'!F850&lt;&gt;"",'MASTER  10 Teams'!F850,"")</f>
        <v/>
      </c>
      <c r="M850" s="5" t="str">
        <f>IF('MASTER  10 Teams'!I850&lt;&gt;"",'MASTER  10 Teams'!I850,"")</f>
        <v/>
      </c>
    </row>
    <row r="851" spans="1:13" ht="14.5" x14ac:dyDescent="0.35">
      <c r="A851" s="118"/>
      <c r="C851" s="98" t="str">
        <f>IF('MASTER  10 Teams'!C851&lt;&gt;"",'MASTER  10 Teams'!C851,"")</f>
        <v/>
      </c>
      <c r="D851" s="1" t="str">
        <f>IF('MASTER  10 Teams'!D851&lt;&gt;"",'MASTER  10 Teams'!D851,"")</f>
        <v/>
      </c>
      <c r="E851" s="24" t="e">
        <f>VLOOKUP(K851,'Ref asgn teams'!$A$2:$B$99,2)</f>
        <v>#N/A</v>
      </c>
      <c r="F851" s="24" t="e">
        <f>VLOOKUP(L851,'Ref asgn teams'!$A$2:$B$99,2)</f>
        <v>#N/A</v>
      </c>
      <c r="H851" s="97" t="str">
        <f>IF('MASTER  10 Teams'!H851&lt;&gt;"",'MASTER  10 Teams'!H851,"")</f>
        <v/>
      </c>
      <c r="I851" s="25" t="e">
        <f>VLOOKUP(M851,Venues!$A$2:$E$139,5,FALSE)</f>
        <v>#N/A</v>
      </c>
      <c r="J851" s="75" t="str">
        <f>IF('MASTER  10 Teams'!J851&lt;&gt;"",'MASTER  10 Teams'!J851,"")</f>
        <v/>
      </c>
      <c r="K851" s="24" t="str">
        <f>IF('MASTER  10 Teams'!E851&lt;&gt;"",'MASTER  10 Teams'!E851,"")</f>
        <v/>
      </c>
      <c r="L851" s="24" t="str">
        <f>IF('MASTER  10 Teams'!F851&lt;&gt;"",'MASTER  10 Teams'!F851,"")</f>
        <v/>
      </c>
      <c r="M851" s="5" t="str">
        <f>IF('MASTER  10 Teams'!I851&lt;&gt;"",'MASTER  10 Teams'!I851,"")</f>
        <v/>
      </c>
    </row>
    <row r="852" spans="1:13" ht="14.5" x14ac:dyDescent="0.35">
      <c r="A852" s="118"/>
      <c r="C852" s="98" t="str">
        <f>IF('MASTER  10 Teams'!C852&lt;&gt;"",'MASTER  10 Teams'!C852,"")</f>
        <v/>
      </c>
      <c r="D852" s="1" t="str">
        <f>IF('MASTER  10 Teams'!D852&lt;&gt;"",'MASTER  10 Teams'!D852,"")</f>
        <v/>
      </c>
      <c r="E852" s="24" t="e">
        <f>VLOOKUP(K852,'Ref asgn teams'!$A$2:$B$99,2)</f>
        <v>#N/A</v>
      </c>
      <c r="F852" s="24" t="e">
        <f>VLOOKUP(L852,'Ref asgn teams'!$A$2:$B$99,2)</f>
        <v>#N/A</v>
      </c>
      <c r="H852" s="97" t="str">
        <f>IF('MASTER  10 Teams'!H852&lt;&gt;"",'MASTER  10 Teams'!H852,"")</f>
        <v/>
      </c>
      <c r="I852" s="25" t="e">
        <f>VLOOKUP(M852,Venues!$A$2:$E$139,5,FALSE)</f>
        <v>#N/A</v>
      </c>
      <c r="J852" s="75" t="str">
        <f>IF('MASTER  10 Teams'!J852&lt;&gt;"",'MASTER  10 Teams'!J852,"")</f>
        <v/>
      </c>
      <c r="K852" s="24" t="str">
        <f>IF('MASTER  10 Teams'!E852&lt;&gt;"",'MASTER  10 Teams'!E852,"")</f>
        <v/>
      </c>
      <c r="L852" s="24" t="str">
        <f>IF('MASTER  10 Teams'!F852&lt;&gt;"",'MASTER  10 Teams'!F852,"")</f>
        <v/>
      </c>
      <c r="M852" s="5" t="str">
        <f>IF('MASTER  10 Teams'!I852&lt;&gt;"",'MASTER  10 Teams'!I852,"")</f>
        <v/>
      </c>
    </row>
    <row r="853" spans="1:13" ht="14.5" x14ac:dyDescent="0.35">
      <c r="A853" s="118"/>
      <c r="C853" s="98" t="str">
        <f>IF('MASTER  10 Teams'!C853&lt;&gt;"",'MASTER  10 Teams'!C853,"")</f>
        <v/>
      </c>
      <c r="D853" s="1" t="str">
        <f>IF('MASTER  10 Teams'!D853&lt;&gt;"",'MASTER  10 Teams'!D853,"")</f>
        <v/>
      </c>
      <c r="E853" s="24" t="e">
        <f>VLOOKUP(K853,'Ref asgn teams'!$A$2:$B$99,2)</f>
        <v>#N/A</v>
      </c>
      <c r="F853" s="24" t="e">
        <f>VLOOKUP(L853,'Ref asgn teams'!$A$2:$B$99,2)</f>
        <v>#N/A</v>
      </c>
      <c r="H853" s="97" t="str">
        <f>IF('MASTER  10 Teams'!H853&lt;&gt;"",'MASTER  10 Teams'!H853,"")</f>
        <v/>
      </c>
      <c r="I853" s="25" t="e">
        <f>VLOOKUP(M853,Venues!$A$2:$E$139,5,FALSE)</f>
        <v>#N/A</v>
      </c>
      <c r="J853" s="75" t="str">
        <f>IF('MASTER  10 Teams'!J853&lt;&gt;"",'MASTER  10 Teams'!J853,"")</f>
        <v/>
      </c>
      <c r="K853" s="24" t="str">
        <f>IF('MASTER  10 Teams'!E853&lt;&gt;"",'MASTER  10 Teams'!E853,"")</f>
        <v/>
      </c>
      <c r="L853" s="24" t="str">
        <f>IF('MASTER  10 Teams'!F853&lt;&gt;"",'MASTER  10 Teams'!F853,"")</f>
        <v/>
      </c>
      <c r="M853" s="5" t="str">
        <f>IF('MASTER  10 Teams'!I853&lt;&gt;"",'MASTER  10 Teams'!I853,"")</f>
        <v/>
      </c>
    </row>
    <row r="854" spans="1:13" ht="14.5" x14ac:dyDescent="0.35">
      <c r="A854" s="118"/>
      <c r="C854" s="98" t="str">
        <f>IF('MASTER  10 Teams'!C854&lt;&gt;"",'MASTER  10 Teams'!C854,"")</f>
        <v/>
      </c>
      <c r="D854" s="1" t="str">
        <f>IF('MASTER  10 Teams'!D854&lt;&gt;"",'MASTER  10 Teams'!D854,"")</f>
        <v/>
      </c>
      <c r="E854" s="24" t="e">
        <f>VLOOKUP(K854,'Ref asgn teams'!$A$2:$B$99,2)</f>
        <v>#N/A</v>
      </c>
      <c r="F854" s="24" t="e">
        <f>VLOOKUP(L854,'Ref asgn teams'!$A$2:$B$99,2)</f>
        <v>#N/A</v>
      </c>
      <c r="H854" s="97" t="str">
        <f>IF('MASTER  10 Teams'!H854&lt;&gt;"",'MASTER  10 Teams'!H854,"")</f>
        <v/>
      </c>
      <c r="I854" s="25" t="e">
        <f>VLOOKUP(M854,Venues!$A$2:$E$139,5,FALSE)</f>
        <v>#N/A</v>
      </c>
      <c r="J854" s="75" t="str">
        <f>IF('MASTER  10 Teams'!J854&lt;&gt;"",'MASTER  10 Teams'!J854,"")</f>
        <v/>
      </c>
      <c r="K854" s="24" t="str">
        <f>IF('MASTER  10 Teams'!E854&lt;&gt;"",'MASTER  10 Teams'!E854,"")</f>
        <v/>
      </c>
      <c r="L854" s="24" t="str">
        <f>IF('MASTER  10 Teams'!F854&lt;&gt;"",'MASTER  10 Teams'!F854,"")</f>
        <v/>
      </c>
      <c r="M854" s="5" t="str">
        <f>IF('MASTER  10 Teams'!I854&lt;&gt;"",'MASTER  10 Teams'!I854,"")</f>
        <v/>
      </c>
    </row>
    <row r="855" spans="1:13" ht="14.5" x14ac:dyDescent="0.35">
      <c r="A855" s="118"/>
      <c r="C855" s="98" t="str">
        <f>IF('MASTER  10 Teams'!C855&lt;&gt;"",'MASTER  10 Teams'!C855,"")</f>
        <v/>
      </c>
      <c r="D855" s="1" t="str">
        <f>IF('MASTER  10 Teams'!D855&lt;&gt;"",'MASTER  10 Teams'!D855,"")</f>
        <v/>
      </c>
      <c r="E855" s="24" t="e">
        <f>VLOOKUP(K855,'Ref asgn teams'!$A$2:$B$99,2)</f>
        <v>#N/A</v>
      </c>
      <c r="F855" s="24" t="e">
        <f>VLOOKUP(L855,'Ref asgn teams'!$A$2:$B$99,2)</f>
        <v>#N/A</v>
      </c>
      <c r="H855" s="97" t="str">
        <f>IF('MASTER  10 Teams'!H855&lt;&gt;"",'MASTER  10 Teams'!H855,"")</f>
        <v/>
      </c>
      <c r="I855" s="25" t="e">
        <f>VLOOKUP(M855,Venues!$A$2:$E$139,5,FALSE)</f>
        <v>#N/A</v>
      </c>
      <c r="J855" s="75" t="str">
        <f>IF('MASTER  10 Teams'!J855&lt;&gt;"",'MASTER  10 Teams'!J855,"")</f>
        <v/>
      </c>
      <c r="K855" s="24" t="str">
        <f>IF('MASTER  10 Teams'!E855&lt;&gt;"",'MASTER  10 Teams'!E855,"")</f>
        <v/>
      </c>
      <c r="L855" s="24" t="str">
        <f>IF('MASTER  10 Teams'!F855&lt;&gt;"",'MASTER  10 Teams'!F855,"")</f>
        <v/>
      </c>
      <c r="M855" s="5" t="str">
        <f>IF('MASTER  10 Teams'!I855&lt;&gt;"",'MASTER  10 Teams'!I855,"")</f>
        <v/>
      </c>
    </row>
    <row r="856" spans="1:13" ht="14.5" x14ac:dyDescent="0.35">
      <c r="A856" s="118"/>
      <c r="C856" s="98" t="str">
        <f>IF('MASTER  10 Teams'!C856&lt;&gt;"",'MASTER  10 Teams'!C856,"")</f>
        <v/>
      </c>
      <c r="D856" s="1" t="str">
        <f>IF('MASTER  10 Teams'!D856&lt;&gt;"",'MASTER  10 Teams'!D856,"")</f>
        <v/>
      </c>
      <c r="E856" s="24" t="e">
        <f>VLOOKUP(K856,'Ref asgn teams'!$A$2:$B$99,2)</f>
        <v>#N/A</v>
      </c>
      <c r="F856" s="24" t="e">
        <f>VLOOKUP(L856,'Ref asgn teams'!$A$2:$B$99,2)</f>
        <v>#N/A</v>
      </c>
      <c r="H856" s="97" t="str">
        <f>IF('MASTER  10 Teams'!H856&lt;&gt;"",'MASTER  10 Teams'!H856,"")</f>
        <v/>
      </c>
      <c r="I856" s="25" t="e">
        <f>VLOOKUP(M856,Venues!$A$2:$E$139,5,FALSE)</f>
        <v>#N/A</v>
      </c>
      <c r="J856" s="75" t="str">
        <f>IF('MASTER  10 Teams'!J856&lt;&gt;"",'MASTER  10 Teams'!J856,"")</f>
        <v/>
      </c>
      <c r="K856" s="24" t="str">
        <f>IF('MASTER  10 Teams'!E856&lt;&gt;"",'MASTER  10 Teams'!E856,"")</f>
        <v/>
      </c>
      <c r="L856" s="24" t="str">
        <f>IF('MASTER  10 Teams'!F856&lt;&gt;"",'MASTER  10 Teams'!F856,"")</f>
        <v/>
      </c>
      <c r="M856" s="5" t="str">
        <f>IF('MASTER  10 Teams'!I856&lt;&gt;"",'MASTER  10 Teams'!I856,"")</f>
        <v/>
      </c>
    </row>
    <row r="857" spans="1:13" ht="14.5" x14ac:dyDescent="0.35">
      <c r="A857" s="118"/>
      <c r="C857" s="98" t="str">
        <f>IF('MASTER  10 Teams'!C857&lt;&gt;"",'MASTER  10 Teams'!C857,"")</f>
        <v/>
      </c>
      <c r="D857" s="1" t="str">
        <f>IF('MASTER  10 Teams'!D857&lt;&gt;"",'MASTER  10 Teams'!D857,"")</f>
        <v/>
      </c>
      <c r="E857" s="24" t="e">
        <f>VLOOKUP(K857,'Ref asgn teams'!$A$2:$B$99,2)</f>
        <v>#N/A</v>
      </c>
      <c r="F857" s="24" t="e">
        <f>VLOOKUP(L857,'Ref asgn teams'!$A$2:$B$99,2)</f>
        <v>#N/A</v>
      </c>
      <c r="H857" s="97" t="str">
        <f>IF('MASTER  10 Teams'!H857&lt;&gt;"",'MASTER  10 Teams'!H857,"")</f>
        <v/>
      </c>
      <c r="I857" s="25" t="e">
        <f>VLOOKUP(M857,Venues!$A$2:$E$139,5,FALSE)</f>
        <v>#N/A</v>
      </c>
      <c r="J857" s="75" t="str">
        <f>IF('MASTER  10 Teams'!J857&lt;&gt;"",'MASTER  10 Teams'!J857,"")</f>
        <v/>
      </c>
      <c r="K857" s="24" t="str">
        <f>IF('MASTER  10 Teams'!E857&lt;&gt;"",'MASTER  10 Teams'!E857,"")</f>
        <v/>
      </c>
      <c r="L857" s="24" t="str">
        <f>IF('MASTER  10 Teams'!F857&lt;&gt;"",'MASTER  10 Teams'!F857,"")</f>
        <v/>
      </c>
      <c r="M857" s="5" t="str">
        <f>IF('MASTER  10 Teams'!I857&lt;&gt;"",'MASTER  10 Teams'!I857,"")</f>
        <v/>
      </c>
    </row>
    <row r="858" spans="1:13" ht="14.5" x14ac:dyDescent="0.35">
      <c r="A858" s="118"/>
      <c r="C858" s="98" t="str">
        <f>IF('MASTER  10 Teams'!C858&lt;&gt;"",'MASTER  10 Teams'!C858,"")</f>
        <v/>
      </c>
      <c r="D858" s="1" t="str">
        <f>IF('MASTER  10 Teams'!D858&lt;&gt;"",'MASTER  10 Teams'!D858,"")</f>
        <v/>
      </c>
      <c r="E858" s="24" t="e">
        <f>VLOOKUP(K858,'Ref asgn teams'!$A$2:$B$99,2)</f>
        <v>#N/A</v>
      </c>
      <c r="F858" s="24" t="e">
        <f>VLOOKUP(L858,'Ref asgn teams'!$A$2:$B$99,2)</f>
        <v>#N/A</v>
      </c>
      <c r="H858" s="97" t="str">
        <f>IF('MASTER  10 Teams'!H858&lt;&gt;"",'MASTER  10 Teams'!H858,"")</f>
        <v/>
      </c>
      <c r="I858" s="25" t="e">
        <f>VLOOKUP(M858,Venues!$A$2:$E$139,5,FALSE)</f>
        <v>#N/A</v>
      </c>
      <c r="J858" s="75" t="str">
        <f>IF('MASTER  10 Teams'!J858&lt;&gt;"",'MASTER  10 Teams'!J858,"")</f>
        <v/>
      </c>
      <c r="K858" s="24" t="str">
        <f>IF('MASTER  10 Teams'!E858&lt;&gt;"",'MASTER  10 Teams'!E858,"")</f>
        <v/>
      </c>
      <c r="L858" s="24" t="str">
        <f>IF('MASTER  10 Teams'!F858&lt;&gt;"",'MASTER  10 Teams'!F858,"")</f>
        <v/>
      </c>
      <c r="M858" s="5" t="str">
        <f>IF('MASTER  10 Teams'!I858&lt;&gt;"",'MASTER  10 Teams'!I858,"")</f>
        <v/>
      </c>
    </row>
    <row r="859" spans="1:13" ht="14.5" x14ac:dyDescent="0.35">
      <c r="A859" s="118"/>
      <c r="C859" s="98" t="str">
        <f>IF('MASTER  10 Teams'!C859&lt;&gt;"",'MASTER  10 Teams'!C859,"")</f>
        <v/>
      </c>
      <c r="D859" s="1" t="str">
        <f>IF('MASTER  10 Teams'!D859&lt;&gt;"",'MASTER  10 Teams'!D859,"")</f>
        <v/>
      </c>
      <c r="E859" s="24" t="e">
        <f>VLOOKUP(K859,'Ref asgn teams'!$A$2:$B$99,2)</f>
        <v>#N/A</v>
      </c>
      <c r="F859" s="24" t="e">
        <f>VLOOKUP(L859,'Ref asgn teams'!$A$2:$B$99,2)</f>
        <v>#N/A</v>
      </c>
      <c r="H859" s="97" t="str">
        <f>IF('MASTER  10 Teams'!H859&lt;&gt;"",'MASTER  10 Teams'!H859,"")</f>
        <v/>
      </c>
      <c r="I859" s="25" t="e">
        <f>VLOOKUP(M859,Venues!$A$2:$E$139,5,FALSE)</f>
        <v>#N/A</v>
      </c>
      <c r="J859" s="75" t="str">
        <f>IF('MASTER  10 Teams'!J859&lt;&gt;"",'MASTER  10 Teams'!J859,"")</f>
        <v/>
      </c>
      <c r="K859" s="24" t="str">
        <f>IF('MASTER  10 Teams'!E859&lt;&gt;"",'MASTER  10 Teams'!E859,"")</f>
        <v/>
      </c>
      <c r="L859" s="24" t="str">
        <f>IF('MASTER  10 Teams'!F859&lt;&gt;"",'MASTER  10 Teams'!F859,"")</f>
        <v/>
      </c>
      <c r="M859" s="5" t="str">
        <f>IF('MASTER  10 Teams'!I859&lt;&gt;"",'MASTER  10 Teams'!I859,"")</f>
        <v/>
      </c>
    </row>
    <row r="860" spans="1:13" ht="14.5" x14ac:dyDescent="0.35">
      <c r="A860" s="118"/>
      <c r="C860" s="98" t="str">
        <f>IF('MASTER  10 Teams'!C860&lt;&gt;"",'MASTER  10 Teams'!C860,"")</f>
        <v/>
      </c>
      <c r="D860" s="1" t="str">
        <f>IF('MASTER  10 Teams'!D860&lt;&gt;"",'MASTER  10 Teams'!D860,"")</f>
        <v/>
      </c>
      <c r="E860" s="24" t="e">
        <f>VLOOKUP(K860,'Ref asgn teams'!$A$2:$B$99,2)</f>
        <v>#N/A</v>
      </c>
      <c r="F860" s="24" t="e">
        <f>VLOOKUP(L860,'Ref asgn teams'!$A$2:$B$99,2)</f>
        <v>#N/A</v>
      </c>
      <c r="H860" s="97" t="str">
        <f>IF('MASTER  10 Teams'!H860&lt;&gt;"",'MASTER  10 Teams'!H860,"")</f>
        <v/>
      </c>
      <c r="I860" s="25" t="e">
        <f>VLOOKUP(M860,Venues!$A$2:$E$139,5,FALSE)</f>
        <v>#N/A</v>
      </c>
      <c r="J860" s="75" t="str">
        <f>IF('MASTER  10 Teams'!J860&lt;&gt;"",'MASTER  10 Teams'!J860,"")</f>
        <v/>
      </c>
      <c r="K860" s="24" t="str">
        <f>IF('MASTER  10 Teams'!E860&lt;&gt;"",'MASTER  10 Teams'!E860,"")</f>
        <v/>
      </c>
      <c r="L860" s="24" t="str">
        <f>IF('MASTER  10 Teams'!F860&lt;&gt;"",'MASTER  10 Teams'!F860,"")</f>
        <v/>
      </c>
      <c r="M860" s="5" t="str">
        <f>IF('MASTER  10 Teams'!I860&lt;&gt;"",'MASTER  10 Teams'!I860,"")</f>
        <v/>
      </c>
    </row>
    <row r="861" spans="1:13" ht="14.5" x14ac:dyDescent="0.35">
      <c r="A861" s="118"/>
      <c r="C861" s="98" t="str">
        <f>IF('MASTER  10 Teams'!C861&lt;&gt;"",'MASTER  10 Teams'!C861,"")</f>
        <v/>
      </c>
      <c r="D861" s="1" t="str">
        <f>IF('MASTER  10 Teams'!D861&lt;&gt;"",'MASTER  10 Teams'!D861,"")</f>
        <v/>
      </c>
      <c r="E861" s="24" t="e">
        <f>VLOOKUP(K861,'Ref asgn teams'!$A$2:$B$99,2)</f>
        <v>#N/A</v>
      </c>
      <c r="F861" s="24" t="e">
        <f>VLOOKUP(L861,'Ref asgn teams'!$A$2:$B$99,2)</f>
        <v>#N/A</v>
      </c>
      <c r="H861" s="96"/>
      <c r="I861" s="25" t="e">
        <f>VLOOKUP(M861,Venues!$A$2:$E$139,5,FALSE)</f>
        <v>#N/A</v>
      </c>
      <c r="J861" s="75" t="str">
        <f>IF('MASTER  10 Teams'!J861&lt;&gt;"",'MASTER  10 Teams'!J861,"")</f>
        <v/>
      </c>
      <c r="K861" s="24" t="str">
        <f>IF('MASTER  10 Teams'!E861&lt;&gt;"",'MASTER  10 Teams'!E861,"")</f>
        <v/>
      </c>
      <c r="L861" s="24" t="str">
        <f>IF('MASTER  10 Teams'!F861&lt;&gt;"",'MASTER  10 Teams'!F861,"")</f>
        <v/>
      </c>
      <c r="M861" s="5" t="str">
        <f>IF('MASTER  10 Teams'!I861&lt;&gt;"",'MASTER  10 Teams'!I861,"")</f>
        <v/>
      </c>
    </row>
    <row r="862" spans="1:13" ht="14.5" x14ac:dyDescent="0.35">
      <c r="A862" s="118"/>
      <c r="C862" s="98" t="str">
        <f>IF('MASTER  10 Teams'!C862&lt;&gt;"",'MASTER  10 Teams'!C862,"")</f>
        <v/>
      </c>
      <c r="D862" s="1" t="str">
        <f>IF('MASTER  10 Teams'!D862&lt;&gt;"",'MASTER  10 Teams'!D862,"")</f>
        <v/>
      </c>
      <c r="E862" s="24" t="e">
        <f>VLOOKUP(K862,'Ref asgn teams'!$A$2:$B$99,2)</f>
        <v>#N/A</v>
      </c>
      <c r="F862" s="24" t="e">
        <f>VLOOKUP(L862,'Ref asgn teams'!$A$2:$B$99,2)</f>
        <v>#N/A</v>
      </c>
      <c r="H862" s="96"/>
      <c r="I862" s="25" t="e">
        <f>VLOOKUP(M862,Venues!$A$2:$E$139,5,FALSE)</f>
        <v>#N/A</v>
      </c>
      <c r="J862" s="75" t="str">
        <f>IF('MASTER  10 Teams'!J862&lt;&gt;"",'MASTER  10 Teams'!J862,"")</f>
        <v/>
      </c>
      <c r="K862" s="24" t="str">
        <f>IF('MASTER  10 Teams'!E862&lt;&gt;"",'MASTER  10 Teams'!E862,"")</f>
        <v/>
      </c>
      <c r="L862" s="24" t="str">
        <f>IF('MASTER  10 Teams'!F862&lt;&gt;"",'MASTER  10 Teams'!F862,"")</f>
        <v/>
      </c>
      <c r="M862" s="5" t="str">
        <f>IF('MASTER  10 Teams'!I862&lt;&gt;"",'MASTER  10 Teams'!I862,"")</f>
        <v/>
      </c>
    </row>
    <row r="863" spans="1:13" ht="14.5" x14ac:dyDescent="0.35">
      <c r="A863" s="118"/>
      <c r="C863" s="98" t="str">
        <f>IF('MASTER  10 Teams'!C863&lt;&gt;"",'MASTER  10 Teams'!C863,"")</f>
        <v/>
      </c>
      <c r="D863" s="1" t="str">
        <f>IF('MASTER  10 Teams'!D863&lt;&gt;"",'MASTER  10 Teams'!D863,"")</f>
        <v/>
      </c>
      <c r="E863" s="24" t="e">
        <f>VLOOKUP(K863,'Ref asgn teams'!$A$2:$B$99,2)</f>
        <v>#N/A</v>
      </c>
      <c r="F863" s="24" t="e">
        <f>VLOOKUP(L863,'Ref asgn teams'!$A$2:$B$99,2)</f>
        <v>#N/A</v>
      </c>
      <c r="H863" s="96"/>
      <c r="I863" s="25" t="e">
        <f>VLOOKUP(M863,Venues!$A$2:$E$139,5,FALSE)</f>
        <v>#N/A</v>
      </c>
      <c r="J863" s="75" t="str">
        <f>IF('MASTER  10 Teams'!J863&lt;&gt;"",'MASTER  10 Teams'!J863,"")</f>
        <v/>
      </c>
      <c r="K863" s="24" t="str">
        <f>IF('MASTER  10 Teams'!E863&lt;&gt;"",'MASTER  10 Teams'!E863,"")</f>
        <v/>
      </c>
      <c r="L863" s="24" t="str">
        <f>IF('MASTER  10 Teams'!F863&lt;&gt;"",'MASTER  10 Teams'!F863,"")</f>
        <v/>
      </c>
      <c r="M863" s="5" t="str">
        <f>IF('MASTER  10 Teams'!I863&lt;&gt;"",'MASTER  10 Teams'!I863,"")</f>
        <v/>
      </c>
    </row>
    <row r="864" spans="1:13" ht="14.5" x14ac:dyDescent="0.35">
      <c r="A864" s="118"/>
      <c r="C864" s="98" t="str">
        <f>IF('MASTER  10 Teams'!C864&lt;&gt;"",'MASTER  10 Teams'!C864,"")</f>
        <v/>
      </c>
      <c r="D864" s="1" t="str">
        <f>IF('MASTER  10 Teams'!D864&lt;&gt;"",'MASTER  10 Teams'!D864,"")</f>
        <v/>
      </c>
      <c r="E864" s="24" t="e">
        <f>VLOOKUP(K864,'Ref asgn teams'!$A$2:$B$99,2)</f>
        <v>#N/A</v>
      </c>
      <c r="F864" s="24" t="e">
        <f>VLOOKUP(L864,'Ref asgn teams'!$A$2:$B$99,2)</f>
        <v>#N/A</v>
      </c>
      <c r="H864" s="96"/>
      <c r="I864" s="25" t="e">
        <f>VLOOKUP(M864,Venues!$A$2:$E$139,5,FALSE)</f>
        <v>#N/A</v>
      </c>
      <c r="J864" s="75" t="str">
        <f>IF('MASTER  10 Teams'!J864&lt;&gt;"",'MASTER  10 Teams'!J864,"")</f>
        <v/>
      </c>
      <c r="K864" s="24" t="str">
        <f>IF('MASTER  10 Teams'!E864&lt;&gt;"",'MASTER  10 Teams'!E864,"")</f>
        <v/>
      </c>
      <c r="L864" s="24" t="str">
        <f>IF('MASTER  10 Teams'!F864&lt;&gt;"",'MASTER  10 Teams'!F864,"")</f>
        <v/>
      </c>
      <c r="M864" s="5" t="str">
        <f>IF('MASTER  10 Teams'!I864&lt;&gt;"",'MASTER  10 Teams'!I864,"")</f>
        <v/>
      </c>
    </row>
    <row r="865" spans="1:13" ht="15" thickBot="1" x14ac:dyDescent="0.4">
      <c r="A865" s="118"/>
      <c r="C865" s="98" t="str">
        <f>IF('MASTER  10 Teams'!C865&lt;&gt;"",'MASTER  10 Teams'!C865,"")</f>
        <v/>
      </c>
      <c r="D865" s="1" t="str">
        <f>IF('MASTER  10 Teams'!D865&lt;&gt;"",'MASTER  10 Teams'!D865,"")</f>
        <v/>
      </c>
      <c r="E865" s="24" t="e">
        <f>VLOOKUP(K865,'Ref asgn teams'!$A$2:$B$99,2)</f>
        <v>#N/A</v>
      </c>
      <c r="F865" s="24" t="e">
        <f>VLOOKUP(L865,'Ref asgn teams'!$A$2:$B$99,2)</f>
        <v>#N/A</v>
      </c>
      <c r="H865" s="96"/>
      <c r="I865" s="25" t="e">
        <f>VLOOKUP(M865,Venues!$A$2:$E$139,5,FALSE)</f>
        <v>#N/A</v>
      </c>
      <c r="J865" s="75" t="str">
        <f>IF('MASTER  10 Teams'!J865&lt;&gt;"",'MASTER  10 Teams'!J865,"")</f>
        <v/>
      </c>
      <c r="K865" s="24" t="str">
        <f>IF('MASTER  10 Teams'!E865&lt;&gt;"",'MASTER  10 Teams'!E865,"")</f>
        <v/>
      </c>
      <c r="L865" s="24" t="str">
        <f>IF('MASTER  10 Teams'!F865&lt;&gt;"",'MASTER  10 Teams'!F865,"")</f>
        <v/>
      </c>
      <c r="M865" s="5" t="str">
        <f>IF('MASTER  10 Teams'!I865&lt;&gt;"",'MASTER  10 Teams'!I865,"")</f>
        <v/>
      </c>
    </row>
    <row r="866" spans="1:13" ht="15.5" thickTop="1" thickBot="1" x14ac:dyDescent="0.4">
      <c r="A866" s="118"/>
      <c r="C866" s="98" t="str">
        <f>IF('MASTER  10 Teams'!C866&lt;&gt;"",'MASTER  10 Teams'!C866,"")</f>
        <v/>
      </c>
      <c r="D866" s="36" t="str">
        <f>IF('MASTER  10 Teams'!D866&lt;&gt;"",'MASTER  10 Teams'!D866,"")</f>
        <v/>
      </c>
      <c r="E866" s="24" t="e">
        <f>VLOOKUP(K866,'Ref asgn teams'!$A$2:$B$99,2)</f>
        <v>#N/A</v>
      </c>
      <c r="F866" s="24" t="e">
        <f>VLOOKUP(L866,'Ref asgn teams'!$A$2:$B$99,2)</f>
        <v>#N/A</v>
      </c>
      <c r="H866" s="96"/>
      <c r="I866" s="25" t="e">
        <f>VLOOKUP(M866,Venues!$A$2:$E$139,5,FALSE)</f>
        <v>#N/A</v>
      </c>
      <c r="J866" s="75" t="str">
        <f>IF('MASTER  10 Teams'!J866&lt;&gt;"",'MASTER  10 Teams'!J866,"")</f>
        <v/>
      </c>
      <c r="K866" s="24" t="str">
        <f>IF('MASTER  10 Teams'!E866&lt;&gt;"",'MASTER  10 Teams'!E866,"")</f>
        <v/>
      </c>
      <c r="L866" s="24" t="str">
        <f>IF('MASTER  10 Teams'!F866&lt;&gt;"",'MASTER  10 Teams'!F866,"")</f>
        <v/>
      </c>
      <c r="M866" s="5" t="str">
        <f>IF('MASTER  10 Teams'!I866&lt;&gt;"",'MASTER  10 Teams'!I866,"")</f>
        <v/>
      </c>
    </row>
    <row r="867" spans="1:13" ht="15.5" thickTop="1" thickBot="1" x14ac:dyDescent="0.4">
      <c r="A867" s="118"/>
      <c r="C867" s="98" t="str">
        <f>IF('MASTER  10 Teams'!C867&lt;&gt;"",'MASTER  10 Teams'!C867,"")</f>
        <v/>
      </c>
      <c r="D867" s="36" t="str">
        <f>IF('MASTER  10 Teams'!D867&lt;&gt;"",'MASTER  10 Teams'!D867,"")</f>
        <v/>
      </c>
      <c r="E867" s="24" t="e">
        <f>VLOOKUP(K867,'Ref asgn teams'!$A$2:$B$99,2)</f>
        <v>#N/A</v>
      </c>
      <c r="F867" s="24" t="e">
        <f>VLOOKUP(L867,'Ref asgn teams'!$A$2:$B$99,2)</f>
        <v>#N/A</v>
      </c>
      <c r="H867" s="96"/>
      <c r="I867" s="25" t="e">
        <f>VLOOKUP(M867,Venues!$A$2:$E$139,5,FALSE)</f>
        <v>#N/A</v>
      </c>
      <c r="J867" s="75" t="str">
        <f>IF('MASTER  10 Teams'!J867&lt;&gt;"",'MASTER  10 Teams'!J867,"")</f>
        <v/>
      </c>
      <c r="K867" s="24" t="str">
        <f>IF('MASTER  10 Teams'!E867&lt;&gt;"",'MASTER  10 Teams'!E867,"")</f>
        <v/>
      </c>
      <c r="L867" s="24" t="str">
        <f>IF('MASTER  10 Teams'!F867&lt;&gt;"",'MASTER  10 Teams'!F867,"")</f>
        <v/>
      </c>
      <c r="M867" s="5" t="str">
        <f>IF('MASTER  10 Teams'!I867&lt;&gt;"",'MASTER  10 Teams'!I867,"")</f>
        <v/>
      </c>
    </row>
    <row r="868" spans="1:13" ht="15.5" thickTop="1" thickBot="1" x14ac:dyDescent="0.4">
      <c r="A868" s="118"/>
      <c r="C868" s="98" t="str">
        <f>IF('MASTER  10 Teams'!C868&lt;&gt;"",'MASTER  10 Teams'!C868,"")</f>
        <v/>
      </c>
      <c r="D868" s="36" t="str">
        <f>IF('MASTER  10 Teams'!D868&lt;&gt;"",'MASTER  10 Teams'!D868,"")</f>
        <v/>
      </c>
      <c r="E868" s="24" t="e">
        <f>VLOOKUP(K868,'Ref asgn teams'!$A$2:$B$99,2)</f>
        <v>#N/A</v>
      </c>
      <c r="F868" s="24" t="e">
        <f>VLOOKUP(L868,'Ref asgn teams'!$A$2:$B$99,2)</f>
        <v>#N/A</v>
      </c>
      <c r="H868" s="96"/>
      <c r="I868" s="25" t="e">
        <f>VLOOKUP(M868,Venues!$A$2:$E$139,5,FALSE)</f>
        <v>#N/A</v>
      </c>
      <c r="J868" s="75" t="str">
        <f>IF('MASTER  10 Teams'!J868&lt;&gt;"",'MASTER  10 Teams'!J868,"")</f>
        <v/>
      </c>
      <c r="K868" s="24" t="str">
        <f>IF('MASTER  10 Teams'!E868&lt;&gt;"",'MASTER  10 Teams'!E868,"")</f>
        <v/>
      </c>
      <c r="L868" s="24" t="str">
        <f>IF('MASTER  10 Teams'!F868&lt;&gt;"",'MASTER  10 Teams'!F868,"")</f>
        <v/>
      </c>
      <c r="M868" s="5" t="str">
        <f>IF('MASTER  10 Teams'!I868&lt;&gt;"",'MASTER  10 Teams'!I868,"")</f>
        <v/>
      </c>
    </row>
    <row r="869" spans="1:13" ht="15" thickTop="1" x14ac:dyDescent="0.35">
      <c r="A869" s="118"/>
      <c r="C869" s="98" t="str">
        <f>IF('MASTER  10 Teams'!C869&lt;&gt;"",'MASTER  10 Teams'!C869,"")</f>
        <v/>
      </c>
      <c r="E869" s="24" t="e">
        <f>VLOOKUP(K869,'Ref asgn teams'!$A$2:$B$99,2)</f>
        <v>#N/A</v>
      </c>
      <c r="F869" s="24" t="e">
        <f>VLOOKUP(L869,'Ref asgn teams'!$A$2:$B$99,2)</f>
        <v>#N/A</v>
      </c>
      <c r="H869" s="96"/>
      <c r="I869" s="25" t="e">
        <f>VLOOKUP(M869,Venues!$A$2:$E$139,5,FALSE)</f>
        <v>#N/A</v>
      </c>
      <c r="J869" s="75" t="str">
        <f>IF('MASTER  10 Teams'!J869&lt;&gt;"",'MASTER  10 Teams'!J869,"")</f>
        <v/>
      </c>
      <c r="K869" s="24" t="str">
        <f>IF('MASTER  10 Teams'!E869&lt;&gt;"",'MASTER  10 Teams'!E869,"")</f>
        <v/>
      </c>
      <c r="L869" s="24" t="str">
        <f>IF('MASTER  10 Teams'!F869&lt;&gt;"",'MASTER  10 Teams'!F869,"")</f>
        <v/>
      </c>
      <c r="M869" s="5" t="str">
        <f>IF('MASTER  10 Teams'!I869&lt;&gt;"",'MASTER  10 Teams'!I869,"")</f>
        <v/>
      </c>
    </row>
    <row r="870" spans="1:13" ht="14.5" x14ac:dyDescent="0.35">
      <c r="A870" s="118"/>
      <c r="C870" s="98" t="str">
        <f>IF('MASTER  10 Teams'!C870&lt;&gt;"",'MASTER  10 Teams'!C870,"")</f>
        <v/>
      </c>
      <c r="E870" s="24" t="e">
        <f>VLOOKUP(K870,'Ref asgn teams'!$A$2:$B$99,2)</f>
        <v>#N/A</v>
      </c>
      <c r="F870" s="24" t="e">
        <f>VLOOKUP(L870,'Ref asgn teams'!$A$2:$B$99,2)</f>
        <v>#N/A</v>
      </c>
      <c r="H870" s="96"/>
      <c r="I870" s="25" t="e">
        <f>VLOOKUP(M870,Venues!$A$2:$E$139,5,FALSE)</f>
        <v>#N/A</v>
      </c>
      <c r="J870" s="75" t="str">
        <f>IF('MASTER  10 Teams'!J870&lt;&gt;"",'MASTER  10 Teams'!J870,"")</f>
        <v/>
      </c>
      <c r="K870" s="24" t="str">
        <f>IF('MASTER  10 Teams'!E870&lt;&gt;"",'MASTER  10 Teams'!E870,"")</f>
        <v/>
      </c>
      <c r="L870" s="24" t="str">
        <f>IF('MASTER  10 Teams'!F870&lt;&gt;"",'MASTER  10 Teams'!F870,"")</f>
        <v/>
      </c>
      <c r="M870" s="5" t="str">
        <f>IF('MASTER  10 Teams'!I870&lt;&gt;"",'MASTER  10 Teams'!I870,"")</f>
        <v/>
      </c>
    </row>
    <row r="871" spans="1:13" ht="14.5" x14ac:dyDescent="0.35">
      <c r="A871" s="118"/>
      <c r="C871" s="98" t="str">
        <f>IF('MASTER  10 Teams'!C871&lt;&gt;"",'MASTER  10 Teams'!C871,"")</f>
        <v/>
      </c>
      <c r="E871" s="24" t="e">
        <f>VLOOKUP(K871,'Ref asgn teams'!$A$2:$B$99,2)</f>
        <v>#N/A</v>
      </c>
      <c r="F871" s="24" t="e">
        <f>VLOOKUP(L871,'Ref asgn teams'!$A$2:$B$99,2)</f>
        <v>#N/A</v>
      </c>
      <c r="I871" s="25" t="e">
        <f>VLOOKUP(M871,Venues!$A$2:$E$139,5,FALSE)</f>
        <v>#N/A</v>
      </c>
      <c r="J871" s="75" t="str">
        <f>IF('MASTER  10 Teams'!J871&lt;&gt;"",'MASTER  10 Teams'!J871,"")</f>
        <v/>
      </c>
      <c r="K871" s="24" t="str">
        <f>IF('MASTER  10 Teams'!E871&lt;&gt;"",'MASTER  10 Teams'!E871,"")</f>
        <v/>
      </c>
      <c r="L871" s="24" t="str">
        <f>IF('MASTER  10 Teams'!F871&lt;&gt;"",'MASTER  10 Teams'!F871,"")</f>
        <v/>
      </c>
      <c r="M871" s="5" t="str">
        <f>IF('MASTER  10 Teams'!I871&lt;&gt;"",'MASTER  10 Teams'!I871,"")</f>
        <v/>
      </c>
    </row>
  </sheetData>
  <customSheetViews>
    <customSheetView guid="{7C5E7431-A90F-4AC4-9A07-BA1041730F4D}" scale="90" showPageBreaks="1" printArea="1">
      <colBreaks count="1" manualBreakCount="1">
        <brk id="10" max="800" man="1"/>
      </colBreaks>
      <pageMargins left="0.75" right="0.75" top="1" bottom="1" header="0.5" footer="0.5"/>
      <pageSetup scale="53" orientation="landscape" r:id="rId1"/>
      <headerFooter alignWithMargins="0"/>
    </customSheetView>
  </customSheetViews>
  <mergeCells count="3">
    <mergeCell ref="B1:J1"/>
    <mergeCell ref="AD1:AE1"/>
    <mergeCell ref="B2:J2"/>
  </mergeCells>
  <pageMargins left="0.75" right="0.75" top="1" bottom="1" header="0.5" footer="0.5"/>
  <pageSetup scale="53" orientation="landscape" r:id="rId2"/>
  <headerFooter alignWithMargins="0"/>
  <colBreaks count="1" manualBreakCount="1">
    <brk id="10" max="80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/>
  <dimension ref="A1:K89"/>
  <sheetViews>
    <sheetView workbookViewId="0">
      <selection activeCell="M304" sqref="M304"/>
    </sheetView>
  </sheetViews>
  <sheetFormatPr defaultColWidth="9.1796875" defaultRowHeight="13" x14ac:dyDescent="0.3"/>
  <cols>
    <col min="1" max="2" width="28.1796875" style="112" customWidth="1"/>
    <col min="3" max="3" width="21.26953125" style="112" customWidth="1"/>
    <col min="4" max="4" width="14" style="112" bestFit="1" customWidth="1"/>
    <col min="5" max="6" width="9.1796875" style="112"/>
    <col min="7" max="7" width="47.26953125" style="112" customWidth="1"/>
    <col min="8" max="10" width="9.1796875" style="112"/>
    <col min="11" max="11" width="29.81640625" style="112" bestFit="1" customWidth="1"/>
    <col min="12" max="16384" width="9.1796875" style="112"/>
  </cols>
  <sheetData>
    <row r="1" spans="1:11" ht="15" thickBot="1" x14ac:dyDescent="0.35">
      <c r="A1" s="114" t="s">
        <v>232</v>
      </c>
      <c r="B1" s="114" t="s">
        <v>233</v>
      </c>
      <c r="C1" s="114" t="s">
        <v>234</v>
      </c>
      <c r="D1" s="115" t="s">
        <v>235</v>
      </c>
      <c r="E1" s="114" t="s">
        <v>231</v>
      </c>
    </row>
    <row r="2" spans="1:11" ht="15" thickBot="1" x14ac:dyDescent="0.4">
      <c r="A2" s="125" t="s">
        <v>32</v>
      </c>
      <c r="B2" s="116" t="s">
        <v>236</v>
      </c>
      <c r="C2" s="116" t="s">
        <v>237</v>
      </c>
      <c r="D2" s="117" t="s">
        <v>238</v>
      </c>
      <c r="E2" s="116">
        <v>7139</v>
      </c>
    </row>
    <row r="3" spans="1:11" ht="15" thickBot="1" x14ac:dyDescent="0.4">
      <c r="A3" s="126" t="s">
        <v>516</v>
      </c>
      <c r="B3" s="116" t="s">
        <v>239</v>
      </c>
      <c r="C3" s="116" t="s">
        <v>240</v>
      </c>
      <c r="D3" s="117" t="s">
        <v>241</v>
      </c>
      <c r="E3" s="116">
        <v>414</v>
      </c>
      <c r="G3" s="116" t="s">
        <v>215</v>
      </c>
      <c r="K3" s="13" t="s">
        <v>647</v>
      </c>
    </row>
    <row r="4" spans="1:11" ht="15" thickBot="1" x14ac:dyDescent="0.4">
      <c r="A4" s="126" t="s">
        <v>15</v>
      </c>
      <c r="B4" s="116" t="s">
        <v>242</v>
      </c>
      <c r="C4" s="116" t="s">
        <v>243</v>
      </c>
      <c r="D4" s="117" t="s">
        <v>244</v>
      </c>
      <c r="E4" s="116">
        <v>408</v>
      </c>
      <c r="G4" s="116" t="s">
        <v>216</v>
      </c>
      <c r="K4" s="13" t="s">
        <v>663</v>
      </c>
    </row>
    <row r="5" spans="1:11" ht="15" thickBot="1" x14ac:dyDescent="0.4">
      <c r="A5" s="126" t="s">
        <v>55</v>
      </c>
      <c r="B5" s="116" t="s">
        <v>245</v>
      </c>
      <c r="C5" s="116" t="s">
        <v>243</v>
      </c>
      <c r="D5" s="117" t="s">
        <v>244</v>
      </c>
      <c r="E5" s="116">
        <v>412</v>
      </c>
      <c r="G5" s="116" t="s">
        <v>212</v>
      </c>
      <c r="K5" s="13" t="s">
        <v>55</v>
      </c>
    </row>
    <row r="6" spans="1:11" ht="15" thickBot="1" x14ac:dyDescent="0.4">
      <c r="A6" s="126" t="s">
        <v>517</v>
      </c>
      <c r="B6" s="116" t="s">
        <v>246</v>
      </c>
      <c r="C6" s="116" t="s">
        <v>237</v>
      </c>
      <c r="D6" s="117" t="s">
        <v>238</v>
      </c>
      <c r="E6" s="116">
        <v>7140</v>
      </c>
      <c r="G6" s="116" t="s">
        <v>214</v>
      </c>
      <c r="K6" s="13" t="s">
        <v>198</v>
      </c>
    </row>
    <row r="7" spans="1:11" ht="15" thickBot="1" x14ac:dyDescent="0.4">
      <c r="A7" s="126" t="s">
        <v>198</v>
      </c>
      <c r="B7" s="116" t="s">
        <v>247</v>
      </c>
      <c r="C7" s="116" t="s">
        <v>248</v>
      </c>
      <c r="D7" s="117" t="s">
        <v>249</v>
      </c>
      <c r="E7" s="116">
        <v>425</v>
      </c>
      <c r="G7" s="116" t="s">
        <v>211</v>
      </c>
      <c r="K7" s="20" t="s">
        <v>199</v>
      </c>
    </row>
    <row r="8" spans="1:11" ht="15" thickBot="1" x14ac:dyDescent="0.4">
      <c r="A8" s="126" t="s">
        <v>199</v>
      </c>
      <c r="B8" s="116" t="s">
        <v>250</v>
      </c>
      <c r="C8" s="116" t="s">
        <v>251</v>
      </c>
      <c r="D8" s="117" t="s">
        <v>252</v>
      </c>
      <c r="E8" s="116">
        <v>7108</v>
      </c>
      <c r="G8" s="116" t="s">
        <v>210</v>
      </c>
      <c r="K8" s="13" t="s">
        <v>191</v>
      </c>
    </row>
    <row r="9" spans="1:11" ht="15" thickBot="1" x14ac:dyDescent="0.4">
      <c r="A9" s="126" t="s">
        <v>165</v>
      </c>
      <c r="B9" s="116" t="s">
        <v>253</v>
      </c>
      <c r="C9" s="116" t="s">
        <v>237</v>
      </c>
      <c r="D9" s="117" t="s">
        <v>238</v>
      </c>
      <c r="E9" s="116">
        <v>431</v>
      </c>
      <c r="K9" s="13" t="s">
        <v>56</v>
      </c>
    </row>
    <row r="10" spans="1:11" ht="15" thickBot="1" x14ac:dyDescent="0.4">
      <c r="A10" s="126" t="s">
        <v>191</v>
      </c>
      <c r="B10" s="116" t="s">
        <v>254</v>
      </c>
      <c r="C10" s="116" t="s">
        <v>255</v>
      </c>
      <c r="D10" s="117" t="s">
        <v>256</v>
      </c>
      <c r="E10" s="116">
        <v>451</v>
      </c>
      <c r="K10" s="20" t="s">
        <v>20</v>
      </c>
    </row>
    <row r="11" spans="1:11" ht="15" thickBot="1" x14ac:dyDescent="0.4">
      <c r="A11" s="126" t="s">
        <v>56</v>
      </c>
      <c r="B11" s="116" t="s">
        <v>257</v>
      </c>
      <c r="C11" s="116" t="s">
        <v>243</v>
      </c>
      <c r="D11" s="117" t="s">
        <v>244</v>
      </c>
      <c r="E11" s="116">
        <v>7136</v>
      </c>
      <c r="K11" s="13" t="s">
        <v>173</v>
      </c>
    </row>
    <row r="12" spans="1:11" ht="15" thickBot="1" x14ac:dyDescent="0.4">
      <c r="A12" s="126" t="s">
        <v>20</v>
      </c>
      <c r="B12" s="116" t="s">
        <v>258</v>
      </c>
      <c r="C12" s="116" t="s">
        <v>240</v>
      </c>
      <c r="D12" s="117" t="s">
        <v>241</v>
      </c>
      <c r="E12" s="116">
        <v>670</v>
      </c>
      <c r="K12" s="13" t="s">
        <v>21</v>
      </c>
    </row>
    <row r="13" spans="1:11" ht="15" thickBot="1" x14ac:dyDescent="0.4">
      <c r="A13" s="126" t="s">
        <v>173</v>
      </c>
      <c r="B13" s="116" t="s">
        <v>259</v>
      </c>
      <c r="C13" s="116" t="s">
        <v>251</v>
      </c>
      <c r="D13" s="117" t="s">
        <v>252</v>
      </c>
      <c r="E13" s="116">
        <v>456</v>
      </c>
      <c r="K13" s="13" t="s">
        <v>27</v>
      </c>
    </row>
    <row r="14" spans="1:11" ht="15" thickBot="1" x14ac:dyDescent="0.4">
      <c r="A14" s="126" t="s">
        <v>21</v>
      </c>
      <c r="B14" s="116" t="s">
        <v>261</v>
      </c>
      <c r="C14" s="116" t="s">
        <v>240</v>
      </c>
      <c r="D14" s="117" t="s">
        <v>241</v>
      </c>
      <c r="E14" s="116">
        <v>395</v>
      </c>
      <c r="K14" s="20" t="s">
        <v>40</v>
      </c>
    </row>
    <row r="15" spans="1:11" ht="15.75" customHeight="1" thickBot="1" x14ac:dyDescent="0.4">
      <c r="A15" s="126" t="s">
        <v>27</v>
      </c>
      <c r="B15" s="116" t="s">
        <v>262</v>
      </c>
      <c r="C15" s="116" t="s">
        <v>248</v>
      </c>
      <c r="D15" s="117" t="s">
        <v>249</v>
      </c>
      <c r="E15" s="116">
        <v>223</v>
      </c>
      <c r="K15" s="13" t="s">
        <v>33</v>
      </c>
    </row>
    <row r="16" spans="1:11" ht="15.75" customHeight="1" thickBot="1" x14ac:dyDescent="0.4">
      <c r="A16" s="126" t="s">
        <v>40</v>
      </c>
      <c r="B16" s="116" t="s">
        <v>263</v>
      </c>
      <c r="C16" s="116" t="s">
        <v>251</v>
      </c>
      <c r="D16" s="117" t="s">
        <v>252</v>
      </c>
      <c r="E16" s="116">
        <v>6157</v>
      </c>
      <c r="K16" s="16" t="s">
        <v>45</v>
      </c>
    </row>
    <row r="17" spans="1:11" ht="15" thickBot="1" x14ac:dyDescent="0.4">
      <c r="A17" s="126" t="s">
        <v>518</v>
      </c>
      <c r="B17" s="116" t="s">
        <v>264</v>
      </c>
      <c r="C17" s="116" t="s">
        <v>255</v>
      </c>
      <c r="D17" s="117" t="s">
        <v>256</v>
      </c>
      <c r="E17" s="116">
        <v>415</v>
      </c>
      <c r="K17" s="13" t="s">
        <v>57</v>
      </c>
    </row>
    <row r="18" spans="1:11" ht="15" thickBot="1" x14ac:dyDescent="0.4">
      <c r="A18" s="126" t="s">
        <v>33</v>
      </c>
      <c r="B18" s="116" t="s">
        <v>265</v>
      </c>
      <c r="C18" s="116" t="s">
        <v>237</v>
      </c>
      <c r="D18" s="117" t="s">
        <v>238</v>
      </c>
      <c r="E18" s="116">
        <v>409</v>
      </c>
      <c r="K18" s="20" t="s">
        <v>171</v>
      </c>
    </row>
    <row r="19" spans="1:11" ht="15" thickBot="1" x14ac:dyDescent="0.4">
      <c r="A19" s="126" t="s">
        <v>45</v>
      </c>
      <c r="B19" s="116" t="s">
        <v>266</v>
      </c>
      <c r="C19" s="116" t="s">
        <v>267</v>
      </c>
      <c r="D19" s="117" t="s">
        <v>268</v>
      </c>
      <c r="E19" s="116">
        <v>444</v>
      </c>
      <c r="K19" s="13" t="s">
        <v>28</v>
      </c>
    </row>
    <row r="20" spans="1:11" ht="15" thickBot="1" x14ac:dyDescent="0.4">
      <c r="A20" s="126" t="s">
        <v>57</v>
      </c>
      <c r="B20" s="116" t="s">
        <v>57</v>
      </c>
      <c r="C20" s="116" t="s">
        <v>240</v>
      </c>
      <c r="D20" s="117" t="s">
        <v>241</v>
      </c>
      <c r="E20" s="116">
        <v>2689</v>
      </c>
      <c r="K20" s="13" t="s">
        <v>46</v>
      </c>
    </row>
    <row r="21" spans="1:11" ht="15" thickBot="1" x14ac:dyDescent="0.4">
      <c r="A21" s="126" t="s">
        <v>171</v>
      </c>
      <c r="B21" s="116" t="s">
        <v>269</v>
      </c>
      <c r="C21" s="116" t="s">
        <v>255</v>
      </c>
      <c r="D21" s="117" t="s">
        <v>256</v>
      </c>
      <c r="E21" s="116">
        <v>7107</v>
      </c>
      <c r="K21" s="13" t="s">
        <v>172</v>
      </c>
    </row>
    <row r="22" spans="1:11" ht="15" thickBot="1" x14ac:dyDescent="0.4">
      <c r="A22" s="126" t="s">
        <v>28</v>
      </c>
      <c r="B22" s="116" t="s">
        <v>270</v>
      </c>
      <c r="C22" s="116" t="s">
        <v>248</v>
      </c>
      <c r="D22" s="117" t="s">
        <v>249</v>
      </c>
      <c r="E22" s="116">
        <v>437</v>
      </c>
      <c r="K22" s="13" t="s">
        <v>196</v>
      </c>
    </row>
    <row r="23" spans="1:11" ht="15" thickBot="1" x14ac:dyDescent="0.4">
      <c r="A23" s="126" t="s">
        <v>46</v>
      </c>
      <c r="B23" s="116" t="s">
        <v>271</v>
      </c>
      <c r="C23" s="116" t="s">
        <v>267</v>
      </c>
      <c r="D23" s="117" t="s">
        <v>268</v>
      </c>
      <c r="E23" s="116">
        <v>454</v>
      </c>
      <c r="K23" s="13" t="s">
        <v>170</v>
      </c>
    </row>
    <row r="24" spans="1:11" ht="15" thickBot="1" x14ac:dyDescent="0.4">
      <c r="A24" s="126" t="s">
        <v>164</v>
      </c>
      <c r="B24" s="116" t="s">
        <v>272</v>
      </c>
      <c r="C24" s="116" t="s">
        <v>243</v>
      </c>
      <c r="D24" s="117" t="s">
        <v>244</v>
      </c>
      <c r="E24" s="116">
        <v>7104</v>
      </c>
      <c r="K24" s="13" t="s">
        <v>169</v>
      </c>
    </row>
    <row r="25" spans="1:11" ht="15" thickBot="1" x14ac:dyDescent="0.4">
      <c r="A25" s="126" t="s">
        <v>172</v>
      </c>
      <c r="B25" s="116" t="s">
        <v>274</v>
      </c>
      <c r="C25" s="116" t="s">
        <v>251</v>
      </c>
      <c r="D25" s="117" t="s">
        <v>252</v>
      </c>
      <c r="E25" s="116">
        <v>2406</v>
      </c>
      <c r="K25" s="13" t="s">
        <v>188</v>
      </c>
    </row>
    <row r="26" spans="1:11" ht="15" thickBot="1" x14ac:dyDescent="0.4">
      <c r="A26" s="126" t="s">
        <v>196</v>
      </c>
      <c r="B26" s="116" t="s">
        <v>275</v>
      </c>
      <c r="C26" s="116" t="s">
        <v>240</v>
      </c>
      <c r="D26" s="117" t="s">
        <v>241</v>
      </c>
      <c r="E26" s="116">
        <v>399</v>
      </c>
      <c r="K26" s="13" t="s">
        <v>187</v>
      </c>
    </row>
    <row r="27" spans="1:11" ht="15" thickBot="1" x14ac:dyDescent="0.4">
      <c r="A27" s="126" t="s">
        <v>170</v>
      </c>
      <c r="B27" s="116" t="s">
        <v>276</v>
      </c>
      <c r="C27" s="116" t="s">
        <v>248</v>
      </c>
      <c r="D27" s="117" t="s">
        <v>249</v>
      </c>
      <c r="E27" s="116">
        <v>7109</v>
      </c>
      <c r="K27" s="13" t="s">
        <v>669</v>
      </c>
    </row>
    <row r="28" spans="1:11" ht="15" thickBot="1" x14ac:dyDescent="0.4">
      <c r="A28" s="126" t="s">
        <v>169</v>
      </c>
      <c r="B28" s="116" t="s">
        <v>277</v>
      </c>
      <c r="C28" s="116" t="s">
        <v>251</v>
      </c>
      <c r="D28" s="117" t="s">
        <v>252</v>
      </c>
      <c r="E28" s="116">
        <v>7145</v>
      </c>
      <c r="K28" s="20" t="s">
        <v>215</v>
      </c>
    </row>
    <row r="29" spans="1:11" ht="15" thickBot="1" x14ac:dyDescent="0.4">
      <c r="A29" s="126" t="s">
        <v>188</v>
      </c>
      <c r="B29" s="116" t="s">
        <v>278</v>
      </c>
      <c r="C29" s="116" t="s">
        <v>248</v>
      </c>
      <c r="D29" s="117" t="s">
        <v>249</v>
      </c>
      <c r="E29" s="116">
        <v>423</v>
      </c>
      <c r="K29" s="20" t="s">
        <v>29</v>
      </c>
    </row>
    <row r="30" spans="1:11" ht="15" thickBot="1" x14ac:dyDescent="0.4">
      <c r="A30" s="126" t="s">
        <v>187</v>
      </c>
      <c r="B30" s="116" t="s">
        <v>279</v>
      </c>
      <c r="C30" s="116" t="s">
        <v>251</v>
      </c>
      <c r="D30" s="117" t="s">
        <v>252</v>
      </c>
      <c r="E30" s="116">
        <v>7113</v>
      </c>
      <c r="K30" s="13" t="s">
        <v>47</v>
      </c>
    </row>
    <row r="31" spans="1:11" ht="15" thickBot="1" x14ac:dyDescent="0.4">
      <c r="A31" s="126" t="s">
        <v>22</v>
      </c>
      <c r="B31" s="116" t="s">
        <v>280</v>
      </c>
      <c r="C31" s="116" t="s">
        <v>248</v>
      </c>
      <c r="D31" s="117" t="s">
        <v>249</v>
      </c>
      <c r="E31" s="116">
        <v>427</v>
      </c>
      <c r="K31" s="13" t="s">
        <v>216</v>
      </c>
    </row>
    <row r="32" spans="1:11" ht="15" thickBot="1" x14ac:dyDescent="0.4">
      <c r="A32" s="126" t="s">
        <v>215</v>
      </c>
      <c r="B32" s="116" t="s">
        <v>215</v>
      </c>
      <c r="C32" s="116" t="s">
        <v>240</v>
      </c>
      <c r="D32" s="117" t="s">
        <v>241</v>
      </c>
      <c r="E32" s="116">
        <v>7105</v>
      </c>
      <c r="K32" s="13" t="s">
        <v>668</v>
      </c>
    </row>
    <row r="33" spans="1:11" ht="15" thickBot="1" x14ac:dyDescent="0.4">
      <c r="A33" s="126" t="s">
        <v>519</v>
      </c>
      <c r="B33" s="116" t="s">
        <v>281</v>
      </c>
      <c r="C33" s="116" t="s">
        <v>283</v>
      </c>
      <c r="D33" s="117" t="s">
        <v>252</v>
      </c>
      <c r="E33" s="116">
        <v>450</v>
      </c>
      <c r="K33" s="20" t="s">
        <v>34</v>
      </c>
    </row>
    <row r="34" spans="1:11" ht="15" thickBot="1" x14ac:dyDescent="0.4">
      <c r="A34" s="126" t="s">
        <v>520</v>
      </c>
      <c r="B34" s="116" t="s">
        <v>282</v>
      </c>
      <c r="C34" s="116" t="s">
        <v>237</v>
      </c>
      <c r="D34" s="117" t="s">
        <v>238</v>
      </c>
      <c r="E34" s="116">
        <v>445</v>
      </c>
      <c r="K34" s="13" t="s">
        <v>213</v>
      </c>
    </row>
    <row r="35" spans="1:11" ht="15" thickBot="1" x14ac:dyDescent="0.4">
      <c r="A35" s="126" t="s">
        <v>29</v>
      </c>
      <c r="B35" s="116" t="s">
        <v>284</v>
      </c>
      <c r="C35" s="116" t="s">
        <v>251</v>
      </c>
      <c r="D35" s="117" t="s">
        <v>252</v>
      </c>
      <c r="E35" s="116">
        <v>426</v>
      </c>
      <c r="K35" s="20" t="s">
        <v>212</v>
      </c>
    </row>
    <row r="36" spans="1:11" ht="15" thickBot="1" x14ac:dyDescent="0.4">
      <c r="A36" s="126" t="s">
        <v>47</v>
      </c>
      <c r="B36" s="116" t="s">
        <v>285</v>
      </c>
      <c r="C36" s="116" t="s">
        <v>243</v>
      </c>
      <c r="D36" s="117" t="s">
        <v>244</v>
      </c>
      <c r="E36" s="116">
        <v>402</v>
      </c>
      <c r="K36" s="20" t="s">
        <v>649</v>
      </c>
    </row>
    <row r="37" spans="1:11" ht="15" thickBot="1" x14ac:dyDescent="0.4">
      <c r="A37" s="126" t="s">
        <v>216</v>
      </c>
      <c r="B37" s="116" t="s">
        <v>216</v>
      </c>
      <c r="C37" s="116" t="s">
        <v>255</v>
      </c>
      <c r="D37" s="117" t="s">
        <v>256</v>
      </c>
      <c r="E37" s="116">
        <v>446</v>
      </c>
      <c r="K37" s="20" t="s">
        <v>51</v>
      </c>
    </row>
    <row r="38" spans="1:11" ht="15" thickBot="1" x14ac:dyDescent="0.4">
      <c r="A38" s="126" t="s">
        <v>521</v>
      </c>
      <c r="B38" s="116" t="s">
        <v>286</v>
      </c>
      <c r="C38" s="116" t="s">
        <v>267</v>
      </c>
      <c r="D38" s="117" t="s">
        <v>268</v>
      </c>
      <c r="E38" s="116">
        <v>7110</v>
      </c>
      <c r="K38" s="13" t="s">
        <v>52</v>
      </c>
    </row>
    <row r="39" spans="1:11" ht="15" thickBot="1" x14ac:dyDescent="0.4">
      <c r="A39" s="126" t="s">
        <v>34</v>
      </c>
      <c r="B39" s="116" t="s">
        <v>287</v>
      </c>
      <c r="C39" s="116" t="s">
        <v>243</v>
      </c>
      <c r="D39" s="117" t="s">
        <v>244</v>
      </c>
      <c r="E39" s="116">
        <v>458</v>
      </c>
      <c r="K39" s="20" t="s">
        <v>19</v>
      </c>
    </row>
    <row r="40" spans="1:11" ht="15" thickBot="1" x14ac:dyDescent="0.4">
      <c r="A40" s="126" t="s">
        <v>48</v>
      </c>
      <c r="B40" s="116" t="s">
        <v>288</v>
      </c>
      <c r="C40" s="116" t="s">
        <v>243</v>
      </c>
      <c r="D40" s="117" t="s">
        <v>244</v>
      </c>
      <c r="E40" s="116">
        <v>403</v>
      </c>
      <c r="K40" s="13" t="s">
        <v>49</v>
      </c>
    </row>
    <row r="41" spans="1:11" ht="15" thickBot="1" x14ac:dyDescent="0.4">
      <c r="A41" s="126" t="s">
        <v>190</v>
      </c>
      <c r="B41" s="116" t="s">
        <v>289</v>
      </c>
      <c r="C41" s="116" t="s">
        <v>243</v>
      </c>
      <c r="D41" s="117" t="s">
        <v>244</v>
      </c>
      <c r="E41" s="116">
        <v>413</v>
      </c>
      <c r="K41" s="20" t="s">
        <v>53</v>
      </c>
    </row>
    <row r="42" spans="1:11" ht="15" thickBot="1" x14ac:dyDescent="0.4">
      <c r="A42" s="126" t="s">
        <v>212</v>
      </c>
      <c r="B42" s="116" t="s">
        <v>212</v>
      </c>
      <c r="C42" s="116" t="s">
        <v>255</v>
      </c>
      <c r="D42" s="117" t="s">
        <v>256</v>
      </c>
      <c r="E42" s="116">
        <v>448</v>
      </c>
      <c r="K42" s="13" t="s">
        <v>41</v>
      </c>
    </row>
    <row r="43" spans="1:11" ht="15" thickBot="1" x14ac:dyDescent="0.4">
      <c r="A43" s="126" t="s">
        <v>51</v>
      </c>
      <c r="B43" s="116" t="s">
        <v>290</v>
      </c>
      <c r="C43" s="116" t="s">
        <v>243</v>
      </c>
      <c r="D43" s="117" t="s">
        <v>244</v>
      </c>
      <c r="E43" s="116">
        <v>418</v>
      </c>
      <c r="K43" s="20" t="s">
        <v>167</v>
      </c>
    </row>
    <row r="44" spans="1:11" ht="15" thickBot="1" x14ac:dyDescent="0.4">
      <c r="A44" s="126" t="s">
        <v>522</v>
      </c>
      <c r="B44" s="116" t="s">
        <v>291</v>
      </c>
      <c r="C44" s="116" t="s">
        <v>240</v>
      </c>
      <c r="D44" s="117" t="s">
        <v>241</v>
      </c>
      <c r="E44" s="116">
        <v>7134</v>
      </c>
      <c r="K44" s="13" t="s">
        <v>30</v>
      </c>
    </row>
    <row r="45" spans="1:11" ht="15" thickBot="1" x14ac:dyDescent="0.4">
      <c r="A45" s="126" t="s">
        <v>523</v>
      </c>
      <c r="B45" s="116" t="s">
        <v>292</v>
      </c>
      <c r="C45" s="116" t="s">
        <v>243</v>
      </c>
      <c r="D45" s="117" t="s">
        <v>244</v>
      </c>
      <c r="E45" s="116">
        <v>7106</v>
      </c>
      <c r="K45" s="13" t="s">
        <v>58</v>
      </c>
    </row>
    <row r="46" spans="1:11" ht="15" thickBot="1" x14ac:dyDescent="0.4">
      <c r="A46" s="126" t="s">
        <v>52</v>
      </c>
      <c r="B46" s="116" t="s">
        <v>293</v>
      </c>
      <c r="C46" s="116" t="s">
        <v>267</v>
      </c>
      <c r="D46" s="117" t="s">
        <v>268</v>
      </c>
      <c r="E46" s="116">
        <v>6159</v>
      </c>
      <c r="K46" s="13" t="s">
        <v>35</v>
      </c>
    </row>
    <row r="47" spans="1:11" ht="15" thickBot="1" x14ac:dyDescent="0.4">
      <c r="A47" s="126" t="s">
        <v>19</v>
      </c>
      <c r="B47" s="116" t="s">
        <v>294</v>
      </c>
      <c r="C47" s="116" t="s">
        <v>240</v>
      </c>
      <c r="D47" s="117" t="s">
        <v>241</v>
      </c>
      <c r="E47" s="116">
        <v>417</v>
      </c>
      <c r="K47" s="20" t="s">
        <v>14</v>
      </c>
    </row>
    <row r="48" spans="1:11" ht="15" thickBot="1" x14ac:dyDescent="0.4">
      <c r="A48" s="126" t="s">
        <v>524</v>
      </c>
      <c r="B48" s="116" t="s">
        <v>295</v>
      </c>
      <c r="C48" s="116" t="s">
        <v>267</v>
      </c>
      <c r="D48" s="117" t="s">
        <v>268</v>
      </c>
      <c r="E48" s="116">
        <v>452</v>
      </c>
      <c r="K48" s="13" t="s">
        <v>16</v>
      </c>
    </row>
    <row r="49" spans="1:11" ht="15" thickBot="1" x14ac:dyDescent="0.4">
      <c r="A49" s="126" t="s">
        <v>49</v>
      </c>
      <c r="B49" s="116" t="s">
        <v>296</v>
      </c>
      <c r="C49" s="116" t="s">
        <v>251</v>
      </c>
      <c r="D49" s="117" t="s">
        <v>252</v>
      </c>
      <c r="E49" s="116">
        <v>7146</v>
      </c>
      <c r="K49" s="20" t="s">
        <v>36</v>
      </c>
    </row>
    <row r="50" spans="1:11" ht="15" thickBot="1" x14ac:dyDescent="0.4">
      <c r="A50" s="126" t="s">
        <v>53</v>
      </c>
      <c r="B50" s="116" t="s">
        <v>297</v>
      </c>
      <c r="C50" s="116" t="s">
        <v>237</v>
      </c>
      <c r="D50" s="117" t="s">
        <v>238</v>
      </c>
      <c r="E50" s="116">
        <v>419</v>
      </c>
      <c r="K50" s="20" t="s">
        <v>50</v>
      </c>
    </row>
    <row r="51" spans="1:11" ht="15" thickBot="1" x14ac:dyDescent="0.4">
      <c r="A51" s="126" t="s">
        <v>41</v>
      </c>
      <c r="B51" s="116" t="s">
        <v>298</v>
      </c>
      <c r="C51" s="116" t="s">
        <v>240</v>
      </c>
      <c r="D51" s="117" t="s">
        <v>241</v>
      </c>
      <c r="E51" s="116">
        <v>7135</v>
      </c>
      <c r="K51" s="13" t="s">
        <v>37</v>
      </c>
    </row>
    <row r="52" spans="1:11" ht="15" thickBot="1" x14ac:dyDescent="0.4">
      <c r="A52" s="126" t="s">
        <v>167</v>
      </c>
      <c r="B52" s="116" t="s">
        <v>299</v>
      </c>
      <c r="C52" s="116" t="s">
        <v>255</v>
      </c>
      <c r="D52" s="117" t="s">
        <v>256</v>
      </c>
      <c r="E52" s="116">
        <v>2081</v>
      </c>
      <c r="K52" s="20" t="s">
        <v>23</v>
      </c>
    </row>
    <row r="53" spans="1:11" ht="15" thickBot="1" x14ac:dyDescent="0.4">
      <c r="A53" s="126" t="s">
        <v>30</v>
      </c>
      <c r="B53" s="116" t="s">
        <v>300</v>
      </c>
      <c r="C53" s="116" t="s">
        <v>243</v>
      </c>
      <c r="D53" s="117" t="s">
        <v>244</v>
      </c>
      <c r="E53" s="116">
        <v>7137</v>
      </c>
      <c r="K53" s="20" t="s">
        <v>174</v>
      </c>
    </row>
    <row r="54" spans="1:11" ht="15" thickBot="1" x14ac:dyDescent="0.4">
      <c r="A54" s="126" t="s">
        <v>58</v>
      </c>
      <c r="B54" s="116" t="s">
        <v>301</v>
      </c>
      <c r="C54" s="116" t="s">
        <v>267</v>
      </c>
      <c r="D54" s="117" t="s">
        <v>268</v>
      </c>
      <c r="E54" s="116">
        <v>7111</v>
      </c>
      <c r="K54" s="20" t="s">
        <v>214</v>
      </c>
    </row>
    <row r="55" spans="1:11" ht="15" thickBot="1" x14ac:dyDescent="0.4">
      <c r="A55" s="126" t="s">
        <v>35</v>
      </c>
      <c r="B55" s="116" t="s">
        <v>302</v>
      </c>
      <c r="C55" s="116" t="s">
        <v>240</v>
      </c>
      <c r="D55" s="117" t="s">
        <v>241</v>
      </c>
      <c r="E55" s="116">
        <v>404</v>
      </c>
      <c r="K55" s="20" t="s">
        <v>667</v>
      </c>
    </row>
    <row r="56" spans="1:11" ht="15" thickBot="1" x14ac:dyDescent="0.4">
      <c r="A56" s="126" t="s">
        <v>14</v>
      </c>
      <c r="B56" s="116" t="s">
        <v>303</v>
      </c>
      <c r="C56" s="116" t="s">
        <v>255</v>
      </c>
      <c r="D56" s="117" t="s">
        <v>256</v>
      </c>
      <c r="E56" s="116">
        <v>443</v>
      </c>
      <c r="K56" s="20" t="s">
        <v>168</v>
      </c>
    </row>
    <row r="57" spans="1:11" ht="15" thickBot="1" x14ac:dyDescent="0.4">
      <c r="A57" s="126" t="s">
        <v>50</v>
      </c>
      <c r="B57" s="116" t="s">
        <v>304</v>
      </c>
      <c r="C57" s="116" t="s">
        <v>255</v>
      </c>
      <c r="D57" s="117" t="s">
        <v>256</v>
      </c>
      <c r="E57" s="116">
        <v>7143</v>
      </c>
      <c r="K57" s="13" t="s">
        <v>24</v>
      </c>
    </row>
    <row r="58" spans="1:11" ht="15" thickBot="1" x14ac:dyDescent="0.4">
      <c r="A58" s="126" t="s">
        <v>525</v>
      </c>
      <c r="B58" s="116" t="s">
        <v>305</v>
      </c>
      <c r="C58" s="116" t="s">
        <v>248</v>
      </c>
      <c r="D58" s="117" t="s">
        <v>249</v>
      </c>
      <c r="E58" s="116">
        <v>398</v>
      </c>
      <c r="K58" s="13" t="s">
        <v>217</v>
      </c>
    </row>
    <row r="59" spans="1:11" ht="15" thickBot="1" x14ac:dyDescent="0.4">
      <c r="A59" s="126" t="s">
        <v>526</v>
      </c>
      <c r="B59" s="116" t="s">
        <v>306</v>
      </c>
      <c r="C59" s="116" t="s">
        <v>237</v>
      </c>
      <c r="D59" s="117" t="s">
        <v>238</v>
      </c>
      <c r="E59" s="116">
        <v>7141</v>
      </c>
      <c r="K59" s="13" t="s">
        <v>42</v>
      </c>
    </row>
    <row r="60" spans="1:11" ht="15" thickBot="1" x14ac:dyDescent="0.4">
      <c r="A60" s="126" t="s">
        <v>37</v>
      </c>
      <c r="B60" s="116" t="s">
        <v>307</v>
      </c>
      <c r="C60" s="116" t="s">
        <v>237</v>
      </c>
      <c r="D60" s="117" t="s">
        <v>238</v>
      </c>
      <c r="E60" s="116">
        <v>447</v>
      </c>
      <c r="K60" s="13" t="s">
        <v>25</v>
      </c>
    </row>
    <row r="61" spans="1:11" ht="15" thickBot="1" x14ac:dyDescent="0.4">
      <c r="A61" s="126" t="s">
        <v>23</v>
      </c>
      <c r="B61" s="116" t="s">
        <v>308</v>
      </c>
      <c r="C61" s="116" t="s">
        <v>240</v>
      </c>
      <c r="D61" s="117" t="s">
        <v>241</v>
      </c>
      <c r="E61" s="116">
        <v>394</v>
      </c>
      <c r="K61" s="20" t="s">
        <v>38</v>
      </c>
    </row>
    <row r="62" spans="1:11" ht="15" thickBot="1" x14ac:dyDescent="0.4">
      <c r="A62" s="126" t="s">
        <v>174</v>
      </c>
      <c r="B62" s="116" t="s">
        <v>309</v>
      </c>
      <c r="C62" s="116" t="s">
        <v>267</v>
      </c>
      <c r="D62" s="117" t="s">
        <v>268</v>
      </c>
      <c r="E62" s="116">
        <v>457</v>
      </c>
      <c r="K62" s="13" t="s">
        <v>54</v>
      </c>
    </row>
    <row r="63" spans="1:11" ht="15" thickBot="1" x14ac:dyDescent="0.4">
      <c r="A63" s="126" t="s">
        <v>527</v>
      </c>
      <c r="B63" s="116" t="s">
        <v>310</v>
      </c>
      <c r="C63" s="116" t="s">
        <v>248</v>
      </c>
      <c r="D63" s="117" t="s">
        <v>249</v>
      </c>
      <c r="E63" s="116">
        <v>410</v>
      </c>
      <c r="K63" s="20" t="s">
        <v>31</v>
      </c>
    </row>
    <row r="64" spans="1:11" ht="15" thickBot="1" x14ac:dyDescent="0.4">
      <c r="A64" s="126" t="s">
        <v>214</v>
      </c>
      <c r="B64" s="116" t="s">
        <v>214</v>
      </c>
      <c r="C64" s="116" t="s">
        <v>240</v>
      </c>
      <c r="D64" s="117" t="s">
        <v>241</v>
      </c>
      <c r="E64" s="116">
        <v>422</v>
      </c>
      <c r="K64" s="20" t="s">
        <v>192</v>
      </c>
    </row>
    <row r="65" spans="1:11" ht="15" thickBot="1" x14ac:dyDescent="0.4">
      <c r="A65" s="126" t="s">
        <v>17</v>
      </c>
      <c r="B65" s="116" t="s">
        <v>311</v>
      </c>
      <c r="C65" s="116" t="s">
        <v>240</v>
      </c>
      <c r="D65" s="117" t="s">
        <v>241</v>
      </c>
      <c r="E65" s="116">
        <v>7103</v>
      </c>
      <c r="K65" s="13" t="s">
        <v>211</v>
      </c>
    </row>
    <row r="66" spans="1:11" ht="15" thickBot="1" x14ac:dyDescent="0.4">
      <c r="A66" s="126" t="s">
        <v>168</v>
      </c>
      <c r="B66" s="116" t="s">
        <v>312</v>
      </c>
      <c r="C66" s="116" t="s">
        <v>267</v>
      </c>
      <c r="D66" s="117" t="s">
        <v>268</v>
      </c>
      <c r="E66" s="116">
        <v>6158</v>
      </c>
      <c r="K66" s="20" t="s">
        <v>26</v>
      </c>
    </row>
    <row r="67" spans="1:11" ht="15" thickBot="1" x14ac:dyDescent="0.4">
      <c r="A67" s="126" t="s">
        <v>24</v>
      </c>
      <c r="B67" s="116" t="s">
        <v>313</v>
      </c>
      <c r="C67" s="116" t="s">
        <v>237</v>
      </c>
      <c r="D67" s="117" t="s">
        <v>238</v>
      </c>
      <c r="E67" s="116">
        <v>405</v>
      </c>
      <c r="K67" s="20" t="s">
        <v>185</v>
      </c>
    </row>
    <row r="68" spans="1:11" ht="15" thickBot="1" x14ac:dyDescent="0.4">
      <c r="A68" s="126" t="s">
        <v>217</v>
      </c>
      <c r="B68" s="116" t="s">
        <v>273</v>
      </c>
      <c r="C68" s="116" t="s">
        <v>248</v>
      </c>
      <c r="D68" s="117" t="s">
        <v>249</v>
      </c>
      <c r="E68" s="116">
        <v>424</v>
      </c>
      <c r="K68" s="13" t="s">
        <v>166</v>
      </c>
    </row>
    <row r="69" spans="1:11" ht="15" thickBot="1" x14ac:dyDescent="0.4">
      <c r="A69" s="126" t="s">
        <v>528</v>
      </c>
      <c r="B69" s="116" t="s">
        <v>314</v>
      </c>
      <c r="C69" s="116" t="s">
        <v>255</v>
      </c>
      <c r="D69" s="117" t="s">
        <v>256</v>
      </c>
      <c r="E69" s="116">
        <v>7144</v>
      </c>
      <c r="K69" s="20" t="s">
        <v>18</v>
      </c>
    </row>
    <row r="70" spans="1:11" ht="15" thickBot="1" x14ac:dyDescent="0.4">
      <c r="A70" s="126" t="s">
        <v>42</v>
      </c>
      <c r="B70" s="116" t="s">
        <v>315</v>
      </c>
      <c r="C70" s="116" t="s">
        <v>243</v>
      </c>
      <c r="D70" s="117" t="s">
        <v>244</v>
      </c>
      <c r="E70" s="116">
        <v>421</v>
      </c>
      <c r="K70" s="13" t="s">
        <v>43</v>
      </c>
    </row>
    <row r="71" spans="1:11" ht="15" thickBot="1" x14ac:dyDescent="0.4">
      <c r="A71" s="126" t="s">
        <v>25</v>
      </c>
      <c r="B71" s="116" t="s">
        <v>316</v>
      </c>
      <c r="C71" s="116" t="s">
        <v>237</v>
      </c>
      <c r="D71" s="117" t="s">
        <v>238</v>
      </c>
      <c r="E71" s="116">
        <v>434</v>
      </c>
      <c r="K71" s="16" t="s">
        <v>44</v>
      </c>
    </row>
    <row r="72" spans="1:11" ht="15" thickBot="1" x14ac:dyDescent="0.4">
      <c r="A72" s="126" t="s">
        <v>529</v>
      </c>
      <c r="B72" s="116" t="s">
        <v>317</v>
      </c>
      <c r="C72" s="116" t="s">
        <v>248</v>
      </c>
      <c r="D72" s="117" t="s">
        <v>249</v>
      </c>
      <c r="E72" s="116">
        <v>428</v>
      </c>
      <c r="K72" s="13" t="s">
        <v>39</v>
      </c>
    </row>
    <row r="73" spans="1:11" ht="15" thickBot="1" x14ac:dyDescent="0.4">
      <c r="A73" s="126" t="s">
        <v>38</v>
      </c>
      <c r="B73" s="116" t="s">
        <v>318</v>
      </c>
      <c r="C73" s="116" t="s">
        <v>251</v>
      </c>
      <c r="D73" s="117" t="s">
        <v>252</v>
      </c>
      <c r="E73" s="116">
        <v>7147</v>
      </c>
    </row>
    <row r="74" spans="1:11" ht="15" thickBot="1" x14ac:dyDescent="0.4">
      <c r="A74" s="126" t="s">
        <v>54</v>
      </c>
      <c r="B74" s="116" t="s">
        <v>319</v>
      </c>
      <c r="C74" s="116" t="s">
        <v>283</v>
      </c>
      <c r="D74" s="117" t="s">
        <v>252</v>
      </c>
      <c r="E74" s="116">
        <v>440</v>
      </c>
    </row>
    <row r="75" spans="1:11" ht="15" thickBot="1" x14ac:dyDescent="0.4">
      <c r="A75" s="126" t="s">
        <v>31</v>
      </c>
      <c r="B75" s="116" t="s">
        <v>320</v>
      </c>
      <c r="C75" s="116" t="s">
        <v>248</v>
      </c>
      <c r="D75" s="117" t="s">
        <v>249</v>
      </c>
      <c r="E75" s="116">
        <v>439</v>
      </c>
    </row>
    <row r="76" spans="1:11" ht="15" thickBot="1" x14ac:dyDescent="0.4">
      <c r="A76" s="126" t="s">
        <v>192</v>
      </c>
      <c r="B76" s="116" t="s">
        <v>260</v>
      </c>
      <c r="C76" s="116" t="s">
        <v>251</v>
      </c>
      <c r="D76" s="117" t="s">
        <v>252</v>
      </c>
      <c r="E76" s="116">
        <v>453</v>
      </c>
    </row>
    <row r="77" spans="1:11" ht="15" thickBot="1" x14ac:dyDescent="0.4">
      <c r="A77" s="126" t="s">
        <v>89</v>
      </c>
      <c r="B77" s="116" t="s">
        <v>321</v>
      </c>
      <c r="C77" s="116" t="s">
        <v>255</v>
      </c>
      <c r="D77" s="117" t="s">
        <v>256</v>
      </c>
      <c r="E77" s="116">
        <v>442</v>
      </c>
    </row>
    <row r="78" spans="1:11" ht="15" thickBot="1" x14ac:dyDescent="0.4">
      <c r="A78" s="126" t="s">
        <v>530</v>
      </c>
      <c r="B78" s="116" t="s">
        <v>322</v>
      </c>
      <c r="C78" s="116" t="s">
        <v>237</v>
      </c>
      <c r="D78" s="117" t="s">
        <v>238</v>
      </c>
      <c r="E78" s="116">
        <v>7142</v>
      </c>
    </row>
    <row r="79" spans="1:11" ht="15" thickBot="1" x14ac:dyDescent="0.4">
      <c r="A79" s="126" t="s">
        <v>211</v>
      </c>
      <c r="B79" s="116" t="s">
        <v>211</v>
      </c>
      <c r="C79" s="116" t="s">
        <v>243</v>
      </c>
      <c r="D79" s="117" t="s">
        <v>244</v>
      </c>
      <c r="E79" s="116">
        <v>411</v>
      </c>
    </row>
    <row r="80" spans="1:11" ht="15" thickBot="1" x14ac:dyDescent="0.4">
      <c r="A80" s="127" t="s">
        <v>26</v>
      </c>
      <c r="B80" s="116" t="s">
        <v>323</v>
      </c>
      <c r="C80" s="116" t="s">
        <v>267</v>
      </c>
      <c r="D80" s="117" t="s">
        <v>268</v>
      </c>
      <c r="E80" s="116">
        <v>77</v>
      </c>
    </row>
    <row r="81" spans="1:5" ht="15" thickBot="1" x14ac:dyDescent="0.4">
      <c r="A81" s="125" t="s">
        <v>185</v>
      </c>
      <c r="B81" s="116" t="s">
        <v>324</v>
      </c>
      <c r="C81" s="116" t="s">
        <v>267</v>
      </c>
      <c r="D81" s="117" t="s">
        <v>268</v>
      </c>
      <c r="E81" s="116">
        <v>449</v>
      </c>
    </row>
    <row r="82" spans="1:5" ht="15" thickBot="1" x14ac:dyDescent="0.4">
      <c r="A82" s="126" t="s">
        <v>166</v>
      </c>
      <c r="B82" s="116" t="s">
        <v>325</v>
      </c>
      <c r="C82" s="116" t="s">
        <v>248</v>
      </c>
      <c r="D82" s="117" t="s">
        <v>249</v>
      </c>
      <c r="E82" s="116">
        <v>430</v>
      </c>
    </row>
    <row r="83" spans="1:5" ht="15" thickBot="1" x14ac:dyDescent="0.4">
      <c r="A83" s="126" t="s">
        <v>18</v>
      </c>
      <c r="B83" s="116" t="s">
        <v>326</v>
      </c>
      <c r="C83" s="116" t="s">
        <v>255</v>
      </c>
      <c r="D83" s="117" t="s">
        <v>256</v>
      </c>
      <c r="E83" s="116">
        <v>6156</v>
      </c>
    </row>
    <row r="84" spans="1:5" ht="16" thickBot="1" x14ac:dyDescent="0.35">
      <c r="A84" s="126" t="s">
        <v>531</v>
      </c>
      <c r="B84" s="116" t="s">
        <v>327</v>
      </c>
      <c r="E84" s="113"/>
    </row>
    <row r="85" spans="1:5" ht="15" thickBot="1" x14ac:dyDescent="0.35">
      <c r="A85" s="128" t="s">
        <v>43</v>
      </c>
      <c r="B85" s="116" t="s">
        <v>328</v>
      </c>
    </row>
    <row r="86" spans="1:5" ht="15" thickBot="1" x14ac:dyDescent="0.35">
      <c r="A86" s="126" t="s">
        <v>210</v>
      </c>
      <c r="B86" s="116" t="s">
        <v>210</v>
      </c>
    </row>
    <row r="87" spans="1:5" ht="15" thickBot="1" x14ac:dyDescent="0.35">
      <c r="A87" s="126" t="s">
        <v>44</v>
      </c>
      <c r="B87" s="116" t="s">
        <v>329</v>
      </c>
    </row>
    <row r="88" spans="1:5" ht="15" thickBot="1" x14ac:dyDescent="0.35">
      <c r="A88" s="126" t="s">
        <v>193</v>
      </c>
      <c r="B88" s="116" t="s">
        <v>330</v>
      </c>
    </row>
    <row r="89" spans="1:5" ht="15" thickBot="1" x14ac:dyDescent="0.35">
      <c r="A89" s="126" t="s">
        <v>39</v>
      </c>
      <c r="B89" s="116" t="s">
        <v>331</v>
      </c>
    </row>
  </sheetData>
  <sortState xmlns:xlrd2="http://schemas.microsoft.com/office/spreadsheetml/2017/richdata2" ref="K3:K72">
    <sortCondition ref="K3"/>
  </sortState>
  <customSheetViews>
    <customSheetView guid="{7C5E7431-A90F-4AC4-9A07-BA1041730F4D}">
      <selection activeCell="K3" sqref="K3:K72"/>
      <pageMargins left="0.7" right="0.7" top="0.75" bottom="0.75" header="0.3" footer="0.3"/>
      <pageSetup orientation="landscape" horizontalDpi="4294967293" r:id="rId1"/>
    </customSheetView>
  </customSheetViews>
  <pageMargins left="0.7" right="0.7" top="0.75" bottom="0.75" header="0.3" footer="0.3"/>
  <pageSetup orientation="landscape" horizontalDpi="4294967293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/>
  <dimension ref="A1:F123"/>
  <sheetViews>
    <sheetView topLeftCell="A48" workbookViewId="0">
      <selection activeCell="M304" sqref="M304"/>
    </sheetView>
  </sheetViews>
  <sheetFormatPr defaultColWidth="9.1796875" defaultRowHeight="14.5" x14ac:dyDescent="0.35"/>
  <cols>
    <col min="1" max="1" width="47.26953125" style="121" customWidth="1"/>
    <col min="2" max="2" width="44.7265625" style="124" bestFit="1" customWidth="1"/>
    <col min="3" max="3" width="8" style="124" customWidth="1"/>
    <col min="4" max="4" width="14.453125" style="124" customWidth="1"/>
    <col min="5" max="5" width="34" style="124" customWidth="1"/>
    <col min="6" max="6" width="9.1796875" style="124" customWidth="1"/>
    <col min="7" max="7" width="9.1796875" style="121" customWidth="1"/>
    <col min="8" max="8" width="27.453125" style="121" customWidth="1"/>
    <col min="9" max="16384" width="9.1796875" style="121"/>
  </cols>
  <sheetData>
    <row r="1" spans="1:6" x14ac:dyDescent="0.35">
      <c r="B1" s="120" t="s">
        <v>332</v>
      </c>
      <c r="C1" s="120"/>
      <c r="D1" s="120" t="s">
        <v>333</v>
      </c>
      <c r="E1" s="120"/>
      <c r="F1" s="120" t="s">
        <v>334</v>
      </c>
    </row>
    <row r="2" spans="1:6" x14ac:dyDescent="0.35">
      <c r="A2" s="129" t="s">
        <v>335</v>
      </c>
      <c r="B2" s="129" t="s">
        <v>335</v>
      </c>
      <c r="C2" s="129" t="s">
        <v>536</v>
      </c>
      <c r="D2" s="122" t="s">
        <v>336</v>
      </c>
      <c r="E2" s="122" t="str">
        <f t="shared" ref="E2:E33" si="0">CONCATENATE(B2,C2,D2)</f>
        <v>Albertus Magnus College, New Haven</v>
      </c>
      <c r="F2" s="122">
        <v>557</v>
      </c>
    </row>
    <row r="3" spans="1:6" x14ac:dyDescent="0.35">
      <c r="A3" s="129" t="s">
        <v>337</v>
      </c>
      <c r="B3" s="129" t="s">
        <v>337</v>
      </c>
      <c r="C3" s="129" t="s">
        <v>536</v>
      </c>
      <c r="D3" s="122" t="s">
        <v>338</v>
      </c>
      <c r="E3" s="122" t="str">
        <f t="shared" si="0"/>
        <v>Ambler Field, Wilton</v>
      </c>
      <c r="F3" s="122">
        <v>710</v>
      </c>
    </row>
    <row r="4" spans="1:6" x14ac:dyDescent="0.35">
      <c r="A4" s="7" t="s">
        <v>203</v>
      </c>
      <c r="B4" s="129" t="s">
        <v>339</v>
      </c>
      <c r="C4" s="129" t="s">
        <v>536</v>
      </c>
      <c r="D4" s="122" t="s">
        <v>340</v>
      </c>
      <c r="E4" s="122" t="str">
        <f t="shared" si="0"/>
        <v>Ansonia HS, Ansonia</v>
      </c>
      <c r="F4" s="122">
        <v>787</v>
      </c>
    </row>
    <row r="5" spans="1:6" x14ac:dyDescent="0.35">
      <c r="A5" s="129" t="s">
        <v>537</v>
      </c>
      <c r="B5" s="129" t="s">
        <v>341</v>
      </c>
      <c r="C5" s="129" t="s">
        <v>536</v>
      </c>
      <c r="D5" s="122" t="s">
        <v>342</v>
      </c>
      <c r="E5" s="122" t="str">
        <f t="shared" si="0"/>
        <v>Bennett Soccer Field, Manchester</v>
      </c>
      <c r="F5" s="122">
        <v>495</v>
      </c>
    </row>
    <row r="6" spans="1:6" x14ac:dyDescent="0.35">
      <c r="A6" s="92" t="s">
        <v>218</v>
      </c>
      <c r="B6" s="122" t="s">
        <v>343</v>
      </c>
      <c r="C6" s="129" t="s">
        <v>536</v>
      </c>
      <c r="D6" s="122" t="s">
        <v>344</v>
      </c>
      <c r="E6" s="122" t="str">
        <f t="shared" si="0"/>
        <v>Bittner, Guilford</v>
      </c>
      <c r="F6" s="122">
        <v>171</v>
      </c>
    </row>
    <row r="7" spans="1:6" x14ac:dyDescent="0.35">
      <c r="A7" s="122" t="s">
        <v>538</v>
      </c>
      <c r="B7" s="122" t="s">
        <v>345</v>
      </c>
      <c r="C7" s="129" t="s">
        <v>536</v>
      </c>
      <c r="D7" s="122" t="s">
        <v>346</v>
      </c>
      <c r="E7" s="122" t="str">
        <f t="shared" si="0"/>
        <v>Bradley Field - Derby, Derby</v>
      </c>
      <c r="F7" s="122">
        <v>786</v>
      </c>
    </row>
    <row r="8" spans="1:6" x14ac:dyDescent="0.35">
      <c r="A8" s="122" t="s">
        <v>539</v>
      </c>
      <c r="B8" s="122" t="s">
        <v>347</v>
      </c>
      <c r="C8" s="129" t="s">
        <v>536</v>
      </c>
      <c r="D8" s="122" t="s">
        <v>348</v>
      </c>
      <c r="E8" s="122" t="str">
        <f t="shared" si="0"/>
        <v>Breen Rotary field, Naugatuck</v>
      </c>
      <c r="F8" s="122">
        <v>588</v>
      </c>
    </row>
    <row r="9" spans="1:6" x14ac:dyDescent="0.35">
      <c r="A9" s="122" t="s">
        <v>540</v>
      </c>
      <c r="B9" s="122" t="s">
        <v>349</v>
      </c>
      <c r="C9" s="129" t="s">
        <v>536</v>
      </c>
      <c r="D9" s="122" t="s">
        <v>350</v>
      </c>
      <c r="E9" s="122" t="str">
        <f t="shared" si="0"/>
        <v>Brien McMahon HS - Norwalk, Norwalk</v>
      </c>
      <c r="F9" s="122">
        <v>491</v>
      </c>
    </row>
    <row r="10" spans="1:6" x14ac:dyDescent="0.35">
      <c r="A10" s="122" t="s">
        <v>541</v>
      </c>
      <c r="B10" s="122" t="s">
        <v>351</v>
      </c>
      <c r="C10" s="129" t="s">
        <v>536</v>
      </c>
      <c r="D10" s="122" t="s">
        <v>350</v>
      </c>
      <c r="E10" s="122" t="str">
        <f t="shared" si="0"/>
        <v>Broad River, Norwalk</v>
      </c>
      <c r="F10" s="122">
        <v>185</v>
      </c>
    </row>
    <row r="11" spans="1:6" x14ac:dyDescent="0.35">
      <c r="A11" s="122" t="s">
        <v>542</v>
      </c>
      <c r="B11" s="122" t="s">
        <v>352</v>
      </c>
      <c r="C11" s="129" t="s">
        <v>536</v>
      </c>
      <c r="D11" s="122" t="s">
        <v>353</v>
      </c>
      <c r="E11" s="122" t="str">
        <f t="shared" si="0"/>
        <v>Buck Hill Park, Waterbury</v>
      </c>
      <c r="F11" s="122">
        <v>76</v>
      </c>
    </row>
    <row r="12" spans="1:6" x14ac:dyDescent="0.35">
      <c r="A12" s="129" t="s">
        <v>202</v>
      </c>
      <c r="B12" s="122" t="s">
        <v>354</v>
      </c>
      <c r="C12" s="129" t="s">
        <v>536</v>
      </c>
      <c r="D12" s="122" t="s">
        <v>344</v>
      </c>
      <c r="E12" s="122" t="str">
        <f t="shared" si="0"/>
        <v>Calvin Leete Field, Guilford</v>
      </c>
      <c r="F12" s="122">
        <v>82</v>
      </c>
    </row>
    <row r="13" spans="1:6" x14ac:dyDescent="0.35">
      <c r="A13" s="122" t="s">
        <v>544</v>
      </c>
      <c r="B13" s="122" t="s">
        <v>357</v>
      </c>
      <c r="C13" s="129" t="s">
        <v>536</v>
      </c>
      <c r="D13" s="122" t="s">
        <v>358</v>
      </c>
      <c r="E13" s="122" t="str">
        <f t="shared" si="0"/>
        <v>Camp Oakdale - Oakdale, Oakdale</v>
      </c>
      <c r="F13" s="122">
        <v>777</v>
      </c>
    </row>
    <row r="14" spans="1:6" x14ac:dyDescent="0.35">
      <c r="A14" s="122" t="s">
        <v>543</v>
      </c>
      <c r="B14" s="122" t="s">
        <v>355</v>
      </c>
      <c r="C14" s="129" t="s">
        <v>536</v>
      </c>
      <c r="D14" s="122" t="s">
        <v>356</v>
      </c>
      <c r="E14" s="122" t="str">
        <f t="shared" si="0"/>
        <v>Camp Oakdale, Montville</v>
      </c>
      <c r="F14" s="122">
        <v>114</v>
      </c>
    </row>
    <row r="15" spans="1:6" x14ac:dyDescent="0.35">
      <c r="A15" s="122" t="s">
        <v>545</v>
      </c>
      <c r="B15" s="122" t="s">
        <v>359</v>
      </c>
      <c r="C15" s="129" t="s">
        <v>536</v>
      </c>
      <c r="D15" s="122" t="s">
        <v>360</v>
      </c>
      <c r="E15" s="122" t="str">
        <f t="shared" si="0"/>
        <v>Capewell Park, Shelton</v>
      </c>
      <c r="F15" s="122">
        <v>643</v>
      </c>
    </row>
    <row r="16" spans="1:6" x14ac:dyDescent="0.35">
      <c r="A16" s="122" t="s">
        <v>546</v>
      </c>
      <c r="B16" s="122" t="s">
        <v>361</v>
      </c>
      <c r="C16" s="129" t="s">
        <v>536</v>
      </c>
      <c r="D16" s="122" t="s">
        <v>362</v>
      </c>
      <c r="E16" s="122" t="str">
        <f t="shared" si="0"/>
        <v>Carrigan Middle School, West Haven</v>
      </c>
      <c r="F16" s="122">
        <v>528</v>
      </c>
    </row>
    <row r="17" spans="1:6" x14ac:dyDescent="0.35">
      <c r="A17" s="122" t="s">
        <v>547</v>
      </c>
      <c r="B17" s="122" t="s">
        <v>363</v>
      </c>
      <c r="C17" s="129" t="s">
        <v>536</v>
      </c>
      <c r="D17" s="122" t="s">
        <v>364</v>
      </c>
      <c r="E17" s="122" t="str">
        <f t="shared" si="0"/>
        <v>Center Field (Woodbridge), Woodbridge</v>
      </c>
      <c r="F17" s="122">
        <v>760</v>
      </c>
    </row>
    <row r="18" spans="1:6" x14ac:dyDescent="0.35">
      <c r="A18" s="131" t="s">
        <v>553</v>
      </c>
      <c r="B18" s="122" t="s">
        <v>403</v>
      </c>
      <c r="C18" s="129" t="s">
        <v>536</v>
      </c>
      <c r="D18" s="122" t="s">
        <v>404</v>
      </c>
      <c r="E18" s="122" t="str">
        <f t="shared" si="0"/>
        <v>Greenwich - Central Middle School, Greenwich</v>
      </c>
      <c r="F18" s="122">
        <v>212</v>
      </c>
    </row>
    <row r="19" spans="1:6" x14ac:dyDescent="0.35">
      <c r="A19" s="122" t="s">
        <v>548</v>
      </c>
      <c r="B19" s="122" t="s">
        <v>365</v>
      </c>
      <c r="C19" s="129" t="s">
        <v>536</v>
      </c>
      <c r="D19" s="122" t="s">
        <v>366</v>
      </c>
      <c r="E19" s="122" t="str">
        <f t="shared" si="0"/>
        <v>Chelsea Piers, Stamford</v>
      </c>
      <c r="F19" s="122">
        <v>758</v>
      </c>
    </row>
    <row r="20" spans="1:6" x14ac:dyDescent="0.35">
      <c r="A20" s="7" t="s">
        <v>533</v>
      </c>
      <c r="B20" s="123" t="s">
        <v>367</v>
      </c>
      <c r="C20" s="129" t="s">
        <v>536</v>
      </c>
      <c r="D20" s="123" t="s">
        <v>348</v>
      </c>
      <c r="E20" s="122" t="str">
        <f t="shared" si="0"/>
        <v>City Hill Middle School, Naugatuck</v>
      </c>
      <c r="F20" s="122">
        <v>77</v>
      </c>
    </row>
    <row r="21" spans="1:6" x14ac:dyDescent="0.35">
      <c r="A21" s="7" t="s">
        <v>532</v>
      </c>
      <c r="B21" s="123" t="s">
        <v>368</v>
      </c>
      <c r="C21" s="129" t="s">
        <v>536</v>
      </c>
      <c r="D21" s="123" t="s">
        <v>369</v>
      </c>
      <c r="E21" s="122" t="str">
        <f t="shared" si="0"/>
        <v>Coginchaug Regional HS - Turf Field, Durham</v>
      </c>
      <c r="F21" s="122">
        <v>106</v>
      </c>
    </row>
    <row r="22" spans="1:6" x14ac:dyDescent="0.35">
      <c r="A22" s="122" t="s">
        <v>549</v>
      </c>
      <c r="B22" s="122" t="s">
        <v>370</v>
      </c>
      <c r="C22" s="129" t="s">
        <v>536</v>
      </c>
      <c r="D22" s="122" t="s">
        <v>371</v>
      </c>
      <c r="E22" s="122" t="str">
        <f t="shared" si="0"/>
        <v>Coleytown Middle School, Westport</v>
      </c>
      <c r="F22" s="122">
        <v>251</v>
      </c>
    </row>
    <row r="23" spans="1:6" x14ac:dyDescent="0.35">
      <c r="A23" s="122" t="s">
        <v>550</v>
      </c>
      <c r="B23" s="122" t="s">
        <v>372</v>
      </c>
      <c r="C23" s="129" t="s">
        <v>536</v>
      </c>
      <c r="D23" s="122" t="s">
        <v>373</v>
      </c>
      <c r="E23" s="122" t="str">
        <f t="shared" si="0"/>
        <v>Cos Cob Park, Cos Cob</v>
      </c>
      <c r="F23" s="122">
        <v>793</v>
      </c>
    </row>
    <row r="24" spans="1:6" x14ac:dyDescent="0.35">
      <c r="A24" s="122" t="s">
        <v>551</v>
      </c>
      <c r="B24" s="122" t="s">
        <v>374</v>
      </c>
      <c r="C24" s="129" t="s">
        <v>536</v>
      </c>
      <c r="D24" s="122" t="s">
        <v>344</v>
      </c>
      <c r="E24" s="122" t="str">
        <f t="shared" si="0"/>
        <v>Cox School, Guilford</v>
      </c>
      <c r="F24" s="122">
        <v>294</v>
      </c>
    </row>
    <row r="25" spans="1:6" x14ac:dyDescent="0.35">
      <c r="A25" s="133" t="s">
        <v>552</v>
      </c>
      <c r="B25" s="122" t="s">
        <v>375</v>
      </c>
      <c r="C25" s="129" t="s">
        <v>536</v>
      </c>
      <c r="D25" s="122" t="s">
        <v>376</v>
      </c>
      <c r="E25" s="122" t="str">
        <f t="shared" si="0"/>
        <v>Cromwell High School, Cromwell</v>
      </c>
      <c r="F25" s="122">
        <v>413</v>
      </c>
    </row>
    <row r="26" spans="1:6" x14ac:dyDescent="0.35">
      <c r="A26" s="7" t="s">
        <v>90</v>
      </c>
      <c r="B26" s="122" t="s">
        <v>377</v>
      </c>
      <c r="C26" s="129" t="s">
        <v>536</v>
      </c>
      <c r="D26" s="122" t="s">
        <v>376</v>
      </c>
      <c r="E26" s="122" t="str">
        <f t="shared" si="0"/>
        <v>Cromwell Middle School, Cromwell</v>
      </c>
      <c r="F26" s="122">
        <v>518</v>
      </c>
    </row>
    <row r="27" spans="1:6" x14ac:dyDescent="0.35">
      <c r="A27" s="14" t="s">
        <v>60</v>
      </c>
      <c r="B27" s="122" t="s">
        <v>378</v>
      </c>
      <c r="C27" s="129" t="s">
        <v>536</v>
      </c>
      <c r="D27" s="122" t="s">
        <v>379</v>
      </c>
      <c r="E27" s="122" t="str">
        <f t="shared" si="0"/>
        <v>Cronin Field, Hartford</v>
      </c>
      <c r="F27" s="122">
        <v>664</v>
      </c>
    </row>
    <row r="28" spans="1:6" x14ac:dyDescent="0.35">
      <c r="A28" s="121" t="s">
        <v>562</v>
      </c>
      <c r="B28" s="122" t="s">
        <v>380</v>
      </c>
      <c r="C28" s="129" t="s">
        <v>536</v>
      </c>
      <c r="D28" s="122" t="s">
        <v>381</v>
      </c>
      <c r="E28" s="122" t="str">
        <f t="shared" si="0"/>
        <v>Danbury High School, Danbury</v>
      </c>
      <c r="F28" s="122">
        <v>256</v>
      </c>
    </row>
    <row r="29" spans="1:6" x14ac:dyDescent="0.35">
      <c r="A29" s="121" t="s">
        <v>561</v>
      </c>
      <c r="B29" s="122" t="s">
        <v>383</v>
      </c>
      <c r="C29" s="129" t="s">
        <v>536</v>
      </c>
      <c r="D29" s="122" t="s">
        <v>384</v>
      </c>
      <c r="E29" s="122" t="str">
        <f t="shared" si="0"/>
        <v>Daniel hand HS, Madison</v>
      </c>
      <c r="F29" s="122">
        <v>789</v>
      </c>
    </row>
    <row r="30" spans="1:6" x14ac:dyDescent="0.35">
      <c r="A30" s="121" t="s">
        <v>560</v>
      </c>
      <c r="B30" s="122" t="s">
        <v>385</v>
      </c>
      <c r="C30" s="129" t="s">
        <v>536</v>
      </c>
      <c r="D30" s="122" t="s">
        <v>386</v>
      </c>
      <c r="E30" s="122" t="str">
        <f t="shared" si="0"/>
        <v>Darien HS, Darien</v>
      </c>
      <c r="F30" s="122">
        <v>729</v>
      </c>
    </row>
    <row r="31" spans="1:6" x14ac:dyDescent="0.35">
      <c r="A31" s="7" t="s">
        <v>65</v>
      </c>
      <c r="B31" s="122" t="s">
        <v>387</v>
      </c>
      <c r="C31" s="129" t="s">
        <v>536</v>
      </c>
      <c r="D31" s="122" t="s">
        <v>388</v>
      </c>
      <c r="E31" s="122" t="str">
        <f t="shared" si="0"/>
        <v>Diniz Field, Ridgefield</v>
      </c>
      <c r="F31" s="122">
        <v>194</v>
      </c>
    </row>
    <row r="32" spans="1:6" x14ac:dyDescent="0.35">
      <c r="A32" s="121" t="s">
        <v>555</v>
      </c>
      <c r="B32" s="122" t="s">
        <v>389</v>
      </c>
      <c r="C32" s="129" t="s">
        <v>536</v>
      </c>
      <c r="D32" s="122" t="s">
        <v>390</v>
      </c>
      <c r="E32" s="122" t="str">
        <f t="shared" si="0"/>
        <v>East Haven HS, East Haven</v>
      </c>
      <c r="F32" s="122">
        <v>222</v>
      </c>
    </row>
    <row r="33" spans="1:6" x14ac:dyDescent="0.35">
      <c r="A33" s="121" t="s">
        <v>556</v>
      </c>
      <c r="B33" s="122" t="s">
        <v>391</v>
      </c>
      <c r="C33" s="129" t="s">
        <v>536</v>
      </c>
      <c r="D33" s="122" t="s">
        <v>336</v>
      </c>
      <c r="E33" s="122" t="str">
        <f t="shared" si="0"/>
        <v>East Shore New Haven, New Haven</v>
      </c>
      <c r="F33" s="122">
        <v>726</v>
      </c>
    </row>
    <row r="34" spans="1:6" x14ac:dyDescent="0.35">
      <c r="A34" s="121" t="s">
        <v>557</v>
      </c>
      <c r="B34" s="122" t="s">
        <v>392</v>
      </c>
      <c r="C34" s="129" t="s">
        <v>536</v>
      </c>
      <c r="D34" s="122" t="s">
        <v>393</v>
      </c>
      <c r="E34" s="122" t="str">
        <f t="shared" ref="E34:E65" si="1">CONCATENATE(B34,C34,D34)</f>
        <v>Eastern Greenwich Civic Center, Old Greenwich</v>
      </c>
      <c r="F34" s="122">
        <v>511</v>
      </c>
    </row>
    <row r="35" spans="1:6" x14ac:dyDescent="0.35">
      <c r="A35" s="121" t="s">
        <v>558</v>
      </c>
      <c r="B35" s="122" t="s">
        <v>394</v>
      </c>
      <c r="C35" s="129" t="s">
        <v>536</v>
      </c>
      <c r="D35" s="122" t="s">
        <v>395</v>
      </c>
      <c r="E35" s="122" t="str">
        <f t="shared" si="1"/>
        <v>Exchange Field, Madsion</v>
      </c>
      <c r="F35" s="122">
        <v>195</v>
      </c>
    </row>
    <row r="36" spans="1:6" x14ac:dyDescent="0.35">
      <c r="A36" s="121" t="s">
        <v>559</v>
      </c>
      <c r="B36" s="122" t="s">
        <v>396</v>
      </c>
      <c r="C36" s="129" t="s">
        <v>536</v>
      </c>
      <c r="D36" s="122" t="s">
        <v>384</v>
      </c>
      <c r="E36" s="122" t="str">
        <f t="shared" si="1"/>
        <v>Exchange North, Madison</v>
      </c>
      <c r="F36" s="122">
        <v>301</v>
      </c>
    </row>
    <row r="37" spans="1:6" x14ac:dyDescent="0.35">
      <c r="A37" s="7" t="s">
        <v>66</v>
      </c>
      <c r="B37" s="122" t="s">
        <v>397</v>
      </c>
      <c r="C37" s="129" t="s">
        <v>536</v>
      </c>
      <c r="D37" s="122" t="s">
        <v>398</v>
      </c>
      <c r="E37" s="122" t="str">
        <f t="shared" si="1"/>
        <v>Falcon Field (New Britain), New Britain</v>
      </c>
      <c r="F37" s="122">
        <v>87</v>
      </c>
    </row>
    <row r="38" spans="1:6" x14ac:dyDescent="0.35">
      <c r="A38" s="130" t="s">
        <v>563</v>
      </c>
      <c r="B38" s="122" t="s">
        <v>399</v>
      </c>
      <c r="C38" s="129" t="s">
        <v>536</v>
      </c>
      <c r="D38" s="122" t="s">
        <v>400</v>
      </c>
      <c r="E38" s="122" t="str">
        <f t="shared" si="1"/>
        <v>Foran HS (Milford), Milford</v>
      </c>
      <c r="F38" s="122">
        <v>524</v>
      </c>
    </row>
    <row r="39" spans="1:6" x14ac:dyDescent="0.35">
      <c r="A39" s="7" t="s">
        <v>67</v>
      </c>
      <c r="B39" s="122" t="s">
        <v>401</v>
      </c>
      <c r="C39" s="129" t="s">
        <v>536</v>
      </c>
      <c r="D39" s="122" t="s">
        <v>402</v>
      </c>
      <c r="E39" s="122" t="str">
        <f t="shared" si="1"/>
        <v>Fred Wolfe Park, Orange</v>
      </c>
      <c r="F39" s="122">
        <v>98</v>
      </c>
    </row>
    <row r="40" spans="1:6" x14ac:dyDescent="0.35">
      <c r="A40" s="14" t="s">
        <v>69</v>
      </c>
      <c r="B40" s="122" t="s">
        <v>407</v>
      </c>
      <c r="C40" s="129" t="s">
        <v>536</v>
      </c>
      <c r="D40" s="122" t="s">
        <v>344</v>
      </c>
      <c r="E40" s="122" t="str">
        <f t="shared" si="1"/>
        <v>Guilford High School, Guilford</v>
      </c>
      <c r="F40" s="122">
        <v>83</v>
      </c>
    </row>
    <row r="41" spans="1:6" x14ac:dyDescent="0.35">
      <c r="A41" s="14" t="s">
        <v>70</v>
      </c>
      <c r="B41" s="122" t="s">
        <v>408</v>
      </c>
      <c r="C41" s="129" t="s">
        <v>536</v>
      </c>
      <c r="D41" s="122" t="s">
        <v>409</v>
      </c>
      <c r="E41" s="122" t="str">
        <f t="shared" si="1"/>
        <v>Hamden Middle School, Hamden</v>
      </c>
      <c r="F41" s="122">
        <v>180</v>
      </c>
    </row>
    <row r="42" spans="1:6" x14ac:dyDescent="0.35">
      <c r="A42" s="121" t="s">
        <v>564</v>
      </c>
      <c r="B42" s="122" t="s">
        <v>410</v>
      </c>
      <c r="C42" s="129" t="s">
        <v>536</v>
      </c>
      <c r="D42" s="122" t="s">
        <v>411</v>
      </c>
      <c r="E42" s="122" t="str">
        <f t="shared" si="1"/>
        <v>Harding HS, Bridgeport</v>
      </c>
      <c r="F42" s="122">
        <v>658</v>
      </c>
    </row>
    <row r="43" spans="1:6" x14ac:dyDescent="0.35">
      <c r="A43" s="121" t="s">
        <v>565</v>
      </c>
      <c r="B43" s="122" t="s">
        <v>412</v>
      </c>
      <c r="C43" s="129" t="s">
        <v>536</v>
      </c>
      <c r="D43" s="122" t="s">
        <v>413</v>
      </c>
      <c r="E43" s="122" t="str">
        <f t="shared" si="1"/>
        <v>Helen Keller School, Easton</v>
      </c>
      <c r="F43" s="122">
        <v>273</v>
      </c>
    </row>
    <row r="44" spans="1:6" x14ac:dyDescent="0.35">
      <c r="A44" s="14" t="s">
        <v>535</v>
      </c>
      <c r="B44" s="123" t="s">
        <v>414</v>
      </c>
      <c r="C44" s="129" t="s">
        <v>536</v>
      </c>
      <c r="D44" s="122" t="s">
        <v>415</v>
      </c>
      <c r="E44" s="122" t="str">
        <f t="shared" si="1"/>
        <v>Indian River Recreation Area, Clinton</v>
      </c>
      <c r="F44" s="122">
        <v>228</v>
      </c>
    </row>
    <row r="45" spans="1:6" x14ac:dyDescent="0.35">
      <c r="A45" s="14" t="s">
        <v>72</v>
      </c>
      <c r="B45" s="123" t="s">
        <v>416</v>
      </c>
      <c r="C45" s="129" t="s">
        <v>536</v>
      </c>
      <c r="D45" s="122" t="s">
        <v>417</v>
      </c>
      <c r="E45" s="122" t="str">
        <f t="shared" si="1"/>
        <v>Irish American Home, Glastonbury</v>
      </c>
      <c r="F45" s="122">
        <v>314</v>
      </c>
    </row>
    <row r="46" spans="1:6" x14ac:dyDescent="0.35">
      <c r="A46" s="14" t="s">
        <v>73</v>
      </c>
      <c r="B46" s="122" t="s">
        <v>418</v>
      </c>
      <c r="C46" s="129" t="s">
        <v>536</v>
      </c>
      <c r="D46" s="122" t="s">
        <v>338</v>
      </c>
      <c r="E46" s="122" t="str">
        <f t="shared" si="1"/>
        <v>Lilly Field, Wilton</v>
      </c>
      <c r="F46" s="122">
        <v>204</v>
      </c>
    </row>
    <row r="47" spans="1:6" x14ac:dyDescent="0.35">
      <c r="A47" s="7" t="s">
        <v>74</v>
      </c>
      <c r="B47" s="122" t="s">
        <v>419</v>
      </c>
      <c r="C47" s="129" t="s">
        <v>536</v>
      </c>
      <c r="D47" s="122" t="s">
        <v>420</v>
      </c>
      <c r="E47" s="122" t="str">
        <f t="shared" si="1"/>
        <v>Ludlowe HS, Fairfield</v>
      </c>
      <c r="F47" s="122">
        <v>207</v>
      </c>
    </row>
    <row r="48" spans="1:6" x14ac:dyDescent="0.35">
      <c r="A48" s="132" t="s">
        <v>75</v>
      </c>
      <c r="B48" s="122" t="s">
        <v>421</v>
      </c>
      <c r="C48" s="129" t="s">
        <v>536</v>
      </c>
      <c r="D48" s="122" t="s">
        <v>422</v>
      </c>
      <c r="E48" s="122" t="str">
        <f t="shared" si="1"/>
        <v>Martin Kellogg, Newington</v>
      </c>
      <c r="F48" s="122">
        <v>191</v>
      </c>
    </row>
    <row r="49" spans="1:6" x14ac:dyDescent="0.35">
      <c r="A49" s="132" t="s">
        <v>566</v>
      </c>
      <c r="B49" s="122" t="s">
        <v>423</v>
      </c>
      <c r="C49" s="129" t="s">
        <v>536</v>
      </c>
      <c r="D49" s="122" t="s">
        <v>424</v>
      </c>
      <c r="E49" s="122" t="str">
        <f t="shared" si="1"/>
        <v>Memorial Field (North Haven), North Haven</v>
      </c>
      <c r="F49" s="122">
        <v>335</v>
      </c>
    </row>
    <row r="50" spans="1:6" x14ac:dyDescent="0.35">
      <c r="A50" s="132" t="s">
        <v>76</v>
      </c>
      <c r="B50" s="122" t="s">
        <v>425</v>
      </c>
      <c r="C50" s="129" t="s">
        <v>536</v>
      </c>
      <c r="D50" s="122" t="s">
        <v>338</v>
      </c>
      <c r="E50" s="122" t="str">
        <f t="shared" si="1"/>
        <v>Middlebrook School, Wilton</v>
      </c>
      <c r="F50" s="122">
        <v>738</v>
      </c>
    </row>
    <row r="51" spans="1:6" x14ac:dyDescent="0.35">
      <c r="A51" s="130" t="s">
        <v>610</v>
      </c>
      <c r="B51" s="122" t="s">
        <v>426</v>
      </c>
      <c r="C51" s="129" t="s">
        <v>536</v>
      </c>
      <c r="D51" s="122" t="s">
        <v>386</v>
      </c>
      <c r="E51" s="122" t="str">
        <f t="shared" si="1"/>
        <v>Middlesex Middle School, Darien</v>
      </c>
      <c r="F51" s="122">
        <v>627</v>
      </c>
    </row>
    <row r="52" spans="1:6" x14ac:dyDescent="0.35">
      <c r="A52" s="121" t="s">
        <v>567</v>
      </c>
      <c r="B52" s="122" t="s">
        <v>427</v>
      </c>
      <c r="C52" s="129" t="s">
        <v>536</v>
      </c>
      <c r="D52" s="122" t="s">
        <v>358</v>
      </c>
      <c r="E52" s="122" t="str">
        <f t="shared" si="1"/>
        <v>Montville HS, Oakdale</v>
      </c>
      <c r="F52" s="122">
        <v>250</v>
      </c>
    </row>
    <row r="53" spans="1:6" x14ac:dyDescent="0.35">
      <c r="A53" s="121" t="s">
        <v>568</v>
      </c>
      <c r="B53" s="122" t="s">
        <v>428</v>
      </c>
      <c r="C53" s="129" t="s">
        <v>536</v>
      </c>
      <c r="D53" s="122" t="s">
        <v>409</v>
      </c>
      <c r="E53" s="122" t="str">
        <f t="shared" si="1"/>
        <v>Morretti Field, Hamden</v>
      </c>
      <c r="F53" s="122">
        <v>105</v>
      </c>
    </row>
    <row r="54" spans="1:6" x14ac:dyDescent="0.35">
      <c r="A54" s="121" t="s">
        <v>569</v>
      </c>
      <c r="B54" s="122" t="s">
        <v>429</v>
      </c>
      <c r="C54" s="129" t="s">
        <v>536</v>
      </c>
      <c r="D54" s="122" t="s">
        <v>430</v>
      </c>
      <c r="E54" s="122" t="str">
        <f t="shared" si="1"/>
        <v>Morris Field, Morris</v>
      </c>
      <c r="F54" s="122">
        <v>74</v>
      </c>
    </row>
    <row r="55" spans="1:6" x14ac:dyDescent="0.35">
      <c r="A55" s="121" t="s">
        <v>71</v>
      </c>
      <c r="B55" s="122" t="s">
        <v>431</v>
      </c>
      <c r="C55" s="129" t="s">
        <v>536</v>
      </c>
      <c r="D55" s="122" t="s">
        <v>390</v>
      </c>
      <c r="E55" s="122" t="str">
        <f t="shared" si="1"/>
        <v>Moulthrop Field, East Haven</v>
      </c>
      <c r="F55" s="122">
        <v>210</v>
      </c>
    </row>
    <row r="56" spans="1:6" x14ac:dyDescent="0.35">
      <c r="A56" s="121" t="s">
        <v>189</v>
      </c>
      <c r="B56" s="122" t="s">
        <v>432</v>
      </c>
      <c r="C56" s="129" t="s">
        <v>536</v>
      </c>
      <c r="D56" s="122" t="s">
        <v>350</v>
      </c>
      <c r="E56" s="122" t="str">
        <f t="shared" si="1"/>
        <v>Nathan Hale Middle School, Norwalk</v>
      </c>
      <c r="F56" s="122">
        <v>504</v>
      </c>
    </row>
    <row r="57" spans="1:6" x14ac:dyDescent="0.35">
      <c r="A57" s="130" t="s">
        <v>570</v>
      </c>
      <c r="B57" s="122" t="s">
        <v>433</v>
      </c>
      <c r="C57" s="129" t="s">
        <v>536</v>
      </c>
      <c r="D57" s="122" t="s">
        <v>434</v>
      </c>
      <c r="E57" s="122" t="str">
        <f t="shared" si="1"/>
        <v>Nathan Hale-Ray High School, Moodus</v>
      </c>
      <c r="F57" s="122">
        <v>711</v>
      </c>
    </row>
    <row r="58" spans="1:6" x14ac:dyDescent="0.35">
      <c r="A58" s="121" t="s">
        <v>571</v>
      </c>
      <c r="B58" s="122" t="s">
        <v>435</v>
      </c>
      <c r="C58" s="129" t="s">
        <v>536</v>
      </c>
      <c r="D58" s="122" t="s">
        <v>436</v>
      </c>
      <c r="E58" s="122" t="str">
        <f t="shared" si="1"/>
        <v>New London HS, New London</v>
      </c>
      <c r="F58" s="122">
        <v>603</v>
      </c>
    </row>
    <row r="59" spans="1:6" x14ac:dyDescent="0.35">
      <c r="A59" s="121" t="s">
        <v>572</v>
      </c>
      <c r="B59" s="122" t="s">
        <v>437</v>
      </c>
      <c r="C59" s="129" t="s">
        <v>536</v>
      </c>
      <c r="D59" s="122" t="s">
        <v>438</v>
      </c>
      <c r="E59" s="122" t="str">
        <f t="shared" si="1"/>
        <v>Newtown HS, Sandy Hook</v>
      </c>
      <c r="F59" s="122">
        <v>285</v>
      </c>
    </row>
    <row r="60" spans="1:6" x14ac:dyDescent="0.35">
      <c r="A60" s="121" t="s">
        <v>77</v>
      </c>
      <c r="B60" s="122" t="s">
        <v>439</v>
      </c>
      <c r="C60" s="129" t="s">
        <v>536</v>
      </c>
      <c r="D60" s="122" t="s">
        <v>360</v>
      </c>
      <c r="E60" s="122" t="str">
        <f t="shared" si="1"/>
        <v>Nike Site, Shelton</v>
      </c>
      <c r="F60" s="122">
        <v>202</v>
      </c>
    </row>
    <row r="61" spans="1:6" x14ac:dyDescent="0.35">
      <c r="A61" s="121" t="s">
        <v>573</v>
      </c>
      <c r="B61" s="122" t="s">
        <v>440</v>
      </c>
      <c r="C61" s="129" t="s">
        <v>536</v>
      </c>
      <c r="D61" s="122" t="s">
        <v>441</v>
      </c>
      <c r="E61" s="122" t="str">
        <f t="shared" si="1"/>
        <v>North Branford HS, north branford</v>
      </c>
      <c r="F61" s="122">
        <v>586</v>
      </c>
    </row>
    <row r="62" spans="1:6" x14ac:dyDescent="0.35">
      <c r="A62" s="121" t="s">
        <v>63</v>
      </c>
      <c r="B62" s="123" t="s">
        <v>442</v>
      </c>
      <c r="C62" s="129" t="s">
        <v>536</v>
      </c>
      <c r="D62" s="122" t="s">
        <v>443</v>
      </c>
      <c r="E62" s="122" t="str">
        <f t="shared" si="1"/>
        <v>North Farms Park, North Branford</v>
      </c>
      <c r="F62" s="122">
        <v>99</v>
      </c>
    </row>
    <row r="63" spans="1:6" x14ac:dyDescent="0.35">
      <c r="A63" s="121" t="s">
        <v>200</v>
      </c>
      <c r="B63" s="122" t="s">
        <v>444</v>
      </c>
      <c r="C63" s="129" t="s">
        <v>536</v>
      </c>
      <c r="D63" s="122" t="s">
        <v>445</v>
      </c>
      <c r="E63" s="122" t="str">
        <f t="shared" si="1"/>
        <v>Northford Park, Northford</v>
      </c>
      <c r="F63" s="122">
        <v>85</v>
      </c>
    </row>
    <row r="64" spans="1:6" x14ac:dyDescent="0.35">
      <c r="A64" s="121" t="s">
        <v>574</v>
      </c>
      <c r="B64" s="122" t="s">
        <v>446</v>
      </c>
      <c r="C64" s="129" t="s">
        <v>536</v>
      </c>
      <c r="D64" s="122" t="s">
        <v>350</v>
      </c>
      <c r="E64" s="122" t="str">
        <f t="shared" si="1"/>
        <v>Norwalk HS, Norwalk</v>
      </c>
      <c r="F64" s="122">
        <v>774</v>
      </c>
    </row>
    <row r="65" spans="1:6" x14ac:dyDescent="0.35">
      <c r="A65" s="121" t="s">
        <v>78</v>
      </c>
      <c r="B65" s="122" t="s">
        <v>447</v>
      </c>
      <c r="C65" s="129" t="s">
        <v>536</v>
      </c>
      <c r="D65" s="122" t="s">
        <v>362</v>
      </c>
      <c r="E65" s="122" t="str">
        <f t="shared" si="1"/>
        <v>Pagels Field, West Haven</v>
      </c>
      <c r="F65" s="122">
        <v>639</v>
      </c>
    </row>
    <row r="66" spans="1:6" x14ac:dyDescent="0.35">
      <c r="A66" s="121" t="s">
        <v>79</v>
      </c>
      <c r="B66" s="122" t="s">
        <v>448</v>
      </c>
      <c r="C66" s="129" t="s">
        <v>536</v>
      </c>
      <c r="D66" s="122" t="s">
        <v>364</v>
      </c>
      <c r="E66" s="122" t="str">
        <f t="shared" ref="E66:E95" si="2">CONCATENATE(B66,C66,D66)</f>
        <v>Pease Rd Field, Woodbridge</v>
      </c>
      <c r="F66" s="122">
        <v>198</v>
      </c>
    </row>
    <row r="67" spans="1:6" x14ac:dyDescent="0.35">
      <c r="A67" s="121" t="s">
        <v>80</v>
      </c>
      <c r="B67" s="122" t="s">
        <v>449</v>
      </c>
      <c r="C67" s="129" t="s">
        <v>536</v>
      </c>
      <c r="D67" s="122" t="s">
        <v>402</v>
      </c>
      <c r="E67" s="122" t="str">
        <f t="shared" si="2"/>
        <v>Peck Place School, Orange</v>
      </c>
      <c r="F67" s="122">
        <v>199</v>
      </c>
    </row>
    <row r="68" spans="1:6" x14ac:dyDescent="0.35">
      <c r="A68" s="121" t="s">
        <v>575</v>
      </c>
      <c r="B68" s="122" t="s">
        <v>450</v>
      </c>
      <c r="C68" s="129" t="s">
        <v>536</v>
      </c>
      <c r="D68" s="122" t="s">
        <v>451</v>
      </c>
      <c r="E68" s="122" t="str">
        <f t="shared" si="2"/>
        <v>Penders Field, Stratford</v>
      </c>
      <c r="F68" s="122">
        <v>721</v>
      </c>
    </row>
    <row r="69" spans="1:6" x14ac:dyDescent="0.35">
      <c r="A69" s="121" t="s">
        <v>576</v>
      </c>
      <c r="B69" s="122" t="s">
        <v>452</v>
      </c>
      <c r="C69" s="129" t="s">
        <v>536</v>
      </c>
      <c r="D69" s="122" t="s">
        <v>362</v>
      </c>
      <c r="E69" s="122" t="str">
        <f t="shared" si="2"/>
        <v>Peterson Soccer Field, West Haven</v>
      </c>
      <c r="F69" s="122">
        <v>623</v>
      </c>
    </row>
    <row r="70" spans="1:6" x14ac:dyDescent="0.35">
      <c r="A70" s="121" t="s">
        <v>68</v>
      </c>
      <c r="B70" s="122" t="s">
        <v>453</v>
      </c>
      <c r="C70" s="129" t="s">
        <v>536</v>
      </c>
      <c r="D70" s="122" t="s">
        <v>400</v>
      </c>
      <c r="E70" s="122" t="str">
        <f t="shared" si="2"/>
        <v>Platt Tech High School, Milford</v>
      </c>
      <c r="F70" s="122">
        <v>548</v>
      </c>
    </row>
    <row r="71" spans="1:6" x14ac:dyDescent="0.35">
      <c r="A71" s="22" t="s">
        <v>81</v>
      </c>
      <c r="B71" s="122" t="s">
        <v>454</v>
      </c>
      <c r="C71" s="129" t="s">
        <v>536</v>
      </c>
      <c r="D71" s="122" t="s">
        <v>353</v>
      </c>
      <c r="E71" s="122" t="str">
        <f t="shared" si="2"/>
        <v>Pontelandolfo Club, Waterbury</v>
      </c>
      <c r="F71" s="122">
        <v>79</v>
      </c>
    </row>
    <row r="72" spans="1:6" x14ac:dyDescent="0.35">
      <c r="A72" s="130" t="s">
        <v>176</v>
      </c>
      <c r="B72" s="123" t="s">
        <v>382</v>
      </c>
      <c r="C72" s="129" t="s">
        <v>536</v>
      </c>
      <c r="D72" s="122" t="s">
        <v>381</v>
      </c>
      <c r="E72" s="122" t="str">
        <f t="shared" si="2"/>
        <v>Danbury Portuguese Cultural Center, Danbury</v>
      </c>
      <c r="F72" s="122">
        <v>132</v>
      </c>
    </row>
    <row r="73" spans="1:6" x14ac:dyDescent="0.35">
      <c r="A73" s="22" t="s">
        <v>577</v>
      </c>
      <c r="B73" s="122" t="s">
        <v>455</v>
      </c>
      <c r="C73" s="129" t="s">
        <v>536</v>
      </c>
      <c r="D73" s="122" t="s">
        <v>353</v>
      </c>
      <c r="E73" s="122" t="str">
        <f t="shared" si="2"/>
        <v>Post University, Waterbury</v>
      </c>
      <c r="F73" s="122">
        <v>617</v>
      </c>
    </row>
    <row r="74" spans="1:6" x14ac:dyDescent="0.35">
      <c r="A74" s="22" t="s">
        <v>578</v>
      </c>
      <c r="B74" s="122" t="s">
        <v>456</v>
      </c>
      <c r="C74" s="129" t="s">
        <v>536</v>
      </c>
      <c r="D74" s="122" t="s">
        <v>457</v>
      </c>
      <c r="E74" s="122" t="str">
        <f t="shared" si="2"/>
        <v>Pragman Park, Wallingford</v>
      </c>
      <c r="F74" s="122">
        <v>102</v>
      </c>
    </row>
    <row r="75" spans="1:6" x14ac:dyDescent="0.35">
      <c r="A75" s="22" t="s">
        <v>62</v>
      </c>
      <c r="B75" s="123" t="s">
        <v>458</v>
      </c>
      <c r="C75" s="129" t="s">
        <v>536</v>
      </c>
      <c r="D75" s="122" t="s">
        <v>459</v>
      </c>
      <c r="E75" s="122" t="str">
        <f t="shared" si="2"/>
        <v>Quinnipiac Park, Cheshire</v>
      </c>
      <c r="F75" s="122">
        <v>97</v>
      </c>
    </row>
    <row r="76" spans="1:6" x14ac:dyDescent="0.35">
      <c r="A76" s="22" t="s">
        <v>579</v>
      </c>
      <c r="B76" s="122" t="s">
        <v>460</v>
      </c>
      <c r="C76" s="129" t="s">
        <v>536</v>
      </c>
      <c r="D76" s="122" t="s">
        <v>461</v>
      </c>
      <c r="E76" s="122" t="str">
        <f t="shared" si="2"/>
        <v>Redding Community Center, Redding</v>
      </c>
      <c r="F76" s="122">
        <v>355</v>
      </c>
    </row>
    <row r="77" spans="1:6" x14ac:dyDescent="0.35">
      <c r="A77" s="22" t="s">
        <v>580</v>
      </c>
      <c r="B77" s="122" t="s">
        <v>462</v>
      </c>
      <c r="C77" s="129" t="s">
        <v>536</v>
      </c>
      <c r="D77" s="122" t="s">
        <v>362</v>
      </c>
      <c r="E77" s="122" t="str">
        <f t="shared" si="2"/>
        <v>Reese Stadium -Yale University, West Haven</v>
      </c>
      <c r="F77" s="122">
        <v>362</v>
      </c>
    </row>
    <row r="78" spans="1:6" x14ac:dyDescent="0.35">
      <c r="A78" s="22" t="s">
        <v>82</v>
      </c>
      <c r="B78" s="122" t="s">
        <v>463</v>
      </c>
      <c r="C78" s="129" t="s">
        <v>536</v>
      </c>
      <c r="D78" s="122" t="s">
        <v>424</v>
      </c>
      <c r="E78" s="122" t="str">
        <f t="shared" si="2"/>
        <v>Ridge Rd School , North Haven</v>
      </c>
      <c r="F78" s="122">
        <v>200</v>
      </c>
    </row>
    <row r="79" spans="1:6" x14ac:dyDescent="0.35">
      <c r="A79" s="22" t="s">
        <v>581</v>
      </c>
      <c r="B79" s="122" t="s">
        <v>464</v>
      </c>
      <c r="C79" s="129" t="s">
        <v>536</v>
      </c>
      <c r="D79" s="122" t="s">
        <v>366</v>
      </c>
      <c r="E79" s="122" t="str">
        <f t="shared" si="2"/>
        <v>Rippowam, Stamford</v>
      </c>
      <c r="F79" s="122">
        <v>72</v>
      </c>
    </row>
    <row r="80" spans="1:6" x14ac:dyDescent="0.35">
      <c r="A80" s="121" t="s">
        <v>582</v>
      </c>
      <c r="B80" s="122" t="s">
        <v>465</v>
      </c>
      <c r="C80" s="129" t="s">
        <v>536</v>
      </c>
      <c r="D80" s="122" t="s">
        <v>466</v>
      </c>
      <c r="E80" s="122" t="str">
        <f t="shared" si="2"/>
        <v>Sacred Heart University, Fairfield, CT</v>
      </c>
      <c r="F80" s="122">
        <v>512</v>
      </c>
    </row>
    <row r="81" spans="1:6" x14ac:dyDescent="0.35">
      <c r="A81" s="121" t="s">
        <v>583</v>
      </c>
      <c r="B81" s="122" t="s">
        <v>467</v>
      </c>
      <c r="C81" s="129" t="s">
        <v>536</v>
      </c>
      <c r="D81" s="122" t="s">
        <v>468</v>
      </c>
      <c r="E81" s="122" t="str">
        <f t="shared" si="2"/>
        <v>Sage Park, Berlin</v>
      </c>
      <c r="F81" s="122">
        <v>103</v>
      </c>
    </row>
    <row r="82" spans="1:6" x14ac:dyDescent="0.35">
      <c r="A82" s="121" t="s">
        <v>584</v>
      </c>
      <c r="B82" s="122" t="s">
        <v>469</v>
      </c>
      <c r="C82" s="129" t="s">
        <v>536</v>
      </c>
      <c r="D82" s="122" t="s">
        <v>413</v>
      </c>
      <c r="E82" s="122" t="str">
        <f t="shared" si="2"/>
        <v>Samuel Staples School, Easton</v>
      </c>
      <c r="F82" s="122">
        <v>205</v>
      </c>
    </row>
    <row r="83" spans="1:6" x14ac:dyDescent="0.35">
      <c r="A83" s="130" t="s">
        <v>197</v>
      </c>
      <c r="B83" s="122" t="s">
        <v>470</v>
      </c>
      <c r="C83" s="129" t="s">
        <v>536</v>
      </c>
      <c r="D83" s="122" t="s">
        <v>388</v>
      </c>
      <c r="E83" s="122" t="str">
        <f t="shared" si="2"/>
        <v>Scotland field, Ridgefield</v>
      </c>
      <c r="F83" s="122">
        <v>267</v>
      </c>
    </row>
    <row r="84" spans="1:6" x14ac:dyDescent="0.35">
      <c r="A84" s="130" t="s">
        <v>587</v>
      </c>
      <c r="B84" s="122" t="s">
        <v>471</v>
      </c>
      <c r="C84" s="129" t="s">
        <v>536</v>
      </c>
      <c r="D84" s="122" t="s">
        <v>388</v>
      </c>
      <c r="E84" s="122" t="str">
        <f t="shared" si="2"/>
        <v>Scotts Ridge Middle School (SRMS), Ridgefield</v>
      </c>
      <c r="F84" s="122">
        <v>221</v>
      </c>
    </row>
    <row r="85" spans="1:6" x14ac:dyDescent="0.35">
      <c r="A85" s="121" t="s">
        <v>585</v>
      </c>
      <c r="B85" s="122" t="s">
        <v>472</v>
      </c>
      <c r="C85" s="129" t="s">
        <v>536</v>
      </c>
      <c r="D85" s="122" t="s">
        <v>411</v>
      </c>
      <c r="E85" s="122" t="str">
        <f t="shared" si="2"/>
        <v>Seaside Park, Bridgeport</v>
      </c>
      <c r="F85" s="122">
        <v>461</v>
      </c>
    </row>
    <row r="86" spans="1:6" x14ac:dyDescent="0.35">
      <c r="A86" s="121" t="s">
        <v>586</v>
      </c>
      <c r="B86" s="122" t="s">
        <v>473</v>
      </c>
      <c r="C86" s="129" t="s">
        <v>536</v>
      </c>
      <c r="D86" s="122" t="s">
        <v>474</v>
      </c>
      <c r="E86" s="122" t="str">
        <f t="shared" si="2"/>
        <v>Semans Park, Southbury</v>
      </c>
      <c r="F86" s="122">
        <v>240</v>
      </c>
    </row>
    <row r="87" spans="1:6" x14ac:dyDescent="0.35">
      <c r="A87" s="121" t="s">
        <v>83</v>
      </c>
      <c r="B87" s="122" t="s">
        <v>475</v>
      </c>
      <c r="C87" s="129" t="s">
        <v>536</v>
      </c>
      <c r="D87" s="122" t="s">
        <v>474</v>
      </c>
      <c r="E87" s="122" t="str">
        <f t="shared" si="2"/>
        <v>Settlers Park, Southbury</v>
      </c>
      <c r="F87" s="122">
        <v>149</v>
      </c>
    </row>
    <row r="88" spans="1:6" x14ac:dyDescent="0.35">
      <c r="A88" s="130" t="s">
        <v>604</v>
      </c>
      <c r="B88" s="122" t="s">
        <v>476</v>
      </c>
      <c r="C88" s="129" t="s">
        <v>536</v>
      </c>
      <c r="D88" s="122" t="s">
        <v>477</v>
      </c>
      <c r="E88" s="122" t="str">
        <f t="shared" si="2"/>
        <v>Seymour Middle School, Seymour</v>
      </c>
      <c r="F88" s="122">
        <v>620</v>
      </c>
    </row>
    <row r="89" spans="1:6" x14ac:dyDescent="0.35">
      <c r="A89" s="130" t="s">
        <v>88</v>
      </c>
      <c r="B89" s="122" t="s">
        <v>478</v>
      </c>
      <c r="C89" s="129" t="s">
        <v>536</v>
      </c>
      <c r="D89" s="122" t="s">
        <v>451</v>
      </c>
      <c r="E89" s="122" t="str">
        <f t="shared" si="2"/>
        <v>Short Beach Park, Stratford</v>
      </c>
      <c r="F89" s="122">
        <v>759</v>
      </c>
    </row>
    <row r="90" spans="1:6" x14ac:dyDescent="0.35">
      <c r="A90" s="121" t="s">
        <v>588</v>
      </c>
      <c r="B90" s="122" t="s">
        <v>479</v>
      </c>
      <c r="C90" s="129" t="s">
        <v>536</v>
      </c>
      <c r="D90" s="122" t="s">
        <v>350</v>
      </c>
      <c r="E90" s="122" t="str">
        <f t="shared" si="2"/>
        <v>Silvermine Elementary School, Norwalk</v>
      </c>
      <c r="F90" s="122">
        <v>732</v>
      </c>
    </row>
    <row r="91" spans="1:6" x14ac:dyDescent="0.35">
      <c r="A91" s="121" t="s">
        <v>589</v>
      </c>
      <c r="B91" s="122" t="s">
        <v>480</v>
      </c>
      <c r="C91" s="129" t="s">
        <v>536</v>
      </c>
      <c r="D91" s="122" t="s">
        <v>420</v>
      </c>
      <c r="E91" s="122" t="str">
        <f t="shared" si="2"/>
        <v>South Pine Creek, Fairfield</v>
      </c>
      <c r="F91" s="122">
        <v>642</v>
      </c>
    </row>
    <row r="92" spans="1:6" x14ac:dyDescent="0.35">
      <c r="A92" s="130" t="s">
        <v>84</v>
      </c>
      <c r="B92" s="122" t="s">
        <v>481</v>
      </c>
      <c r="C92" s="129" t="s">
        <v>536</v>
      </c>
      <c r="D92" s="122" t="s">
        <v>482</v>
      </c>
      <c r="E92" s="122" t="str">
        <f t="shared" si="2"/>
        <v>Spera Field, Waterford</v>
      </c>
      <c r="F92" s="122">
        <v>81</v>
      </c>
    </row>
    <row r="93" spans="1:6" x14ac:dyDescent="0.35">
      <c r="A93" s="121" t="s">
        <v>219</v>
      </c>
      <c r="B93" s="122" t="s">
        <v>483</v>
      </c>
      <c r="C93" s="129" t="s">
        <v>536</v>
      </c>
      <c r="D93" s="122" t="s">
        <v>398</v>
      </c>
      <c r="E93" s="122" t="str">
        <f t="shared" si="2"/>
        <v>Stanley Quarter Park, New Britain</v>
      </c>
      <c r="F93" s="122">
        <v>88</v>
      </c>
    </row>
    <row r="94" spans="1:6" x14ac:dyDescent="0.35">
      <c r="A94" s="121" t="s">
        <v>590</v>
      </c>
      <c r="B94" s="122" t="s">
        <v>484</v>
      </c>
      <c r="C94" s="129" t="s">
        <v>536</v>
      </c>
      <c r="D94" s="122" t="s">
        <v>384</v>
      </c>
      <c r="E94" s="122" t="str">
        <f t="shared" si="2"/>
        <v>Strong Field, Madison</v>
      </c>
      <c r="F94" s="122">
        <v>297</v>
      </c>
    </row>
    <row r="95" spans="1:6" x14ac:dyDescent="0.35">
      <c r="A95" s="121" t="s">
        <v>591</v>
      </c>
      <c r="B95" s="122" t="s">
        <v>485</v>
      </c>
      <c r="C95" s="129" t="s">
        <v>536</v>
      </c>
      <c r="D95" s="122" t="s">
        <v>420</v>
      </c>
      <c r="E95" s="122" t="str">
        <f t="shared" si="2"/>
        <v>Sturges Park, Fairfield</v>
      </c>
      <c r="F95" s="122">
        <v>223</v>
      </c>
    </row>
    <row r="96" spans="1:6" x14ac:dyDescent="0.35">
      <c r="A96" s="130" t="s">
        <v>220</v>
      </c>
      <c r="B96" s="122"/>
      <c r="C96" s="129"/>
      <c r="D96" s="122"/>
      <c r="E96" s="130" t="s">
        <v>220</v>
      </c>
      <c r="F96" s="122"/>
    </row>
    <row r="97" spans="1:6" x14ac:dyDescent="0.35">
      <c r="A97" s="121" t="s">
        <v>592</v>
      </c>
      <c r="B97" s="122" t="s">
        <v>486</v>
      </c>
      <c r="C97" s="129" t="s">
        <v>536</v>
      </c>
      <c r="D97" s="122" t="s">
        <v>487</v>
      </c>
      <c r="E97" s="122" t="str">
        <f t="shared" ref="E97:E112" si="3">CONCATENATE(B97,C97,D97)</f>
        <v>TBD, City</v>
      </c>
      <c r="F97" s="122">
        <v>1</v>
      </c>
    </row>
    <row r="98" spans="1:6" x14ac:dyDescent="0.35">
      <c r="A98" s="121" t="s">
        <v>593</v>
      </c>
      <c r="B98" s="122" t="s">
        <v>488</v>
      </c>
      <c r="C98" s="129" t="s">
        <v>536</v>
      </c>
      <c r="D98" s="122" t="s">
        <v>420</v>
      </c>
      <c r="E98" s="122" t="str">
        <f t="shared" si="3"/>
        <v>Tomlinson Middle School - Fairfield, Fairfield</v>
      </c>
      <c r="F98" s="122">
        <v>621</v>
      </c>
    </row>
    <row r="99" spans="1:6" x14ac:dyDescent="0.35">
      <c r="A99" s="121" t="s">
        <v>594</v>
      </c>
      <c r="B99" s="122" t="s">
        <v>489</v>
      </c>
      <c r="C99" s="129" t="s">
        <v>536</v>
      </c>
      <c r="D99" s="122" t="s">
        <v>384</v>
      </c>
      <c r="E99" s="122" t="str">
        <f t="shared" si="3"/>
        <v>Town Campus, Madison</v>
      </c>
      <c r="F99" s="122">
        <v>219</v>
      </c>
    </row>
    <row r="100" spans="1:6" x14ac:dyDescent="0.35">
      <c r="A100" s="121" t="s">
        <v>595</v>
      </c>
      <c r="B100" s="122" t="s">
        <v>490</v>
      </c>
      <c r="C100" s="129" t="s">
        <v>536</v>
      </c>
      <c r="D100" s="122" t="s">
        <v>491</v>
      </c>
      <c r="E100" s="122" t="str">
        <f t="shared" si="3"/>
        <v>Townwoods Park, Old Lyme</v>
      </c>
      <c r="F100" s="122">
        <v>203</v>
      </c>
    </row>
    <row r="101" spans="1:6" x14ac:dyDescent="0.35">
      <c r="A101" s="130" t="s">
        <v>85</v>
      </c>
      <c r="B101" s="122" t="s">
        <v>492</v>
      </c>
      <c r="C101" s="129" t="s">
        <v>536</v>
      </c>
      <c r="D101" s="122" t="s">
        <v>438</v>
      </c>
      <c r="E101" s="122" t="str">
        <f t="shared" si="3"/>
        <v>Treadwell Park, Sandy Hook</v>
      </c>
      <c r="F101" s="122">
        <v>192</v>
      </c>
    </row>
    <row r="102" spans="1:6" x14ac:dyDescent="0.35">
      <c r="A102" s="121" t="s">
        <v>596</v>
      </c>
      <c r="B102" s="122" t="s">
        <v>493</v>
      </c>
      <c r="C102" s="129" t="s">
        <v>536</v>
      </c>
      <c r="D102" s="122" t="s">
        <v>494</v>
      </c>
      <c r="E102" s="122" t="str">
        <f t="shared" si="3"/>
        <v>Trumbull HS, Trumbull</v>
      </c>
      <c r="F102" s="122">
        <v>241</v>
      </c>
    </row>
    <row r="103" spans="1:6" x14ac:dyDescent="0.35">
      <c r="A103" s="130" t="s">
        <v>609</v>
      </c>
      <c r="B103" s="122" t="s">
        <v>495</v>
      </c>
      <c r="C103" s="129" t="s">
        <v>536</v>
      </c>
      <c r="D103" s="122" t="s">
        <v>496</v>
      </c>
      <c r="E103" s="122" t="str">
        <f t="shared" si="3"/>
        <v>Tunxis Mead, Farmington</v>
      </c>
      <c r="F103" s="122">
        <v>100</v>
      </c>
    </row>
    <row r="104" spans="1:6" x14ac:dyDescent="0.35">
      <c r="A104" s="121" t="s">
        <v>597</v>
      </c>
      <c r="B104" s="122" t="s">
        <v>497</v>
      </c>
      <c r="C104" s="129" t="s">
        <v>536</v>
      </c>
      <c r="D104" s="122" t="s">
        <v>411</v>
      </c>
      <c r="E104" s="122" t="str">
        <f t="shared" si="3"/>
        <v>University of Bridgeport, Bridgeport</v>
      </c>
      <c r="F104" s="122">
        <v>287</v>
      </c>
    </row>
    <row r="105" spans="1:6" x14ac:dyDescent="0.35">
      <c r="A105" s="130" t="s">
        <v>605</v>
      </c>
      <c r="B105" s="122" t="s">
        <v>498</v>
      </c>
      <c r="C105" s="129" t="s">
        <v>536</v>
      </c>
      <c r="D105" s="122" t="s">
        <v>362</v>
      </c>
      <c r="E105" s="122" t="str">
        <f t="shared" si="3"/>
        <v>Veterans Memorial Field (West Haven), West Haven</v>
      </c>
      <c r="F105" s="122">
        <v>118</v>
      </c>
    </row>
    <row r="106" spans="1:6" x14ac:dyDescent="0.35">
      <c r="A106" s="130" t="s">
        <v>186</v>
      </c>
      <c r="B106" s="122" t="s">
        <v>499</v>
      </c>
      <c r="C106" s="129" t="s">
        <v>536</v>
      </c>
      <c r="D106" s="122" t="s">
        <v>411</v>
      </c>
      <c r="E106" s="122" t="str">
        <f t="shared" si="3"/>
        <v>Veterans Memorial Park (BPT), Bridgeport</v>
      </c>
      <c r="F106" s="122">
        <v>193</v>
      </c>
    </row>
    <row r="107" spans="1:6" x14ac:dyDescent="0.35">
      <c r="A107" s="130" t="s">
        <v>608</v>
      </c>
      <c r="B107" s="122" t="s">
        <v>504</v>
      </c>
      <c r="C107" s="129" t="s">
        <v>536</v>
      </c>
      <c r="D107" s="122" t="s">
        <v>350</v>
      </c>
      <c r="E107" s="122" t="str">
        <f t="shared" si="3"/>
        <v>Veterans Park (Norwalk), Norwalk</v>
      </c>
      <c r="F107" s="122">
        <v>310</v>
      </c>
    </row>
    <row r="108" spans="1:6" x14ac:dyDescent="0.35">
      <c r="A108" s="130" t="s">
        <v>606</v>
      </c>
      <c r="B108" s="122" t="s">
        <v>500</v>
      </c>
      <c r="C108" s="129" t="s">
        <v>536</v>
      </c>
      <c r="D108" s="122" t="s">
        <v>457</v>
      </c>
      <c r="E108" s="122" t="str">
        <f t="shared" si="3"/>
        <v>Veterans Memorial Park (Wall), Wallingford</v>
      </c>
      <c r="F108" s="122">
        <v>209</v>
      </c>
    </row>
    <row r="109" spans="1:6" x14ac:dyDescent="0.35">
      <c r="A109" s="130" t="s">
        <v>607</v>
      </c>
      <c r="B109" s="122" t="s">
        <v>501</v>
      </c>
      <c r="C109" s="129" t="s">
        <v>536</v>
      </c>
      <c r="D109" s="122" t="s">
        <v>502</v>
      </c>
      <c r="E109" s="122" t="str">
        <f t="shared" si="3"/>
        <v>Veterans Memorial Park (Watertown), Watertown</v>
      </c>
      <c r="F109" s="122">
        <v>166</v>
      </c>
    </row>
    <row r="110" spans="1:6" x14ac:dyDescent="0.35">
      <c r="A110" s="121" t="s">
        <v>598</v>
      </c>
      <c r="B110" s="122" t="s">
        <v>503</v>
      </c>
      <c r="C110" s="129" t="s">
        <v>536</v>
      </c>
      <c r="D110" s="122" t="s">
        <v>342</v>
      </c>
      <c r="E110" s="122" t="str">
        <f t="shared" si="3"/>
        <v>Veterans Memorial Soccer Field - Manchester CT, Manchester</v>
      </c>
      <c r="F110" s="122">
        <v>333</v>
      </c>
    </row>
    <row r="111" spans="1:6" x14ac:dyDescent="0.35">
      <c r="A111" s="130" t="s">
        <v>59</v>
      </c>
      <c r="B111" s="122" t="s">
        <v>505</v>
      </c>
      <c r="C111" s="129" t="s">
        <v>536</v>
      </c>
      <c r="D111" s="122" t="s">
        <v>366</v>
      </c>
      <c r="E111" s="122" t="str">
        <f t="shared" si="3"/>
        <v>West Beach, Stamford</v>
      </c>
      <c r="F111" s="122">
        <v>71</v>
      </c>
    </row>
    <row r="112" spans="1:6" x14ac:dyDescent="0.35">
      <c r="A112" s="130" t="s">
        <v>61</v>
      </c>
      <c r="B112" s="123" t="s">
        <v>506</v>
      </c>
      <c r="C112" s="129" t="s">
        <v>536</v>
      </c>
      <c r="D112" s="122" t="s">
        <v>362</v>
      </c>
      <c r="E112" s="122" t="str">
        <f t="shared" si="3"/>
        <v>West Haven HS, West Haven</v>
      </c>
      <c r="F112" s="122">
        <v>503</v>
      </c>
    </row>
    <row r="113" spans="1:6" x14ac:dyDescent="0.35">
      <c r="A113" s="130" t="s">
        <v>64</v>
      </c>
      <c r="B113" s="123"/>
      <c r="C113" s="129"/>
      <c r="D113" s="122"/>
      <c r="E113" s="129" t="s">
        <v>64</v>
      </c>
      <c r="F113" s="122"/>
    </row>
    <row r="114" spans="1:6" x14ac:dyDescent="0.35">
      <c r="A114" s="130" t="s">
        <v>554</v>
      </c>
      <c r="B114" s="122" t="s">
        <v>406</v>
      </c>
      <c r="C114" s="129" t="s">
        <v>536</v>
      </c>
      <c r="D114" s="122" t="s">
        <v>404</v>
      </c>
      <c r="E114" s="122" t="str">
        <f t="shared" ref="E114:E123" si="4">CONCATENATE(B114,C114,D114)</f>
        <v>Greenwich Western Middle School, Greenwich</v>
      </c>
      <c r="F114" s="122">
        <v>455</v>
      </c>
    </row>
    <row r="115" spans="1:6" x14ac:dyDescent="0.35">
      <c r="A115" s="121" t="s">
        <v>599</v>
      </c>
      <c r="B115" s="122" t="s">
        <v>507</v>
      </c>
      <c r="C115" s="129" t="s">
        <v>536</v>
      </c>
      <c r="D115" s="122" t="s">
        <v>409</v>
      </c>
      <c r="E115" s="122" t="str">
        <f t="shared" si="4"/>
        <v>Westwood Elementary school, Hamden</v>
      </c>
      <c r="F115" s="122">
        <v>113</v>
      </c>
    </row>
    <row r="116" spans="1:6" x14ac:dyDescent="0.35">
      <c r="A116" s="121" t="s">
        <v>86</v>
      </c>
      <c r="B116" s="122" t="s">
        <v>508</v>
      </c>
      <c r="C116" s="129" t="s">
        <v>536</v>
      </c>
      <c r="D116" s="122" t="s">
        <v>430</v>
      </c>
      <c r="E116" s="122" t="str">
        <f t="shared" si="4"/>
        <v>Whittlesey Harrison, Morris</v>
      </c>
      <c r="F116" s="122">
        <v>189</v>
      </c>
    </row>
    <row r="117" spans="1:6" x14ac:dyDescent="0.35">
      <c r="A117" s="121" t="s">
        <v>87</v>
      </c>
      <c r="B117" s="122" t="s">
        <v>509</v>
      </c>
      <c r="C117" s="129" t="s">
        <v>536</v>
      </c>
      <c r="D117" s="122" t="s">
        <v>353</v>
      </c>
      <c r="E117" s="122" t="str">
        <f t="shared" si="4"/>
        <v>Wilby HS, Waterbury</v>
      </c>
      <c r="F117" s="122">
        <v>184</v>
      </c>
    </row>
    <row r="118" spans="1:6" x14ac:dyDescent="0.35">
      <c r="A118" s="121" t="s">
        <v>600</v>
      </c>
      <c r="B118" s="122" t="s">
        <v>510</v>
      </c>
      <c r="C118" s="129" t="s">
        <v>536</v>
      </c>
      <c r="D118" s="122" t="s">
        <v>496</v>
      </c>
      <c r="E118" s="122" t="str">
        <f t="shared" si="4"/>
        <v>Winding Trails, Farmington</v>
      </c>
      <c r="F118" s="122">
        <v>531</v>
      </c>
    </row>
    <row r="119" spans="1:6" x14ac:dyDescent="0.35">
      <c r="A119" s="121" t="s">
        <v>601</v>
      </c>
      <c r="B119" s="122" t="s">
        <v>511</v>
      </c>
      <c r="C119" s="129" t="s">
        <v>536</v>
      </c>
      <c r="D119" s="122" t="s">
        <v>346</v>
      </c>
      <c r="E119" s="122" t="str">
        <f t="shared" si="4"/>
        <v>Witek Park, Derby</v>
      </c>
      <c r="F119" s="122">
        <v>213</v>
      </c>
    </row>
    <row r="120" spans="1:6" x14ac:dyDescent="0.35">
      <c r="A120" s="130" t="s">
        <v>205</v>
      </c>
      <c r="B120" s="122" t="s">
        <v>512</v>
      </c>
      <c r="C120" s="129" t="s">
        <v>536</v>
      </c>
      <c r="D120" s="122" t="s">
        <v>457</v>
      </c>
      <c r="E120" s="122" t="str">
        <f t="shared" si="4"/>
        <v>Woodhouse, Wallingford</v>
      </c>
      <c r="F120" s="122">
        <v>255</v>
      </c>
    </row>
    <row r="121" spans="1:6" x14ac:dyDescent="0.35">
      <c r="A121" s="121" t="s">
        <v>602</v>
      </c>
      <c r="B121" s="122" t="s">
        <v>513</v>
      </c>
      <c r="C121" s="129" t="s">
        <v>536</v>
      </c>
      <c r="D121" s="122" t="s">
        <v>514</v>
      </c>
      <c r="E121" s="122" t="str">
        <f t="shared" si="4"/>
        <v>Wren Park (Westbrook), Westbrook</v>
      </c>
      <c r="F121" s="122">
        <v>762</v>
      </c>
    </row>
    <row r="122" spans="1:6" x14ac:dyDescent="0.35">
      <c r="A122" s="121" t="s">
        <v>603</v>
      </c>
      <c r="B122" s="122" t="s">
        <v>515</v>
      </c>
      <c r="C122" s="129" t="s">
        <v>536</v>
      </c>
      <c r="D122" s="122" t="s">
        <v>336</v>
      </c>
      <c r="E122" s="122" t="str">
        <f t="shared" si="4"/>
        <v>Yale University, New Haven</v>
      </c>
      <c r="F122" s="122">
        <v>119</v>
      </c>
    </row>
    <row r="123" spans="1:6" x14ac:dyDescent="0.35">
      <c r="A123" s="130" t="s">
        <v>201</v>
      </c>
      <c r="B123" s="122" t="s">
        <v>405</v>
      </c>
      <c r="C123" s="129" t="s">
        <v>536</v>
      </c>
      <c r="D123" s="122" t="s">
        <v>404</v>
      </c>
      <c r="E123" s="122" t="str">
        <f t="shared" si="4"/>
        <v>Greenwich High School, Greenwich</v>
      </c>
      <c r="F123" s="122">
        <v>186</v>
      </c>
    </row>
  </sheetData>
  <sortState xmlns:xlrd2="http://schemas.microsoft.com/office/spreadsheetml/2017/richdata2" ref="A2:F121">
    <sortCondition ref="A2:A121"/>
  </sortState>
  <customSheetViews>
    <customSheetView guid="{7C5E7431-A90F-4AC4-9A07-BA1041730F4D}" topLeftCell="A48">
      <selection activeCell="A52" sqref="A5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7" filterMode="1">
    <tabColor theme="7" tint="-0.249977111117893"/>
  </sheetPr>
  <dimension ref="A1:AG929"/>
  <sheetViews>
    <sheetView zoomScale="80" zoomScaleNormal="80" workbookViewId="0">
      <selection activeCell="M304" sqref="M304"/>
    </sheetView>
  </sheetViews>
  <sheetFormatPr defaultColWidth="9.1796875" defaultRowHeight="12.5" x14ac:dyDescent="0.25"/>
  <cols>
    <col min="1" max="1" width="2.26953125" style="1" customWidth="1"/>
    <col min="2" max="2" width="11.26953125" style="1" customWidth="1"/>
    <col min="3" max="3" width="12.54296875" style="1" customWidth="1"/>
    <col min="4" max="4" width="13" style="1" customWidth="1"/>
    <col min="5" max="5" width="28.1796875" style="1" bestFit="1" customWidth="1"/>
    <col min="6" max="6" width="28.1796875" style="1" customWidth="1"/>
    <col min="7" max="7" width="7.26953125" style="1" customWidth="1"/>
    <col min="8" max="8" width="13.453125" style="1" customWidth="1"/>
    <col min="9" max="9" width="43.81640625" style="16" customWidth="1"/>
    <col min="10" max="10" width="51.1796875" style="1" customWidth="1"/>
    <col min="11" max="12" width="22.54296875" style="1" hidden="1" customWidth="1"/>
    <col min="13" max="14" width="16.81640625" style="1" customWidth="1"/>
    <col min="15" max="15" width="9.1796875" style="1" customWidth="1"/>
    <col min="16" max="17" width="29.81640625" bestFit="1" customWidth="1"/>
    <col min="18" max="18" width="32" bestFit="1" customWidth="1"/>
    <col min="19" max="19" width="10.54296875" bestFit="1" customWidth="1"/>
    <col min="20" max="20" width="18.54296875" bestFit="1" customWidth="1"/>
    <col min="21" max="21" width="29.81640625" bestFit="1" customWidth="1"/>
    <col min="22" max="22" width="3" bestFit="1" customWidth="1"/>
    <col min="23" max="23" width="11.26953125" bestFit="1" customWidth="1"/>
    <col min="24" max="24" width="29.81640625" bestFit="1" customWidth="1"/>
    <col min="25" max="25" width="8.7265625"/>
    <col min="26" max="27" width="29.81640625" bestFit="1" customWidth="1"/>
    <col min="28" max="28" width="32" bestFit="1" customWidth="1"/>
    <col min="29" max="29" width="8.7265625"/>
    <col min="30" max="30" width="14.81640625" customWidth="1"/>
    <col min="31" max="31" width="24.7265625" customWidth="1"/>
    <col min="32" max="32" width="9.26953125" customWidth="1"/>
    <col min="33" max="33" width="9" bestFit="1" customWidth="1"/>
    <col min="34" max="16384" width="9.1796875" style="1"/>
  </cols>
  <sheetData>
    <row r="1" spans="1:33" ht="51" customHeight="1" x14ac:dyDescent="0.4">
      <c r="A1" s="85"/>
      <c r="B1" s="416" t="s">
        <v>208</v>
      </c>
      <c r="C1" s="417"/>
      <c r="D1" s="417"/>
      <c r="E1" s="417"/>
      <c r="F1" s="417"/>
      <c r="G1" s="417"/>
      <c r="H1" s="417"/>
      <c r="I1" s="417"/>
      <c r="J1" s="417"/>
      <c r="K1" s="16"/>
      <c r="M1" s="15" t="s">
        <v>177</v>
      </c>
      <c r="N1" s="15" t="s">
        <v>178</v>
      </c>
      <c r="P1" s="16" t="s">
        <v>179</v>
      </c>
      <c r="Q1" s="17" t="s">
        <v>180</v>
      </c>
      <c r="R1" s="17" t="s">
        <v>206</v>
      </c>
      <c r="S1" s="1"/>
      <c r="T1" s="18" t="s">
        <v>181</v>
      </c>
      <c r="U1" s="19"/>
      <c r="V1" s="6" t="s">
        <v>182</v>
      </c>
      <c r="W1" s="16" t="s">
        <v>183</v>
      </c>
      <c r="X1" s="16" t="s">
        <v>184</v>
      </c>
      <c r="Y1" s="1"/>
      <c r="Z1" s="16" t="s">
        <v>179</v>
      </c>
      <c r="AA1" s="17" t="s">
        <v>180</v>
      </c>
      <c r="AB1" s="17" t="s">
        <v>207</v>
      </c>
      <c r="AC1" s="1"/>
      <c r="AF1" s="410" t="s">
        <v>223</v>
      </c>
      <c r="AG1" s="410"/>
    </row>
    <row r="2" spans="1:33" ht="11.25" customHeight="1" x14ac:dyDescent="0.4">
      <c r="A2" s="30"/>
      <c r="B2" s="31"/>
      <c r="C2" s="32"/>
      <c r="D2" s="32"/>
      <c r="E2" s="32"/>
      <c r="F2" s="32"/>
      <c r="G2" s="32"/>
      <c r="H2" s="32"/>
      <c r="I2" s="32"/>
      <c r="J2" s="32"/>
      <c r="K2" s="16"/>
      <c r="M2" s="15"/>
      <c r="N2" s="15"/>
      <c r="P2" s="16"/>
      <c r="Q2" s="17"/>
      <c r="R2" s="17"/>
      <c r="S2" s="1"/>
      <c r="T2" s="18"/>
      <c r="U2" s="19"/>
      <c r="V2" s="6"/>
      <c r="W2" s="16"/>
      <c r="X2" s="16"/>
      <c r="Y2" s="1"/>
      <c r="AC2" s="1"/>
      <c r="AF2" s="1"/>
      <c r="AG2" s="1"/>
    </row>
    <row r="3" spans="1:33" ht="14.5" thickBot="1" x14ac:dyDescent="0.35">
      <c r="A3" s="80">
        <v>0</v>
      </c>
      <c r="B3" s="81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3" t="s">
        <v>7</v>
      </c>
      <c r="I3" s="82" t="s">
        <v>8</v>
      </c>
      <c r="J3" s="84" t="s">
        <v>9</v>
      </c>
      <c r="M3" s="1" t="s">
        <v>177</v>
      </c>
      <c r="N3" s="1" t="s">
        <v>178</v>
      </c>
      <c r="P3" s="1"/>
      <c r="Q3" s="1"/>
      <c r="R3" s="1"/>
      <c r="S3" s="1"/>
      <c r="T3" s="1"/>
      <c r="U3" s="1"/>
      <c r="V3" s="1"/>
      <c r="W3" s="1"/>
      <c r="X3" s="1"/>
      <c r="Y3" s="1"/>
      <c r="AC3" s="1"/>
      <c r="AF3" s="1"/>
      <c r="AG3" s="1"/>
    </row>
    <row r="4" spans="1:33" ht="15.5" hidden="1" thickTop="1" thickBot="1" x14ac:dyDescent="0.4">
      <c r="A4" s="23">
        <v>1</v>
      </c>
      <c r="B4" s="85"/>
      <c r="C4" s="98">
        <v>42827</v>
      </c>
      <c r="D4" s="36" t="s">
        <v>11</v>
      </c>
      <c r="E4" s="24" t="str">
        <f>VLOOKUP(M4,Teams,2)</f>
        <v xml:space="preserve">WILTON WARRIORS </v>
      </c>
      <c r="F4" s="25" t="str">
        <f>VLOOKUP(N4,Teams,2)</f>
        <v>NORWALK MARINERS</v>
      </c>
      <c r="G4" s="73"/>
      <c r="H4" s="97">
        <v>0.33333333333333331</v>
      </c>
      <c r="I4" s="25" t="str">
        <f>VLOOKUP(E4,fields,2)</f>
        <v>Lilly Field, Wilton</v>
      </c>
      <c r="J4" s="75" t="s">
        <v>222</v>
      </c>
      <c r="M4" s="5" t="s">
        <v>109</v>
      </c>
      <c r="N4" s="5" t="s">
        <v>104</v>
      </c>
      <c r="P4" s="1"/>
      <c r="Q4" s="1"/>
      <c r="R4" s="1"/>
      <c r="S4" s="1"/>
      <c r="T4" s="1"/>
      <c r="U4" s="1"/>
      <c r="V4" s="1"/>
      <c r="W4" s="1"/>
      <c r="X4" s="1"/>
      <c r="Y4" s="1"/>
      <c r="AC4" s="1"/>
      <c r="AF4" s="1"/>
      <c r="AG4" s="1"/>
    </row>
    <row r="5" spans="1:33" ht="15" hidden="1" thickBot="1" x14ac:dyDescent="0.4">
      <c r="A5" s="23">
        <v>2</v>
      </c>
      <c r="B5" s="85"/>
      <c r="C5" s="98"/>
      <c r="D5" s="27" t="s">
        <v>0</v>
      </c>
      <c r="E5" s="25"/>
      <c r="F5" s="73"/>
      <c r="G5" s="94"/>
      <c r="H5" s="97"/>
      <c r="I5" s="75"/>
      <c r="J5" s="75"/>
      <c r="M5" s="5"/>
      <c r="N5" s="5"/>
      <c r="P5" s="1"/>
      <c r="Q5" s="1"/>
      <c r="R5" s="1"/>
      <c r="S5" s="1"/>
      <c r="T5" s="1"/>
      <c r="U5" s="1"/>
      <c r="V5" s="1"/>
      <c r="W5" s="1"/>
      <c r="X5" s="1"/>
      <c r="Y5" s="1"/>
      <c r="AC5" s="1"/>
      <c r="AF5" s="1"/>
      <c r="AG5" s="1"/>
    </row>
    <row r="6" spans="1:33" ht="12.75" hidden="1" customHeight="1" thickTop="1" thickBot="1" x14ac:dyDescent="0.4">
      <c r="A6" s="23">
        <v>3</v>
      </c>
      <c r="B6" s="23">
        <v>1</v>
      </c>
      <c r="C6" s="98">
        <v>42834</v>
      </c>
      <c r="D6" s="34" t="s">
        <v>10</v>
      </c>
      <c r="E6" s="24" t="str">
        <f t="shared" ref="E6:F10" si="0">VLOOKUP(M6,Teams,2)</f>
        <v>NEWINGTON PORTUGUESE 30</v>
      </c>
      <c r="F6" s="25" t="str">
        <f t="shared" si="0"/>
        <v>ECUACHAMOS FC</v>
      </c>
      <c r="G6" s="73"/>
      <c r="H6" s="97">
        <v>0.33333333333333331</v>
      </c>
      <c r="I6" s="25" t="str">
        <f>VLOOKUP(E6,fields,2)</f>
        <v>Martin Kellogg, Newington</v>
      </c>
      <c r="J6" s="75"/>
      <c r="M6" s="5" t="s">
        <v>92</v>
      </c>
      <c r="N6" s="5" t="s">
        <v>93</v>
      </c>
      <c r="P6" s="207" t="s">
        <v>56</v>
      </c>
      <c r="Q6" s="242" t="s">
        <v>647</v>
      </c>
      <c r="R6" s="7" t="s">
        <v>87</v>
      </c>
      <c r="S6" s="1"/>
      <c r="T6" s="207" t="s">
        <v>97</v>
      </c>
      <c r="U6" s="207" t="s">
        <v>56</v>
      </c>
      <c r="V6" s="1">
        <v>1</v>
      </c>
      <c r="W6" s="207" t="s">
        <v>97</v>
      </c>
      <c r="X6" s="207" t="s">
        <v>56</v>
      </c>
      <c r="Y6" s="1"/>
      <c r="Z6" s="20" t="s">
        <v>647</v>
      </c>
      <c r="AA6" s="7" t="s">
        <v>647</v>
      </c>
      <c r="AB6" s="14" t="s">
        <v>87</v>
      </c>
      <c r="AC6" s="1"/>
      <c r="AE6" s="20" t="s">
        <v>647</v>
      </c>
      <c r="AF6" s="20" t="s">
        <v>647</v>
      </c>
      <c r="AG6" s="95">
        <v>0.41666666666666669</v>
      </c>
    </row>
    <row r="7" spans="1:33" ht="12.75" hidden="1" customHeight="1" thickTop="1" thickBot="1" x14ac:dyDescent="0.4">
      <c r="A7" s="23">
        <v>4</v>
      </c>
      <c r="B7" s="23">
        <v>1</v>
      </c>
      <c r="C7" s="98">
        <v>42834</v>
      </c>
      <c r="D7" s="34" t="s">
        <v>10</v>
      </c>
      <c r="E7" s="24" t="str">
        <f t="shared" si="0"/>
        <v>SHELTON FC</v>
      </c>
      <c r="F7" s="25" t="str">
        <f t="shared" si="0"/>
        <v>MILFORD TUESDAY</v>
      </c>
      <c r="G7" s="73"/>
      <c r="H7" s="97">
        <f>VLOOKUP(E7,START_TIMES,2)</f>
        <v>0.33333333333333331</v>
      </c>
      <c r="I7" s="25" t="str">
        <f>VLOOKUP(E7,fields,2)</f>
        <v>Nike Site, Shelton</v>
      </c>
      <c r="J7" s="75" t="s">
        <v>0</v>
      </c>
      <c r="M7" s="5" t="s">
        <v>95</v>
      </c>
      <c r="N7" s="5" t="s">
        <v>94</v>
      </c>
      <c r="P7" s="207" t="s">
        <v>21</v>
      </c>
      <c r="Q7" s="208" t="s">
        <v>662</v>
      </c>
      <c r="R7" s="90" t="s">
        <v>91</v>
      </c>
      <c r="S7" s="1"/>
      <c r="T7" s="207" t="s">
        <v>101</v>
      </c>
      <c r="U7" s="207" t="s">
        <v>211</v>
      </c>
      <c r="V7" s="1">
        <v>2</v>
      </c>
      <c r="W7" s="207" t="s">
        <v>96</v>
      </c>
      <c r="X7" s="207" t="s">
        <v>21</v>
      </c>
      <c r="Y7" s="1"/>
      <c r="Z7" s="20" t="s">
        <v>648</v>
      </c>
      <c r="AA7" s="7" t="s">
        <v>648</v>
      </c>
      <c r="AB7" s="265" t="s">
        <v>91</v>
      </c>
      <c r="AC7" s="1"/>
      <c r="AE7" s="20" t="s">
        <v>648</v>
      </c>
      <c r="AF7" s="20" t="s">
        <v>648</v>
      </c>
      <c r="AG7" s="95">
        <v>0.41666666666666669</v>
      </c>
    </row>
    <row r="8" spans="1:33" ht="12.75" hidden="1" customHeight="1" thickTop="1" thickBot="1" x14ac:dyDescent="0.4">
      <c r="A8" s="23">
        <v>5</v>
      </c>
      <c r="B8" s="23">
        <v>1</v>
      </c>
      <c r="C8" s="98">
        <v>42834</v>
      </c>
      <c r="D8" s="34" t="s">
        <v>10</v>
      </c>
      <c r="E8" s="24" t="str">
        <f t="shared" si="0"/>
        <v>CLINTON FC</v>
      </c>
      <c r="F8" s="25" t="str">
        <f t="shared" si="0"/>
        <v>DANBURY UNITED 30</v>
      </c>
      <c r="G8" s="73"/>
      <c r="H8" s="97">
        <f>VLOOKUP(E8,START_TIMES,2)</f>
        <v>0.41666666666666702</v>
      </c>
      <c r="I8" s="25" t="str">
        <f>VLOOKUP(E8,fields,2)</f>
        <v>Indian River Sports Complex, Clinton</v>
      </c>
      <c r="J8" s="75"/>
      <c r="M8" s="5" t="s">
        <v>97</v>
      </c>
      <c r="N8" s="5" t="s">
        <v>96</v>
      </c>
      <c r="P8" s="207" t="s">
        <v>57</v>
      </c>
      <c r="Q8" s="242" t="s">
        <v>663</v>
      </c>
      <c r="R8" s="90" t="s">
        <v>91</v>
      </c>
      <c r="S8" s="1"/>
      <c r="T8" s="209" t="s">
        <v>150</v>
      </c>
      <c r="U8" s="208" t="s">
        <v>662</v>
      </c>
      <c r="V8" s="1">
        <v>3</v>
      </c>
      <c r="W8" s="207" t="s">
        <v>93</v>
      </c>
      <c r="X8" s="207" t="s">
        <v>57</v>
      </c>
      <c r="Y8" s="1"/>
      <c r="Z8" s="20" t="s">
        <v>646</v>
      </c>
      <c r="AA8" s="7" t="s">
        <v>646</v>
      </c>
      <c r="AB8" s="265" t="s">
        <v>91</v>
      </c>
      <c r="AC8" s="1"/>
      <c r="AE8" s="20" t="s">
        <v>646</v>
      </c>
      <c r="AF8" s="20" t="s">
        <v>648</v>
      </c>
      <c r="AG8" s="95">
        <v>0.41666666666666669</v>
      </c>
    </row>
    <row r="9" spans="1:33" ht="12.75" hidden="1" customHeight="1" thickTop="1" thickBot="1" x14ac:dyDescent="0.4">
      <c r="A9" s="23">
        <v>6</v>
      </c>
      <c r="B9" s="23">
        <v>1</v>
      </c>
      <c r="C9" s="98">
        <v>42834</v>
      </c>
      <c r="D9" s="34" t="s">
        <v>10</v>
      </c>
      <c r="E9" s="24" t="str">
        <f t="shared" si="0"/>
        <v>NORTH BRANFORD 30</v>
      </c>
      <c r="F9" s="25" t="str">
        <f t="shared" si="0"/>
        <v>GREENWICH ARSENAL 30</v>
      </c>
      <c r="G9" s="73"/>
      <c r="H9" s="97">
        <f>VLOOKUP(E9,START_TIMES,2)</f>
        <v>0.41666666666666702</v>
      </c>
      <c r="I9" s="25" t="str">
        <f>VLOOKUP(E9,fields,2)</f>
        <v>Northford Park, North Branford</v>
      </c>
      <c r="J9" s="75" t="s">
        <v>0</v>
      </c>
      <c r="M9" s="5" t="s">
        <v>98</v>
      </c>
      <c r="N9" s="5" t="s">
        <v>99</v>
      </c>
      <c r="P9" s="207" t="s">
        <v>196</v>
      </c>
      <c r="Q9" s="208" t="s">
        <v>55</v>
      </c>
      <c r="R9" s="7" t="s">
        <v>61</v>
      </c>
      <c r="S9" s="1"/>
      <c r="T9" s="209" t="s">
        <v>151</v>
      </c>
      <c r="U9" s="209" t="s">
        <v>55</v>
      </c>
      <c r="V9" s="1">
        <v>4</v>
      </c>
      <c r="W9" s="207" t="s">
        <v>99</v>
      </c>
      <c r="X9" s="207" t="s">
        <v>196</v>
      </c>
      <c r="Y9" s="1"/>
      <c r="Z9" s="13" t="s">
        <v>55</v>
      </c>
      <c r="AA9" s="7" t="s">
        <v>55</v>
      </c>
      <c r="AB9" s="7" t="s">
        <v>61</v>
      </c>
      <c r="AC9" s="1"/>
      <c r="AE9" s="13" t="s">
        <v>55</v>
      </c>
      <c r="AF9" s="20" t="s">
        <v>55</v>
      </c>
      <c r="AG9" s="95">
        <v>0.33333333333333331</v>
      </c>
    </row>
    <row r="10" spans="1:33" ht="12.75" hidden="1" customHeight="1" thickTop="1" thickBot="1" x14ac:dyDescent="0.4">
      <c r="A10" s="23">
        <v>7</v>
      </c>
      <c r="B10" s="23">
        <v>1</v>
      </c>
      <c r="C10" s="98">
        <v>42834</v>
      </c>
      <c r="D10" s="34" t="s">
        <v>10</v>
      </c>
      <c r="E10" s="24" t="str">
        <f t="shared" si="0"/>
        <v>POLONEZ UNITED</v>
      </c>
      <c r="F10" s="25" t="str">
        <f t="shared" si="0"/>
        <v>VASCO DA GAMA 30</v>
      </c>
      <c r="G10" s="73"/>
      <c r="H10" s="97">
        <f>VLOOKUP(E10,START_TIMES,2)</f>
        <v>0.375</v>
      </c>
      <c r="I10" s="25" t="str">
        <f>VLOOKUP(E10,fields,2)</f>
        <v>Cromwell MS, Cromwell</v>
      </c>
      <c r="J10" s="75"/>
      <c r="M10" s="5" t="s">
        <v>100</v>
      </c>
      <c r="N10" s="5" t="s">
        <v>101</v>
      </c>
      <c r="P10" s="207" t="s">
        <v>19</v>
      </c>
      <c r="Q10" s="259" t="s">
        <v>198</v>
      </c>
      <c r="R10" s="7" t="s">
        <v>62</v>
      </c>
      <c r="S10" s="1"/>
      <c r="T10" s="209" t="s">
        <v>152</v>
      </c>
      <c r="U10" s="209" t="s">
        <v>20</v>
      </c>
      <c r="V10" s="1">
        <v>5</v>
      </c>
      <c r="W10" s="207" t="s">
        <v>94</v>
      </c>
      <c r="X10" s="207" t="s">
        <v>19</v>
      </c>
      <c r="Y10" s="1"/>
      <c r="Z10" s="13" t="s">
        <v>198</v>
      </c>
      <c r="AA10" s="14" t="s">
        <v>198</v>
      </c>
      <c r="AB10" s="14" t="s">
        <v>62</v>
      </c>
      <c r="AC10" s="1"/>
      <c r="AE10" s="13" t="s">
        <v>198</v>
      </c>
      <c r="AF10" s="20" t="s">
        <v>198</v>
      </c>
      <c r="AG10" s="95">
        <v>0.41666666666666669</v>
      </c>
    </row>
    <row r="11" spans="1:33" ht="12.75" hidden="1" customHeight="1" thickTop="1" thickBot="1" x14ac:dyDescent="0.4">
      <c r="A11" s="23">
        <v>8</v>
      </c>
      <c r="B11" s="23" t="s">
        <v>0</v>
      </c>
      <c r="C11" s="98"/>
      <c r="D11" s="27" t="s">
        <v>0</v>
      </c>
      <c r="E11" s="24"/>
      <c r="F11" s="25"/>
      <c r="G11" s="73"/>
      <c r="H11" s="97"/>
      <c r="I11" s="25"/>
      <c r="J11" s="75"/>
      <c r="M11" s="5"/>
      <c r="N11" s="5"/>
      <c r="O11" s="1" t="s">
        <v>0</v>
      </c>
      <c r="P11" s="207" t="s">
        <v>58</v>
      </c>
      <c r="Q11" s="251" t="s">
        <v>199</v>
      </c>
      <c r="R11" s="7" t="s">
        <v>62</v>
      </c>
      <c r="S11" s="1"/>
      <c r="T11" s="209" t="s">
        <v>153</v>
      </c>
      <c r="U11" s="209" t="s">
        <v>213</v>
      </c>
      <c r="V11" s="1">
        <v>6</v>
      </c>
      <c r="W11" s="207" t="s">
        <v>92</v>
      </c>
      <c r="X11" s="207" t="s">
        <v>58</v>
      </c>
      <c r="Y11" s="1"/>
      <c r="Z11" s="20" t="s">
        <v>199</v>
      </c>
      <c r="AA11" s="7" t="s">
        <v>199</v>
      </c>
      <c r="AB11" s="7" t="s">
        <v>62</v>
      </c>
      <c r="AC11" s="1"/>
      <c r="AE11" s="20" t="s">
        <v>199</v>
      </c>
      <c r="AF11" s="13" t="s">
        <v>199</v>
      </c>
      <c r="AG11" s="95">
        <v>0.41666666666666669</v>
      </c>
    </row>
    <row r="12" spans="1:33" ht="12.75" hidden="1" customHeight="1" thickTop="1" thickBot="1" x14ac:dyDescent="0.4">
      <c r="A12" s="23">
        <v>9</v>
      </c>
      <c r="B12" s="23">
        <v>1</v>
      </c>
      <c r="C12" s="98">
        <v>42834</v>
      </c>
      <c r="D12" s="35" t="s">
        <v>175</v>
      </c>
      <c r="E12" s="24" t="str">
        <f t="shared" ref="E12:F17" si="1">VLOOKUP(M12,Teams,2)</f>
        <v>BYE 30 (NO GAME)</v>
      </c>
      <c r="F12" s="25" t="str">
        <f t="shared" si="1"/>
        <v>STAMFORD FC</v>
      </c>
      <c r="G12" s="73"/>
      <c r="H12" s="97">
        <f t="shared" ref="H12:H17" si="2">VLOOKUP(E12,START_TIMES,2)</f>
        <v>0.41666666666666669</v>
      </c>
      <c r="I12" s="25" t="str">
        <f t="shared" ref="I12:I17" si="3">VLOOKUP(E12,fields,2)</f>
        <v>--</v>
      </c>
      <c r="J12" s="75"/>
      <c r="M12" s="232" t="s">
        <v>150</v>
      </c>
      <c r="N12" s="232" t="s">
        <v>158</v>
      </c>
      <c r="P12" s="207" t="s">
        <v>16</v>
      </c>
      <c r="Q12" s="242" t="s">
        <v>191</v>
      </c>
      <c r="R12" s="7" t="s">
        <v>62</v>
      </c>
      <c r="S12" s="1"/>
      <c r="T12" s="209" t="s">
        <v>154</v>
      </c>
      <c r="U12" s="209" t="s">
        <v>51</v>
      </c>
      <c r="V12" s="1">
        <v>7</v>
      </c>
      <c r="W12" s="207" t="s">
        <v>98</v>
      </c>
      <c r="X12" s="207" t="s">
        <v>16</v>
      </c>
      <c r="Y12" s="1"/>
      <c r="Z12" s="13" t="s">
        <v>191</v>
      </c>
      <c r="AA12" s="7" t="s">
        <v>191</v>
      </c>
      <c r="AB12" s="7" t="s">
        <v>62</v>
      </c>
      <c r="AC12" s="1"/>
      <c r="AE12" s="13" t="s">
        <v>191</v>
      </c>
      <c r="AF12" s="13" t="s">
        <v>191</v>
      </c>
      <c r="AG12" s="95">
        <v>0.41666666666666702</v>
      </c>
    </row>
    <row r="13" spans="1:33" ht="12.75" hidden="1" customHeight="1" thickTop="1" thickBot="1" x14ac:dyDescent="0.4">
      <c r="A13" s="23">
        <v>10</v>
      </c>
      <c r="B13" s="23">
        <v>1</v>
      </c>
      <c r="C13" s="98">
        <v>42834</v>
      </c>
      <c r="D13" s="35" t="s">
        <v>175</v>
      </c>
      <c r="E13" s="24" t="str">
        <f t="shared" si="1"/>
        <v>WATERTOWN GEEZERS</v>
      </c>
      <c r="F13" s="25" t="str">
        <f t="shared" si="1"/>
        <v>NEWTOWN SALTY DOGS</v>
      </c>
      <c r="G13" s="73"/>
      <c r="H13" s="97">
        <f t="shared" si="2"/>
        <v>0.41666666666666702</v>
      </c>
      <c r="I13" s="25" t="str">
        <f t="shared" si="3"/>
        <v>Swift School, Watertown</v>
      </c>
      <c r="J13" s="75"/>
      <c r="M13" s="232" t="s">
        <v>159</v>
      </c>
      <c r="N13" s="232" t="s">
        <v>157</v>
      </c>
      <c r="P13" s="207" t="s">
        <v>17</v>
      </c>
      <c r="Q13" s="207" t="s">
        <v>56</v>
      </c>
      <c r="R13" s="7" t="s">
        <v>535</v>
      </c>
      <c r="S13" s="1"/>
      <c r="T13" s="209" t="s">
        <v>155</v>
      </c>
      <c r="U13" s="209" t="s">
        <v>52</v>
      </c>
      <c r="V13" s="1">
        <v>8</v>
      </c>
      <c r="W13" s="207" t="s">
        <v>100</v>
      </c>
      <c r="X13" s="207" t="s">
        <v>17</v>
      </c>
      <c r="Y13" s="1"/>
      <c r="Z13" s="20" t="s">
        <v>56</v>
      </c>
      <c r="AA13" s="7" t="s">
        <v>56</v>
      </c>
      <c r="AB13" s="7" t="s">
        <v>535</v>
      </c>
      <c r="AC13" s="1"/>
      <c r="AE13" s="20" t="s">
        <v>56</v>
      </c>
      <c r="AF13" s="20" t="s">
        <v>56</v>
      </c>
      <c r="AG13" s="95">
        <v>0.41666666666666702</v>
      </c>
    </row>
    <row r="14" spans="1:33" ht="12.75" hidden="1" customHeight="1" thickTop="1" thickBot="1" x14ac:dyDescent="0.4">
      <c r="A14" s="23">
        <v>11</v>
      </c>
      <c r="B14" s="23">
        <v>1</v>
      </c>
      <c r="C14" s="98">
        <v>42834</v>
      </c>
      <c r="D14" s="35" t="s">
        <v>175</v>
      </c>
      <c r="E14" s="24" t="str">
        <f t="shared" si="1"/>
        <v>NAUGATUCK FUSION</v>
      </c>
      <c r="F14" s="25" t="str">
        <f t="shared" si="1"/>
        <v>PAMPLONA FC</v>
      </c>
      <c r="G14" s="73"/>
      <c r="H14" s="97">
        <f t="shared" si="2"/>
        <v>0.41666666666666702</v>
      </c>
      <c r="I14" s="25" t="str">
        <f t="shared" si="3"/>
        <v>City Hill MS, Naugatuck</v>
      </c>
      <c r="J14" s="75"/>
      <c r="M14" s="232" t="s">
        <v>156</v>
      </c>
      <c r="N14" s="232" t="s">
        <v>651</v>
      </c>
      <c r="P14" s="207" t="s">
        <v>217</v>
      </c>
      <c r="Q14" s="208" t="s">
        <v>20</v>
      </c>
      <c r="R14" s="7" t="s">
        <v>62</v>
      </c>
      <c r="S14" s="1"/>
      <c r="T14" s="209" t="s">
        <v>156</v>
      </c>
      <c r="U14" s="209" t="s">
        <v>53</v>
      </c>
      <c r="V14" s="1">
        <v>9</v>
      </c>
      <c r="W14" s="207" t="s">
        <v>95</v>
      </c>
      <c r="X14" s="207" t="s">
        <v>217</v>
      </c>
      <c r="Y14" s="1"/>
      <c r="Z14" s="16" t="s">
        <v>20</v>
      </c>
      <c r="AA14" s="7" t="s">
        <v>20</v>
      </c>
      <c r="AB14" s="14" t="s">
        <v>62</v>
      </c>
      <c r="AC14" s="1"/>
      <c r="AE14" s="16" t="s">
        <v>20</v>
      </c>
      <c r="AF14" s="13" t="s">
        <v>20</v>
      </c>
      <c r="AG14" s="95">
        <v>0.41666666666666702</v>
      </c>
    </row>
    <row r="15" spans="1:33" ht="12.75" hidden="1" customHeight="1" thickTop="1" thickBot="1" x14ac:dyDescent="0.4">
      <c r="A15" s="23">
        <v>12</v>
      </c>
      <c r="B15" s="23">
        <v>1</v>
      </c>
      <c r="C15" s="98">
        <v>42834</v>
      </c>
      <c r="D15" s="35" t="s">
        <v>175</v>
      </c>
      <c r="E15" s="24" t="str">
        <f t="shared" si="1"/>
        <v>INTERNAZIONALE</v>
      </c>
      <c r="F15" s="25" t="str">
        <f t="shared" si="1"/>
        <v>MILFORD AMIGOS</v>
      </c>
      <c r="G15" s="73"/>
      <c r="H15" s="97">
        <f t="shared" si="2"/>
        <v>0.41666666666666702</v>
      </c>
      <c r="I15" s="25" t="str">
        <f t="shared" si="3"/>
        <v>tbd</v>
      </c>
      <c r="J15" s="75"/>
      <c r="M15" s="232" t="s">
        <v>652</v>
      </c>
      <c r="N15" s="232" t="s">
        <v>155</v>
      </c>
      <c r="P15" s="207" t="s">
        <v>211</v>
      </c>
      <c r="Q15" s="251" t="s">
        <v>173</v>
      </c>
      <c r="R15" s="7" t="s">
        <v>63</v>
      </c>
      <c r="S15" s="1"/>
      <c r="T15" s="209" t="s">
        <v>157</v>
      </c>
      <c r="U15" s="209" t="s">
        <v>14</v>
      </c>
      <c r="V15" s="1">
        <v>10</v>
      </c>
      <c r="W15" s="207" t="s">
        <v>101</v>
      </c>
      <c r="X15" s="207" t="s">
        <v>211</v>
      </c>
      <c r="Y15" s="1"/>
      <c r="Z15" s="13" t="s">
        <v>173</v>
      </c>
      <c r="AA15" s="7" t="s">
        <v>173</v>
      </c>
      <c r="AB15" s="7" t="s">
        <v>63</v>
      </c>
      <c r="AC15" s="1"/>
      <c r="AE15" s="13" t="s">
        <v>173</v>
      </c>
      <c r="AF15" s="13" t="s">
        <v>173</v>
      </c>
      <c r="AG15" s="95">
        <v>0.41666666666666702</v>
      </c>
    </row>
    <row r="16" spans="1:33" ht="12.75" hidden="1" customHeight="1" thickTop="1" thickBot="1" x14ac:dyDescent="0.4">
      <c r="A16" s="23">
        <v>13</v>
      </c>
      <c r="B16" s="23">
        <v>1</v>
      </c>
      <c r="C16" s="98">
        <v>42834</v>
      </c>
      <c r="D16" s="35" t="s">
        <v>175</v>
      </c>
      <c r="E16" s="24" t="str">
        <f t="shared" si="1"/>
        <v>LITCHFIELD COUNTY BLUES</v>
      </c>
      <c r="F16" s="25" t="str">
        <f t="shared" si="1"/>
        <v>CASEUS NEW HAVEN FC</v>
      </c>
      <c r="G16" s="73"/>
      <c r="H16" s="97">
        <f t="shared" si="2"/>
        <v>0.41666666666666702</v>
      </c>
      <c r="I16" s="25" t="str">
        <f t="shared" si="3"/>
        <v>Whittlesey Harrison, Morris</v>
      </c>
      <c r="J16" s="75"/>
      <c r="K16" s="16" t="s">
        <v>0</v>
      </c>
      <c r="M16" s="232" t="s">
        <v>154</v>
      </c>
      <c r="N16" s="232" t="s">
        <v>151</v>
      </c>
      <c r="P16" s="209" t="s">
        <v>648</v>
      </c>
      <c r="Q16" s="210" t="s">
        <v>21</v>
      </c>
      <c r="R16" s="7" t="s">
        <v>176</v>
      </c>
      <c r="S16" s="93" t="s">
        <v>221</v>
      </c>
      <c r="T16" s="209" t="s">
        <v>158</v>
      </c>
      <c r="U16" s="209" t="s">
        <v>54</v>
      </c>
      <c r="V16" s="1">
        <v>11</v>
      </c>
      <c r="W16" s="209" t="s">
        <v>150</v>
      </c>
      <c r="X16" s="209" t="s">
        <v>648</v>
      </c>
      <c r="Y16" s="1"/>
      <c r="Z16" s="13" t="s">
        <v>21</v>
      </c>
      <c r="AA16" s="7" t="s">
        <v>21</v>
      </c>
      <c r="AB16" s="7" t="s">
        <v>176</v>
      </c>
      <c r="AC16" s="1"/>
      <c r="AE16" s="13" t="s">
        <v>21</v>
      </c>
      <c r="AF16" s="20" t="s">
        <v>21</v>
      </c>
      <c r="AG16" s="95">
        <v>0.375</v>
      </c>
    </row>
    <row r="17" spans="1:33" ht="12.75" hidden="1" customHeight="1" thickTop="1" thickBot="1" x14ac:dyDescent="0.4">
      <c r="A17" s="23">
        <v>14</v>
      </c>
      <c r="B17" s="23">
        <v>1</v>
      </c>
      <c r="C17" s="98">
        <v>42834</v>
      </c>
      <c r="D17" s="35" t="s">
        <v>175</v>
      </c>
      <c r="E17" s="24" t="str">
        <f t="shared" si="1"/>
        <v>CLUB NAPOLI 30</v>
      </c>
      <c r="F17" s="25" t="str">
        <f t="shared" si="1"/>
        <v>HENRY  REID FC 30</v>
      </c>
      <c r="G17" s="73"/>
      <c r="H17" s="97">
        <f t="shared" si="2"/>
        <v>0.41666666666666702</v>
      </c>
      <c r="I17" s="25" t="str">
        <f t="shared" si="3"/>
        <v>Quinnipiac Park, Cheshire</v>
      </c>
      <c r="J17" s="75"/>
      <c r="K17" s="16"/>
      <c r="M17" s="232" t="s">
        <v>152</v>
      </c>
      <c r="N17" s="232" t="s">
        <v>153</v>
      </c>
      <c r="P17" s="209" t="s">
        <v>55</v>
      </c>
      <c r="Q17" s="211" t="s">
        <v>27</v>
      </c>
      <c r="R17" s="7" t="s">
        <v>176</v>
      </c>
      <c r="S17" s="1"/>
      <c r="T17" s="207" t="s">
        <v>96</v>
      </c>
      <c r="U17" s="207" t="s">
        <v>21</v>
      </c>
      <c r="V17" s="1">
        <v>12</v>
      </c>
      <c r="W17" s="209" t="s">
        <v>151</v>
      </c>
      <c r="X17" s="209" t="s">
        <v>55</v>
      </c>
      <c r="Y17" s="1"/>
      <c r="Z17" s="13" t="s">
        <v>27</v>
      </c>
      <c r="AA17" s="9" t="s">
        <v>27</v>
      </c>
      <c r="AB17" s="7" t="s">
        <v>176</v>
      </c>
      <c r="AC17" s="1"/>
      <c r="AE17" s="13" t="s">
        <v>27</v>
      </c>
      <c r="AF17" s="13" t="s">
        <v>27</v>
      </c>
      <c r="AG17" s="95">
        <v>0.45833333333333331</v>
      </c>
    </row>
    <row r="18" spans="1:33" ht="12.75" hidden="1" customHeight="1" thickTop="1" thickBot="1" x14ac:dyDescent="0.4">
      <c r="A18" s="23">
        <v>15</v>
      </c>
      <c r="B18" s="23"/>
      <c r="C18" s="98"/>
      <c r="D18" s="27" t="s">
        <v>0</v>
      </c>
      <c r="E18" s="24"/>
      <c r="F18" s="25"/>
      <c r="G18" s="73"/>
      <c r="H18" s="97"/>
      <c r="I18" s="25"/>
      <c r="J18" s="75"/>
      <c r="K18" s="16" t="s">
        <v>0</v>
      </c>
      <c r="M18" s="5"/>
      <c r="N18" s="5"/>
      <c r="P18" s="209" t="s">
        <v>20</v>
      </c>
      <c r="Q18" s="246" t="s">
        <v>40</v>
      </c>
      <c r="R18" s="7" t="s">
        <v>610</v>
      </c>
      <c r="S18" s="1"/>
      <c r="T18" s="209" t="s">
        <v>159</v>
      </c>
      <c r="U18" s="209" t="s">
        <v>210</v>
      </c>
      <c r="V18" s="1">
        <v>13</v>
      </c>
      <c r="W18" s="209" t="s">
        <v>152</v>
      </c>
      <c r="X18" s="209" t="s">
        <v>20</v>
      </c>
      <c r="Y18" s="1"/>
      <c r="Z18" s="13" t="s">
        <v>40</v>
      </c>
      <c r="AA18" s="7" t="s">
        <v>40</v>
      </c>
      <c r="AB18" s="7" t="s">
        <v>610</v>
      </c>
      <c r="AC18" s="1"/>
      <c r="AE18" s="13" t="s">
        <v>40</v>
      </c>
      <c r="AF18" s="13" t="s">
        <v>40</v>
      </c>
      <c r="AG18" s="95">
        <v>0.375</v>
      </c>
    </row>
    <row r="19" spans="1:33" ht="12.75" hidden="1" customHeight="1" thickTop="1" thickBot="1" x14ac:dyDescent="0.4">
      <c r="A19" s="23">
        <v>16</v>
      </c>
      <c r="B19" s="23">
        <v>1</v>
      </c>
      <c r="C19" s="98">
        <v>42834</v>
      </c>
      <c r="D19" s="36" t="s">
        <v>11</v>
      </c>
      <c r="E19" s="24" t="str">
        <f t="shared" ref="E19:F23" si="4">VLOOKUP(M19,Teams,2)</f>
        <v xml:space="preserve">WILTON WARRIORS </v>
      </c>
      <c r="F19" s="25" t="str">
        <f t="shared" si="4"/>
        <v>NORWALK MARINERS</v>
      </c>
      <c r="G19" s="78" t="s">
        <v>204</v>
      </c>
      <c r="H19" s="97">
        <f>VLOOKUP(E19,START_TIMES,2)</f>
        <v>0.41666666666666702</v>
      </c>
      <c r="I19" s="25" t="str">
        <f>VLOOKUP(E19,fields,2)</f>
        <v>Lilly Field, Wilton</v>
      </c>
      <c r="J19" s="75" t="s">
        <v>224</v>
      </c>
      <c r="M19" s="5" t="s">
        <v>109</v>
      </c>
      <c r="N19" s="5" t="s">
        <v>104</v>
      </c>
      <c r="P19" s="209" t="s">
        <v>213</v>
      </c>
      <c r="Q19" s="261" t="s">
        <v>33</v>
      </c>
      <c r="R19" s="14" t="s">
        <v>601</v>
      </c>
      <c r="S19" s="1"/>
      <c r="T19" s="212" t="s">
        <v>160</v>
      </c>
      <c r="U19" s="212" t="s">
        <v>198</v>
      </c>
      <c r="V19" s="1">
        <v>14</v>
      </c>
      <c r="W19" s="209" t="s">
        <v>153</v>
      </c>
      <c r="X19" s="209" t="s">
        <v>213</v>
      </c>
      <c r="Y19" s="1"/>
      <c r="Z19" s="20" t="s">
        <v>33</v>
      </c>
      <c r="AA19" s="7" t="s">
        <v>33</v>
      </c>
      <c r="AB19" s="7" t="s">
        <v>601</v>
      </c>
      <c r="AC19" s="1"/>
      <c r="AE19" s="20" t="s">
        <v>33</v>
      </c>
      <c r="AF19" s="20" t="s">
        <v>33</v>
      </c>
      <c r="AG19" s="95">
        <v>0.41666666666666702</v>
      </c>
    </row>
    <row r="20" spans="1:33" ht="12.75" hidden="1" customHeight="1" thickTop="1" thickBot="1" x14ac:dyDescent="0.4">
      <c r="A20" s="23">
        <v>17</v>
      </c>
      <c r="B20" s="23">
        <v>1</v>
      </c>
      <c r="C20" s="98">
        <v>42834</v>
      </c>
      <c r="D20" s="36" t="s">
        <v>11</v>
      </c>
      <c r="E20" s="24" t="str">
        <f t="shared" si="4"/>
        <v>FAIRFIELD GAC</v>
      </c>
      <c r="F20" s="25" t="str">
        <f t="shared" si="4"/>
        <v>CHESHIRE AZZURRI 40</v>
      </c>
      <c r="G20" s="73"/>
      <c r="H20" s="97">
        <f>VLOOKUP(E20,START_TIMES,2)</f>
        <v>0.41666666666666702</v>
      </c>
      <c r="I20" s="25" t="str">
        <f>VLOOKUP(E20,fields,2)</f>
        <v>Ludlowe HS, Fairfield</v>
      </c>
      <c r="J20" s="75"/>
      <c r="M20" s="5" t="s">
        <v>162</v>
      </c>
      <c r="N20" s="5" t="s">
        <v>160</v>
      </c>
      <c r="P20" s="209" t="s">
        <v>51</v>
      </c>
      <c r="Q20" s="255" t="s">
        <v>45</v>
      </c>
      <c r="R20" s="7" t="s">
        <v>71</v>
      </c>
      <c r="S20" s="1"/>
      <c r="T20" s="212" t="s">
        <v>161</v>
      </c>
      <c r="U20" s="212" t="s">
        <v>27</v>
      </c>
      <c r="V20" s="1">
        <v>15</v>
      </c>
      <c r="W20" s="209" t="s">
        <v>154</v>
      </c>
      <c r="X20" s="209" t="s">
        <v>51</v>
      </c>
      <c r="Y20" s="1"/>
      <c r="Z20" s="13" t="s">
        <v>45</v>
      </c>
      <c r="AA20" s="7" t="s">
        <v>45</v>
      </c>
      <c r="AB20" s="7" t="s">
        <v>71</v>
      </c>
      <c r="AC20" s="1"/>
      <c r="AE20" s="13" t="s">
        <v>45</v>
      </c>
      <c r="AF20" s="20" t="s">
        <v>45</v>
      </c>
      <c r="AG20" s="95">
        <v>0.41666666666666702</v>
      </c>
    </row>
    <row r="21" spans="1:33" ht="12.75" hidden="1" customHeight="1" thickTop="1" thickBot="1" x14ac:dyDescent="0.4">
      <c r="A21" s="23">
        <v>18</v>
      </c>
      <c r="B21" s="23">
        <v>1</v>
      </c>
      <c r="C21" s="98">
        <v>42834</v>
      </c>
      <c r="D21" s="36" t="s">
        <v>11</v>
      </c>
      <c r="E21" s="24" t="str">
        <f t="shared" si="4"/>
        <v>GREENWICH PUMAS</v>
      </c>
      <c r="F21" s="25" t="str">
        <f t="shared" si="4"/>
        <v>VASCO DA GAMA 40</v>
      </c>
      <c r="G21" s="73"/>
      <c r="H21" s="97">
        <v>0.33333333333333331</v>
      </c>
      <c r="I21" s="25" t="str">
        <f>VLOOKUP(E21,fields,2)</f>
        <v>tbd</v>
      </c>
      <c r="J21" s="75"/>
      <c r="M21" s="5" t="s">
        <v>163</v>
      </c>
      <c r="N21" s="5" t="s">
        <v>107</v>
      </c>
      <c r="P21" s="209" t="s">
        <v>52</v>
      </c>
      <c r="Q21" s="210" t="s">
        <v>57</v>
      </c>
      <c r="R21" s="14" t="s">
        <v>601</v>
      </c>
      <c r="S21" s="1"/>
      <c r="T21" s="212" t="s">
        <v>162</v>
      </c>
      <c r="U21" s="212" t="s">
        <v>28</v>
      </c>
      <c r="V21" s="1">
        <v>16</v>
      </c>
      <c r="W21" s="209" t="s">
        <v>155</v>
      </c>
      <c r="X21" s="209" t="s">
        <v>52</v>
      </c>
      <c r="Y21" s="1"/>
      <c r="Z21" s="20" t="s">
        <v>57</v>
      </c>
      <c r="AA21" s="7" t="s">
        <v>57</v>
      </c>
      <c r="AB21" s="7" t="s">
        <v>601</v>
      </c>
      <c r="AC21" s="1"/>
      <c r="AE21" s="20" t="s">
        <v>57</v>
      </c>
      <c r="AF21" s="13" t="s">
        <v>57</v>
      </c>
      <c r="AG21" s="95">
        <v>0.41666666666666702</v>
      </c>
    </row>
    <row r="22" spans="1:33" ht="12.75" hidden="1" customHeight="1" thickTop="1" thickBot="1" x14ac:dyDescent="0.4">
      <c r="A22" s="23">
        <v>19</v>
      </c>
      <c r="B22" s="23">
        <v>1</v>
      </c>
      <c r="C22" s="98">
        <v>42834</v>
      </c>
      <c r="D22" s="36" t="s">
        <v>11</v>
      </c>
      <c r="E22" s="24" t="str">
        <f t="shared" si="4"/>
        <v>WATERBURY ALBANIANS</v>
      </c>
      <c r="F22" s="25" t="str">
        <f t="shared" si="4"/>
        <v>RIDGEFIELD KICKS</v>
      </c>
      <c r="G22" s="73"/>
      <c r="H22" s="97">
        <f>VLOOKUP(E22,START_TIMES,2)</f>
        <v>0.375</v>
      </c>
      <c r="I22" s="25" t="str">
        <f>VLOOKUP(E22,fields,2)</f>
        <v>Wilby HS, Waterbury</v>
      </c>
      <c r="J22" s="75"/>
      <c r="M22" s="5" t="s">
        <v>108</v>
      </c>
      <c r="N22" s="5" t="s">
        <v>105</v>
      </c>
      <c r="P22" s="209" t="s">
        <v>53</v>
      </c>
      <c r="Q22" s="228" t="s">
        <v>171</v>
      </c>
      <c r="R22" s="7" t="s">
        <v>68</v>
      </c>
      <c r="S22" s="1"/>
      <c r="T22" s="212" t="s">
        <v>163</v>
      </c>
      <c r="U22" s="212" t="s">
        <v>22</v>
      </c>
      <c r="V22" s="1">
        <v>17</v>
      </c>
      <c r="W22" s="209" t="s">
        <v>156</v>
      </c>
      <c r="X22" s="209" t="s">
        <v>53</v>
      </c>
      <c r="Y22" s="1"/>
      <c r="Z22" s="13" t="s">
        <v>171</v>
      </c>
      <c r="AA22" s="7" t="s">
        <v>171</v>
      </c>
      <c r="AB22" s="14" t="s">
        <v>68</v>
      </c>
      <c r="AC22" s="1"/>
      <c r="AE22" s="13" t="s">
        <v>171</v>
      </c>
      <c r="AF22" s="13" t="s">
        <v>171</v>
      </c>
      <c r="AG22" s="95">
        <v>0.41666666666666702</v>
      </c>
    </row>
    <row r="23" spans="1:33" ht="12.75" hidden="1" customHeight="1" thickTop="1" thickBot="1" x14ac:dyDescent="0.4">
      <c r="A23" s="23">
        <v>20</v>
      </c>
      <c r="B23" s="23">
        <v>1</v>
      </c>
      <c r="C23" s="98">
        <v>42834</v>
      </c>
      <c r="D23" s="36" t="s">
        <v>11</v>
      </c>
      <c r="E23" s="24" t="str">
        <f t="shared" si="4"/>
        <v>DANBURY UNITED 40</v>
      </c>
      <c r="F23" s="25" t="str">
        <f t="shared" si="4"/>
        <v>STORM FC</v>
      </c>
      <c r="G23" s="73"/>
      <c r="H23" s="97">
        <v>0.41666666666666669</v>
      </c>
      <c r="I23" s="25" t="str">
        <f>VLOOKUP(E23,fields,2)</f>
        <v>Portuguese Cultural Center, Danbury</v>
      </c>
      <c r="J23" s="75"/>
      <c r="M23" s="5" t="s">
        <v>161</v>
      </c>
      <c r="N23" s="5" t="s">
        <v>106</v>
      </c>
      <c r="P23" s="209" t="s">
        <v>14</v>
      </c>
      <c r="Q23" s="211" t="s">
        <v>28</v>
      </c>
      <c r="R23" s="7" t="s">
        <v>74</v>
      </c>
      <c r="S23" s="1"/>
      <c r="T23" s="212" t="s">
        <v>104</v>
      </c>
      <c r="U23" s="212" t="s">
        <v>23</v>
      </c>
      <c r="V23" s="1">
        <v>18</v>
      </c>
      <c r="W23" s="209" t="s">
        <v>157</v>
      </c>
      <c r="X23" s="209" t="s">
        <v>14</v>
      </c>
      <c r="Y23" s="1"/>
      <c r="Z23" s="13" t="s">
        <v>28</v>
      </c>
      <c r="AA23" s="7" t="s">
        <v>28</v>
      </c>
      <c r="AB23" s="7" t="s">
        <v>74</v>
      </c>
      <c r="AC23" s="1"/>
      <c r="AE23" s="13" t="s">
        <v>28</v>
      </c>
      <c r="AF23" s="13" t="s">
        <v>28</v>
      </c>
      <c r="AG23" s="95">
        <v>0.41666666666666702</v>
      </c>
    </row>
    <row r="24" spans="1:33" ht="12.75" hidden="1" customHeight="1" thickTop="1" thickBot="1" x14ac:dyDescent="0.4">
      <c r="A24" s="23">
        <v>21</v>
      </c>
      <c r="B24" s="23"/>
      <c r="C24" s="98"/>
      <c r="D24" s="27" t="s">
        <v>0</v>
      </c>
      <c r="E24" s="24"/>
      <c r="F24" s="25"/>
      <c r="G24" s="73"/>
      <c r="H24" s="97"/>
      <c r="I24" s="25"/>
      <c r="J24" s="75"/>
      <c r="M24" s="5"/>
      <c r="N24" s="5"/>
      <c r="P24" s="209" t="s">
        <v>54</v>
      </c>
      <c r="Q24" s="255" t="s">
        <v>46</v>
      </c>
      <c r="R24" s="7" t="s">
        <v>600</v>
      </c>
      <c r="S24" s="1"/>
      <c r="T24" s="212" t="s">
        <v>105</v>
      </c>
      <c r="U24" s="212" t="s">
        <v>24</v>
      </c>
      <c r="V24" s="1">
        <v>19</v>
      </c>
      <c r="W24" s="209" t="s">
        <v>158</v>
      </c>
      <c r="X24" s="209" t="s">
        <v>54</v>
      </c>
      <c r="Y24" s="1"/>
      <c r="Z24" s="20" t="s">
        <v>46</v>
      </c>
      <c r="AA24" s="7" t="s">
        <v>46</v>
      </c>
      <c r="AB24" s="14" t="s">
        <v>609</v>
      </c>
      <c r="AC24" s="1"/>
      <c r="AE24" s="20" t="s">
        <v>46</v>
      </c>
      <c r="AF24" s="13" t="s">
        <v>46</v>
      </c>
      <c r="AG24" s="95">
        <v>0.41666666666666702</v>
      </c>
    </row>
    <row r="25" spans="1:33" ht="12.75" hidden="1" customHeight="1" thickTop="1" thickBot="1" x14ac:dyDescent="0.4">
      <c r="A25" s="23">
        <v>22</v>
      </c>
      <c r="B25" s="23">
        <v>1</v>
      </c>
      <c r="C25" s="98">
        <v>42834</v>
      </c>
      <c r="D25" s="37" t="s">
        <v>12</v>
      </c>
      <c r="E25" s="24" t="str">
        <f t="shared" ref="E25:F29" si="5">VLOOKUP(M25,Teams,2)</f>
        <v>NEW HAVEN AMERICANS</v>
      </c>
      <c r="F25" s="25" t="str">
        <f t="shared" si="5"/>
        <v>GREENWICH GUNNERS 40</v>
      </c>
      <c r="G25" s="73"/>
      <c r="H25" s="97">
        <f>VLOOKUP(E25,START_TIMES,2)</f>
        <v>0.41666666666666702</v>
      </c>
      <c r="I25" s="25" t="str">
        <f>VLOOKUP(E25,fields,2)</f>
        <v>Peck Place School, Orange</v>
      </c>
      <c r="J25" s="75"/>
      <c r="M25" s="5" t="s">
        <v>115</v>
      </c>
      <c r="N25" s="5" t="s">
        <v>112</v>
      </c>
      <c r="P25" s="209" t="s">
        <v>210</v>
      </c>
      <c r="Q25" s="246" t="s">
        <v>172</v>
      </c>
      <c r="R25" s="7" t="s">
        <v>534</v>
      </c>
      <c r="S25" s="1"/>
      <c r="T25" s="212" t="s">
        <v>106</v>
      </c>
      <c r="U25" s="212" t="s">
        <v>192</v>
      </c>
      <c r="V25" s="1">
        <v>20</v>
      </c>
      <c r="W25" s="209" t="s">
        <v>159</v>
      </c>
      <c r="X25" s="209" t="s">
        <v>210</v>
      </c>
      <c r="Y25" s="1"/>
      <c r="Z25" s="13" t="s">
        <v>172</v>
      </c>
      <c r="AA25" s="7" t="s">
        <v>172</v>
      </c>
      <c r="AB25" s="7" t="s">
        <v>534</v>
      </c>
      <c r="AC25" s="1"/>
      <c r="AE25" s="13" t="s">
        <v>172</v>
      </c>
      <c r="AF25" s="20" t="s">
        <v>172</v>
      </c>
      <c r="AG25" s="95">
        <v>0.41666666666666702</v>
      </c>
    </row>
    <row r="26" spans="1:33" ht="12.75" hidden="1" customHeight="1" thickTop="1" thickBot="1" x14ac:dyDescent="0.4">
      <c r="A26" s="23">
        <v>23</v>
      </c>
      <c r="B26" s="23">
        <v>1</v>
      </c>
      <c r="C26" s="98">
        <v>42834</v>
      </c>
      <c r="D26" s="37" t="s">
        <v>12</v>
      </c>
      <c r="E26" s="24" t="str">
        <f t="shared" si="5"/>
        <v>SOUTHEAST ROVERS</v>
      </c>
      <c r="F26" s="25" t="str">
        <f t="shared" si="5"/>
        <v xml:space="preserve">GUILFORD CELTIC </v>
      </c>
      <c r="G26" s="73"/>
      <c r="H26" s="97">
        <f>VLOOKUP(E26,START_TIMES,2)</f>
        <v>0.41666666666666702</v>
      </c>
      <c r="I26" s="25" t="str">
        <f>VLOOKUP(E26,fields,2)</f>
        <v>Spera Park, Waterford</v>
      </c>
      <c r="J26" s="75"/>
      <c r="M26" s="5" t="s">
        <v>118</v>
      </c>
      <c r="N26" s="5" t="s">
        <v>114</v>
      </c>
      <c r="P26" s="212" t="s">
        <v>198</v>
      </c>
      <c r="Q26" s="213" t="s">
        <v>196</v>
      </c>
      <c r="R26" s="263" t="s">
        <v>201</v>
      </c>
      <c r="S26" s="1"/>
      <c r="T26" s="212" t="s">
        <v>107</v>
      </c>
      <c r="U26" s="212" t="s">
        <v>26</v>
      </c>
      <c r="V26" s="1">
        <v>21</v>
      </c>
      <c r="W26" s="212" t="s">
        <v>160</v>
      </c>
      <c r="X26" s="212" t="s">
        <v>198</v>
      </c>
      <c r="Y26" s="1"/>
      <c r="Z26" s="13" t="s">
        <v>196</v>
      </c>
      <c r="AA26" s="7" t="s">
        <v>196</v>
      </c>
      <c r="AB26" s="7" t="s">
        <v>201</v>
      </c>
      <c r="AC26" s="1"/>
      <c r="AE26" s="13" t="s">
        <v>196</v>
      </c>
      <c r="AF26" s="13" t="s">
        <v>196</v>
      </c>
      <c r="AG26" s="95">
        <v>0.41666666666666702</v>
      </c>
    </row>
    <row r="27" spans="1:33" ht="12.75" hidden="1" customHeight="1" thickTop="1" thickBot="1" x14ac:dyDescent="0.4">
      <c r="A27" s="23">
        <v>24</v>
      </c>
      <c r="B27" s="23">
        <v>1</v>
      </c>
      <c r="C27" s="98">
        <v>42834</v>
      </c>
      <c r="D27" s="37" t="s">
        <v>12</v>
      </c>
      <c r="E27" s="24" t="str">
        <f t="shared" si="5"/>
        <v>GREENWICH ARSENAL 40</v>
      </c>
      <c r="F27" s="25" t="str">
        <f t="shared" si="5"/>
        <v>DERBY QUITUS</v>
      </c>
      <c r="G27" s="73"/>
      <c r="H27" s="97">
        <f>VLOOKUP(E27,START_TIMES,2)</f>
        <v>0.41666666666666702</v>
      </c>
      <c r="I27" s="25" t="str">
        <f>VLOOKUP(E27,fields,2)</f>
        <v>tbd</v>
      </c>
      <c r="J27" s="75" t="s">
        <v>0</v>
      </c>
      <c r="M27" s="5" t="s">
        <v>111</v>
      </c>
      <c r="N27" s="5" t="s">
        <v>110</v>
      </c>
      <c r="P27" s="212" t="s">
        <v>27</v>
      </c>
      <c r="Q27" s="214" t="s">
        <v>170</v>
      </c>
      <c r="R27" s="263" t="s">
        <v>201</v>
      </c>
      <c r="S27" s="1"/>
      <c r="T27" s="212" t="s">
        <v>108</v>
      </c>
      <c r="U27" s="212" t="s">
        <v>18</v>
      </c>
      <c r="V27" s="1">
        <v>22</v>
      </c>
      <c r="W27" s="212" t="s">
        <v>161</v>
      </c>
      <c r="X27" s="212" t="s">
        <v>27</v>
      </c>
      <c r="Y27" s="1"/>
      <c r="Z27" s="13" t="s">
        <v>170</v>
      </c>
      <c r="AA27" s="7" t="s">
        <v>170</v>
      </c>
      <c r="AB27" s="7" t="s">
        <v>201</v>
      </c>
      <c r="AC27" s="1"/>
      <c r="AE27" s="13" t="s">
        <v>170</v>
      </c>
      <c r="AF27" s="13" t="s">
        <v>170</v>
      </c>
      <c r="AG27" s="95">
        <v>0.41666666666666702</v>
      </c>
    </row>
    <row r="28" spans="1:33" ht="12.75" hidden="1" customHeight="1" thickTop="1" thickBot="1" x14ac:dyDescent="0.4">
      <c r="A28" s="23">
        <v>25</v>
      </c>
      <c r="B28" s="23">
        <v>1</v>
      </c>
      <c r="C28" s="98">
        <v>42834</v>
      </c>
      <c r="D28" s="37" t="s">
        <v>12</v>
      </c>
      <c r="E28" s="24" t="str">
        <f t="shared" si="5"/>
        <v>NEWINGTON PORTUGUESE 40</v>
      </c>
      <c r="F28" s="25" t="str">
        <f t="shared" si="5"/>
        <v>GUILFORD BELL CURVE</v>
      </c>
      <c r="G28" s="73"/>
      <c r="H28" s="97">
        <f>VLOOKUP(E28,START_TIMES,2)</f>
        <v>0.41666666666666702</v>
      </c>
      <c r="I28" s="25" t="str">
        <f>VLOOKUP(E28,fields,2)</f>
        <v>Martin Kellogg, Newington</v>
      </c>
      <c r="J28" s="75"/>
      <c r="M28" s="5" t="s">
        <v>116</v>
      </c>
      <c r="N28" s="5" t="s">
        <v>113</v>
      </c>
      <c r="P28" s="212" t="s">
        <v>28</v>
      </c>
      <c r="Q28" s="243" t="s">
        <v>169</v>
      </c>
      <c r="R28" s="263" t="s">
        <v>201</v>
      </c>
      <c r="S28" s="1"/>
      <c r="T28" s="207" t="s">
        <v>93</v>
      </c>
      <c r="U28" s="207" t="s">
        <v>57</v>
      </c>
      <c r="V28" s="1">
        <v>23</v>
      </c>
      <c r="W28" s="212" t="s">
        <v>162</v>
      </c>
      <c r="X28" s="212" t="s">
        <v>28</v>
      </c>
      <c r="Y28" s="1"/>
      <c r="Z28" s="13" t="s">
        <v>169</v>
      </c>
      <c r="AA28" s="7" t="s">
        <v>169</v>
      </c>
      <c r="AB28" s="7" t="s">
        <v>201</v>
      </c>
      <c r="AC28" s="1"/>
      <c r="AE28" s="13" t="s">
        <v>169</v>
      </c>
      <c r="AF28" s="13" t="s">
        <v>169</v>
      </c>
      <c r="AG28" s="95">
        <v>0.41666666666666702</v>
      </c>
    </row>
    <row r="29" spans="1:33" ht="12.75" hidden="1" customHeight="1" thickTop="1" thickBot="1" x14ac:dyDescent="0.4">
      <c r="A29" s="23">
        <v>26</v>
      </c>
      <c r="B29" s="23">
        <v>1</v>
      </c>
      <c r="C29" s="98">
        <v>42834</v>
      </c>
      <c r="D29" s="37" t="s">
        <v>12</v>
      </c>
      <c r="E29" s="24" t="str">
        <f t="shared" si="5"/>
        <v xml:space="preserve">NORWALK SPORT COLOMBIA </v>
      </c>
      <c r="F29" s="25" t="str">
        <f t="shared" si="5"/>
        <v>STAMFORD UNITED</v>
      </c>
      <c r="G29" s="73"/>
      <c r="H29" s="97">
        <f>VLOOKUP(E29,START_TIMES,2)</f>
        <v>0.41666666666666702</v>
      </c>
      <c r="I29" s="25" t="str">
        <f>VLOOKUP(E29,fields,2)</f>
        <v>Nathan Hale MS, Norwalk</v>
      </c>
      <c r="J29" s="75"/>
      <c r="M29" s="5" t="s">
        <v>117</v>
      </c>
      <c r="N29" s="5" t="s">
        <v>119</v>
      </c>
      <c r="P29" s="212" t="s">
        <v>22</v>
      </c>
      <c r="Q29" s="214" t="s">
        <v>188</v>
      </c>
      <c r="R29" s="263" t="s">
        <v>201</v>
      </c>
      <c r="S29" s="1"/>
      <c r="T29" s="212" t="s">
        <v>109</v>
      </c>
      <c r="U29" s="212" t="s">
        <v>193</v>
      </c>
      <c r="V29" s="1">
        <v>24</v>
      </c>
      <c r="W29" s="212" t="s">
        <v>163</v>
      </c>
      <c r="X29" s="212" t="s">
        <v>22</v>
      </c>
      <c r="Y29" s="1"/>
      <c r="Z29" s="20" t="s">
        <v>188</v>
      </c>
      <c r="AA29" s="7" t="s">
        <v>188</v>
      </c>
      <c r="AB29" s="7" t="s">
        <v>201</v>
      </c>
      <c r="AC29" s="1"/>
      <c r="AE29" s="20" t="s">
        <v>188</v>
      </c>
      <c r="AF29" s="20" t="s">
        <v>188</v>
      </c>
      <c r="AG29" s="95">
        <v>0.41666666666666702</v>
      </c>
    </row>
    <row r="30" spans="1:33" ht="12.75" hidden="1" customHeight="1" thickTop="1" thickBot="1" x14ac:dyDescent="0.4">
      <c r="A30" s="23">
        <v>27</v>
      </c>
      <c r="B30" s="23"/>
      <c r="C30" s="98"/>
      <c r="D30" s="27" t="s">
        <v>0</v>
      </c>
      <c r="E30" s="24"/>
      <c r="F30" s="25"/>
      <c r="G30" s="73"/>
      <c r="H30" s="97"/>
      <c r="I30" s="25"/>
      <c r="J30" s="75"/>
      <c r="M30" s="5"/>
      <c r="N30" s="5"/>
      <c r="P30" s="212" t="s">
        <v>23</v>
      </c>
      <c r="Q30" s="253" t="s">
        <v>187</v>
      </c>
      <c r="R30" s="263" t="s">
        <v>201</v>
      </c>
      <c r="S30" s="1"/>
      <c r="T30" s="215" t="s">
        <v>110</v>
      </c>
      <c r="U30" s="215" t="s">
        <v>33</v>
      </c>
      <c r="V30" s="1">
        <v>25</v>
      </c>
      <c r="W30" s="212" t="s">
        <v>104</v>
      </c>
      <c r="X30" s="212" t="s">
        <v>23</v>
      </c>
      <c r="Y30" s="1"/>
      <c r="Z30" s="13" t="s">
        <v>187</v>
      </c>
      <c r="AA30" s="7" t="s">
        <v>187</v>
      </c>
      <c r="AB30" s="7" t="s">
        <v>201</v>
      </c>
      <c r="AC30" s="1"/>
      <c r="AE30" s="13" t="s">
        <v>187</v>
      </c>
      <c r="AF30" s="13" t="s">
        <v>187</v>
      </c>
      <c r="AG30" s="95">
        <v>0.41666666666666702</v>
      </c>
    </row>
    <row r="31" spans="1:33" ht="12.75" customHeight="1" thickTop="1" thickBot="1" x14ac:dyDescent="0.4">
      <c r="A31" s="23">
        <v>28</v>
      </c>
      <c r="B31" s="23">
        <v>1</v>
      </c>
      <c r="C31" s="98">
        <v>42834</v>
      </c>
      <c r="D31" s="38" t="s">
        <v>13</v>
      </c>
      <c r="E31" s="24" t="str">
        <f t="shared" ref="E31:F36" si="6">VLOOKUP(M31,Teams,2)</f>
        <v xml:space="preserve">CHESHIRE UNITED </v>
      </c>
      <c r="F31" s="25" t="str">
        <f t="shared" si="6"/>
        <v>WALLINGFORD MORELIA</v>
      </c>
      <c r="G31" s="73"/>
      <c r="H31" s="97">
        <f>VLOOKUP(E31,START_TIMES,2)</f>
        <v>0.41666666666666702</v>
      </c>
      <c r="I31" s="25" t="str">
        <f>VLOOKUP(E31,fields,2)</f>
        <v>Quinnipiac Park, Cheshire</v>
      </c>
      <c r="J31" s="75"/>
      <c r="M31" s="239" t="s">
        <v>120</v>
      </c>
      <c r="N31" s="239" t="s">
        <v>128</v>
      </c>
      <c r="P31" s="212" t="s">
        <v>24</v>
      </c>
      <c r="Q31" s="212" t="s">
        <v>22</v>
      </c>
      <c r="R31" s="263" t="s">
        <v>201</v>
      </c>
      <c r="S31" s="1"/>
      <c r="T31" s="215" t="s">
        <v>111</v>
      </c>
      <c r="U31" s="215" t="s">
        <v>170</v>
      </c>
      <c r="V31" s="1">
        <v>26</v>
      </c>
      <c r="W31" s="212" t="s">
        <v>105</v>
      </c>
      <c r="X31" s="212" t="s">
        <v>24</v>
      </c>
      <c r="Y31" s="1"/>
      <c r="Z31" s="13" t="s">
        <v>22</v>
      </c>
      <c r="AA31" s="7" t="s">
        <v>22</v>
      </c>
      <c r="AB31" s="7" t="s">
        <v>201</v>
      </c>
      <c r="AC31" s="1"/>
      <c r="AE31" s="13" t="s">
        <v>22</v>
      </c>
      <c r="AF31" s="20" t="s">
        <v>22</v>
      </c>
      <c r="AG31" s="95">
        <v>0.41666666666666702</v>
      </c>
    </row>
    <row r="32" spans="1:33" ht="12.75" hidden="1" customHeight="1" thickTop="1" thickBot="1" x14ac:dyDescent="0.4">
      <c r="A32" s="23">
        <v>29</v>
      </c>
      <c r="B32" s="23">
        <v>1</v>
      </c>
      <c r="C32" s="98">
        <v>42834</v>
      </c>
      <c r="D32" s="38" t="s">
        <v>13</v>
      </c>
      <c r="E32" s="24" t="str">
        <f t="shared" si="6"/>
        <v>WILTON WOLVES</v>
      </c>
      <c r="F32" s="76" t="str">
        <f t="shared" si="6"/>
        <v>STAMFORD CITY</v>
      </c>
      <c r="G32" s="73"/>
      <c r="H32" s="97">
        <f>VLOOKUP(E32,START_TIMES,2)</f>
        <v>0.41666666666666702</v>
      </c>
      <c r="I32" s="25" t="str">
        <f>VLOOKUP(E32,fields,2)</f>
        <v>Middlebrook School, Wilton</v>
      </c>
      <c r="J32" s="75"/>
      <c r="M32" s="239" t="s">
        <v>129</v>
      </c>
      <c r="N32" s="239" t="s">
        <v>127</v>
      </c>
      <c r="P32" s="212" t="s">
        <v>192</v>
      </c>
      <c r="Q32" s="243" t="s">
        <v>215</v>
      </c>
      <c r="R32" s="263" t="s">
        <v>201</v>
      </c>
      <c r="S32" s="1"/>
      <c r="T32" s="215" t="s">
        <v>112</v>
      </c>
      <c r="U32" s="215" t="s">
        <v>188</v>
      </c>
      <c r="V32" s="1">
        <v>27</v>
      </c>
      <c r="W32" s="212" t="s">
        <v>106</v>
      </c>
      <c r="X32" s="212" t="s">
        <v>192</v>
      </c>
      <c r="Y32" s="1"/>
      <c r="Z32" s="20" t="s">
        <v>215</v>
      </c>
      <c r="AA32" s="7" t="s">
        <v>215</v>
      </c>
      <c r="AB32" s="7" t="s">
        <v>201</v>
      </c>
      <c r="AC32" s="1"/>
      <c r="AE32" s="20" t="s">
        <v>215</v>
      </c>
      <c r="AF32" s="20" t="s">
        <v>215</v>
      </c>
      <c r="AG32" s="95">
        <v>0.41666666666666702</v>
      </c>
    </row>
    <row r="33" spans="1:33" ht="12.75" hidden="1" customHeight="1" thickTop="1" thickBot="1" x14ac:dyDescent="0.4">
      <c r="A33" s="23">
        <v>30</v>
      </c>
      <c r="B33" s="23">
        <v>1</v>
      </c>
      <c r="C33" s="98">
        <v>42834</v>
      </c>
      <c r="D33" s="38" t="s">
        <v>13</v>
      </c>
      <c r="E33" s="24" t="str">
        <f t="shared" si="6"/>
        <v>PAN ZONES</v>
      </c>
      <c r="F33" s="25" t="str">
        <f t="shared" si="6"/>
        <v>BYE 40 (NO GAME)</v>
      </c>
      <c r="G33" s="73"/>
      <c r="H33" s="97">
        <f>VLOOKUP(E33,START_TIMES,2)</f>
        <v>0.41666666666666702</v>
      </c>
      <c r="I33" s="266" t="s">
        <v>91</v>
      </c>
      <c r="J33" s="75"/>
      <c r="K33" s="22"/>
      <c r="L33" s="22"/>
      <c r="M33" s="239" t="s">
        <v>126</v>
      </c>
      <c r="N33" s="239" t="s">
        <v>653</v>
      </c>
      <c r="P33" s="212" t="s">
        <v>26</v>
      </c>
      <c r="Q33" s="214" t="s">
        <v>29</v>
      </c>
      <c r="R33" s="7" t="s">
        <v>69</v>
      </c>
      <c r="S33" s="1"/>
      <c r="T33" s="215" t="s">
        <v>113</v>
      </c>
      <c r="U33" s="215" t="s">
        <v>29</v>
      </c>
      <c r="V33" s="1">
        <v>28</v>
      </c>
      <c r="W33" s="212" t="s">
        <v>107</v>
      </c>
      <c r="X33" s="212" t="s">
        <v>26</v>
      </c>
      <c r="Y33" s="1"/>
      <c r="Z33" s="13" t="s">
        <v>29</v>
      </c>
      <c r="AA33" s="7" t="s">
        <v>29</v>
      </c>
      <c r="AB33" s="7" t="s">
        <v>202</v>
      </c>
      <c r="AC33" s="1"/>
      <c r="AE33" s="13" t="s">
        <v>29</v>
      </c>
      <c r="AF33" s="13" t="s">
        <v>29</v>
      </c>
      <c r="AG33" s="95">
        <v>0.41666666666666702</v>
      </c>
    </row>
    <row r="34" spans="1:33" ht="12.75" hidden="1" customHeight="1" thickTop="1" thickBot="1" x14ac:dyDescent="0.4">
      <c r="A34" s="23">
        <v>31</v>
      </c>
      <c r="B34" s="23">
        <v>1</v>
      </c>
      <c r="C34" s="98">
        <v>42834</v>
      </c>
      <c r="D34" s="38" t="s">
        <v>13</v>
      </c>
      <c r="E34" s="24" t="str">
        <f t="shared" si="6"/>
        <v>BESA SC</v>
      </c>
      <c r="F34" s="25" t="str">
        <f t="shared" si="6"/>
        <v>NORTH HAVEN SC</v>
      </c>
      <c r="G34" s="73"/>
      <c r="H34" s="97">
        <f>VLOOKUP(E34,START_TIMES,2)</f>
        <v>0.41666666666666669</v>
      </c>
      <c r="I34" s="25" t="str">
        <f>VLOOKUP(E34,fields,2)</f>
        <v>Wilby HS, Waterbury</v>
      </c>
      <c r="J34" s="75"/>
      <c r="M34" s="239" t="s">
        <v>654</v>
      </c>
      <c r="N34" s="239" t="s">
        <v>125</v>
      </c>
      <c r="P34" s="212" t="s">
        <v>18</v>
      </c>
      <c r="Q34" s="253" t="s">
        <v>47</v>
      </c>
      <c r="R34" s="7" t="s">
        <v>69</v>
      </c>
      <c r="S34" s="1"/>
      <c r="T34" s="215" t="s">
        <v>114</v>
      </c>
      <c r="U34" s="215" t="s">
        <v>216</v>
      </c>
      <c r="V34" s="1">
        <v>29</v>
      </c>
      <c r="W34" s="212" t="s">
        <v>108</v>
      </c>
      <c r="X34" s="212" t="s">
        <v>18</v>
      </c>
      <c r="Y34" s="1"/>
      <c r="Z34" s="20" t="s">
        <v>47</v>
      </c>
      <c r="AA34" s="7" t="s">
        <v>47</v>
      </c>
      <c r="AB34" s="7" t="s">
        <v>202</v>
      </c>
      <c r="AC34" s="1"/>
      <c r="AE34" s="20" t="s">
        <v>47</v>
      </c>
      <c r="AF34" s="20" t="s">
        <v>47</v>
      </c>
      <c r="AG34" s="95">
        <v>0.41666666666666702</v>
      </c>
    </row>
    <row r="35" spans="1:33" ht="12.75" hidden="1" customHeight="1" thickTop="1" thickBot="1" x14ac:dyDescent="0.4">
      <c r="A35" s="23">
        <v>32</v>
      </c>
      <c r="B35" s="23">
        <v>1</v>
      </c>
      <c r="C35" s="98">
        <v>42834</v>
      </c>
      <c r="D35" s="38" t="s">
        <v>13</v>
      </c>
      <c r="E35" s="24" t="str">
        <f t="shared" si="6"/>
        <v>NORTH BRANFORD 40</v>
      </c>
      <c r="F35" s="25" t="str">
        <f t="shared" si="6"/>
        <v>ELI'S FC</v>
      </c>
      <c r="G35" s="73"/>
      <c r="H35" s="97">
        <v>0.33333333333333331</v>
      </c>
      <c r="I35" s="25" t="str">
        <f>VLOOKUP(E35,fields,2)</f>
        <v>Coginchaug HS, Durham</v>
      </c>
      <c r="J35" s="75"/>
      <c r="M35" s="239" t="s">
        <v>124</v>
      </c>
      <c r="N35" s="239" t="s">
        <v>121</v>
      </c>
      <c r="P35" s="212" t="s">
        <v>193</v>
      </c>
      <c r="Q35" s="214" t="s">
        <v>216</v>
      </c>
      <c r="R35" s="92" t="s">
        <v>218</v>
      </c>
      <c r="S35" s="1"/>
      <c r="T35" s="215" t="s">
        <v>115</v>
      </c>
      <c r="U35" s="215" t="s">
        <v>30</v>
      </c>
      <c r="V35" s="12">
        <v>30</v>
      </c>
      <c r="W35" s="212" t="s">
        <v>109</v>
      </c>
      <c r="X35" s="212" t="s">
        <v>193</v>
      </c>
      <c r="Y35" s="1"/>
      <c r="Z35" s="13" t="s">
        <v>216</v>
      </c>
      <c r="AA35" s="7" t="s">
        <v>216</v>
      </c>
      <c r="AB35" s="7" t="s">
        <v>218</v>
      </c>
      <c r="AC35" s="1"/>
      <c r="AE35" s="13" t="s">
        <v>216</v>
      </c>
      <c r="AF35" s="20" t="s">
        <v>216</v>
      </c>
      <c r="AG35" s="95">
        <v>0.41666666666666702</v>
      </c>
    </row>
    <row r="36" spans="1:33" ht="12.75" hidden="1" customHeight="1" thickTop="1" thickBot="1" x14ac:dyDescent="0.4">
      <c r="A36" s="23">
        <v>33</v>
      </c>
      <c r="B36" s="23">
        <v>1</v>
      </c>
      <c r="C36" s="98">
        <v>42834</v>
      </c>
      <c r="D36" s="38" t="s">
        <v>13</v>
      </c>
      <c r="E36" s="24" t="str">
        <f t="shared" si="6"/>
        <v>HAMDEN UNITED</v>
      </c>
      <c r="F36" s="25" t="str">
        <f t="shared" si="6"/>
        <v>HENRY  REID FC 40</v>
      </c>
      <c r="G36" s="73"/>
      <c r="H36" s="97">
        <v>0.375</v>
      </c>
      <c r="I36" s="25" t="str">
        <f>VLOOKUP(E36,fields,2)</f>
        <v>Hamden MS, Hamden</v>
      </c>
      <c r="J36" s="75"/>
      <c r="M36" s="239" t="s">
        <v>122</v>
      </c>
      <c r="N36" s="239" t="s">
        <v>123</v>
      </c>
      <c r="P36" s="215" t="s">
        <v>33</v>
      </c>
      <c r="Q36" s="217" t="s">
        <v>34</v>
      </c>
      <c r="R36" s="7" t="s">
        <v>70</v>
      </c>
      <c r="S36" s="1"/>
      <c r="T36" s="215" t="s">
        <v>116</v>
      </c>
      <c r="U36" s="215" t="s">
        <v>35</v>
      </c>
      <c r="V36" s="1">
        <v>31</v>
      </c>
      <c r="W36" s="215" t="s">
        <v>110</v>
      </c>
      <c r="X36" s="215" t="s">
        <v>33</v>
      </c>
      <c r="Y36" s="1"/>
      <c r="Z36" s="20" t="s">
        <v>34</v>
      </c>
      <c r="AA36" s="7" t="s">
        <v>34</v>
      </c>
      <c r="AB36" s="7" t="s">
        <v>70</v>
      </c>
      <c r="AC36" s="1"/>
      <c r="AE36" s="20" t="s">
        <v>34</v>
      </c>
      <c r="AF36" s="13" t="s">
        <v>34</v>
      </c>
      <c r="AG36" s="95">
        <v>0.41666666666666702</v>
      </c>
    </row>
    <row r="37" spans="1:33" ht="12.75" hidden="1" customHeight="1" thickTop="1" thickBot="1" x14ac:dyDescent="0.4">
      <c r="A37" s="23">
        <v>34</v>
      </c>
      <c r="B37" s="23"/>
      <c r="C37" s="98"/>
      <c r="D37" s="27" t="s">
        <v>0</v>
      </c>
      <c r="E37" s="24"/>
      <c r="F37" s="25"/>
      <c r="G37" s="73"/>
      <c r="H37" s="97"/>
      <c r="I37" s="25"/>
      <c r="J37" s="75"/>
      <c r="M37" s="5"/>
      <c r="N37" s="5"/>
      <c r="P37" s="215" t="s">
        <v>170</v>
      </c>
      <c r="Q37" s="260" t="s">
        <v>48</v>
      </c>
      <c r="R37" s="14" t="s">
        <v>60</v>
      </c>
      <c r="S37" s="1"/>
      <c r="T37" s="215" t="s">
        <v>117</v>
      </c>
      <c r="U37" s="215" t="s">
        <v>174</v>
      </c>
      <c r="V37" s="12">
        <v>32</v>
      </c>
      <c r="W37" s="215" t="s">
        <v>111</v>
      </c>
      <c r="X37" s="215" t="s">
        <v>170</v>
      </c>
      <c r="Y37" s="1"/>
      <c r="Z37" s="13" t="s">
        <v>48</v>
      </c>
      <c r="AA37" s="7" t="s">
        <v>48</v>
      </c>
      <c r="AB37" s="7" t="s">
        <v>60</v>
      </c>
      <c r="AC37" s="1"/>
      <c r="AE37" s="13" t="s">
        <v>48</v>
      </c>
      <c r="AF37" s="20" t="s">
        <v>48</v>
      </c>
      <c r="AG37" s="95">
        <v>0.41666666666666702</v>
      </c>
    </row>
    <row r="38" spans="1:33" ht="12.75" hidden="1" customHeight="1" thickTop="1" thickBot="1" x14ac:dyDescent="0.4">
      <c r="A38" s="23">
        <v>35</v>
      </c>
      <c r="B38" s="23">
        <v>1</v>
      </c>
      <c r="C38" s="98">
        <v>42834</v>
      </c>
      <c r="D38" s="28" t="s">
        <v>102</v>
      </c>
      <c r="E38" s="24" t="str">
        <f t="shared" ref="E38:F42" si="7">VLOOKUP(M38,Teams,2)</f>
        <v>GUILFORD BLACK EAGLES</v>
      </c>
      <c r="F38" s="25" t="str">
        <f t="shared" si="7"/>
        <v>DARIEN BLUE WAVE</v>
      </c>
      <c r="G38" s="73"/>
      <c r="H38" s="97">
        <f>VLOOKUP(E38,START_TIMES,2)</f>
        <v>0.41666666666666702</v>
      </c>
      <c r="I38" s="25" t="str">
        <f>VLOOKUP(E38,fields,2)</f>
        <v>Guilford HS, Guilford</v>
      </c>
      <c r="J38" s="75"/>
      <c r="M38" s="5" t="s">
        <v>136</v>
      </c>
      <c r="N38" s="5" t="s">
        <v>132</v>
      </c>
      <c r="P38" s="215" t="s">
        <v>188</v>
      </c>
      <c r="Q38" s="245" t="s">
        <v>213</v>
      </c>
      <c r="R38" s="7" t="s">
        <v>74</v>
      </c>
      <c r="S38" s="1"/>
      <c r="T38" s="215" t="s">
        <v>118</v>
      </c>
      <c r="U38" s="215" t="s">
        <v>25</v>
      </c>
      <c r="V38" s="1">
        <v>33</v>
      </c>
      <c r="W38" s="215" t="s">
        <v>112</v>
      </c>
      <c r="X38" s="215" t="s">
        <v>188</v>
      </c>
      <c r="Y38" s="1"/>
      <c r="Z38" s="20" t="s">
        <v>190</v>
      </c>
      <c r="AA38" s="14" t="s">
        <v>190</v>
      </c>
      <c r="AB38" s="7" t="s">
        <v>74</v>
      </c>
      <c r="AC38" s="1"/>
      <c r="AE38" s="20" t="s">
        <v>190</v>
      </c>
      <c r="AF38" s="20" t="s">
        <v>213</v>
      </c>
      <c r="AG38" s="95">
        <v>0.41666666666666702</v>
      </c>
    </row>
    <row r="39" spans="1:33" ht="12.75" hidden="1" customHeight="1" thickTop="1" thickBot="1" x14ac:dyDescent="0.4">
      <c r="A39" s="23">
        <v>36</v>
      </c>
      <c r="B39" s="23">
        <v>1</v>
      </c>
      <c r="C39" s="98">
        <v>42834</v>
      </c>
      <c r="D39" s="28" t="s">
        <v>102</v>
      </c>
      <c r="E39" s="24" t="str">
        <f t="shared" si="7"/>
        <v>POLONIA FALCON STARS FC</v>
      </c>
      <c r="F39" s="25" t="str">
        <f t="shared" si="7"/>
        <v>GREENWICH GUNNERS 50</v>
      </c>
      <c r="G39" s="73"/>
      <c r="H39" s="97">
        <f>VLOOKUP(E39,START_TIMES,2)</f>
        <v>0.41666666666666702</v>
      </c>
      <c r="I39" s="25" t="str">
        <f>VLOOKUP(E39,fields,2)</f>
        <v>Falcon Field, New Britain</v>
      </c>
      <c r="J39" s="75"/>
      <c r="M39" s="5" t="s">
        <v>142</v>
      </c>
      <c r="N39" s="5" t="s">
        <v>134</v>
      </c>
      <c r="P39" s="215" t="s">
        <v>29</v>
      </c>
      <c r="Q39" s="217" t="s">
        <v>212</v>
      </c>
      <c r="R39" s="7" t="s">
        <v>74</v>
      </c>
      <c r="S39" s="1"/>
      <c r="T39" s="207" t="s">
        <v>99</v>
      </c>
      <c r="U39" s="207" t="s">
        <v>196</v>
      </c>
      <c r="V39" s="12">
        <v>34</v>
      </c>
      <c r="W39" s="215" t="s">
        <v>113</v>
      </c>
      <c r="X39" s="215" t="s">
        <v>29</v>
      </c>
      <c r="Y39" s="1"/>
      <c r="Z39" s="13" t="s">
        <v>212</v>
      </c>
      <c r="AA39" s="7" t="s">
        <v>212</v>
      </c>
      <c r="AB39" s="7" t="s">
        <v>74</v>
      </c>
      <c r="AC39" s="1"/>
      <c r="AE39" s="13" t="s">
        <v>212</v>
      </c>
      <c r="AF39" s="13" t="s">
        <v>212</v>
      </c>
      <c r="AG39" s="95">
        <v>0.41666666666666702</v>
      </c>
    </row>
    <row r="40" spans="1:33" ht="12.75" hidden="1" customHeight="1" thickTop="1" thickBot="1" x14ac:dyDescent="0.4">
      <c r="A40" s="23">
        <v>37</v>
      </c>
      <c r="B40" s="23">
        <v>1</v>
      </c>
      <c r="C40" s="98">
        <v>42834</v>
      </c>
      <c r="D40" s="28" t="s">
        <v>102</v>
      </c>
      <c r="E40" s="24" t="str">
        <f t="shared" si="7"/>
        <v>CLUB NAPOLI 50</v>
      </c>
      <c r="F40" s="25" t="str">
        <f t="shared" si="7"/>
        <v>CHESHIRE AZZURRI 50</v>
      </c>
      <c r="G40" s="73"/>
      <c r="H40" s="97">
        <f>VLOOKUP(E40,START_TIMES,2)</f>
        <v>0.41666666666666702</v>
      </c>
      <c r="I40" s="25" t="str">
        <f>VLOOKUP(E40,fields,2)</f>
        <v>North Farms Park, North Branford</v>
      </c>
      <c r="J40" s="75"/>
      <c r="M40" s="5" t="s">
        <v>131</v>
      </c>
      <c r="N40" s="5" t="s">
        <v>130</v>
      </c>
      <c r="P40" s="215" t="s">
        <v>216</v>
      </c>
      <c r="Q40" s="245" t="s">
        <v>649</v>
      </c>
      <c r="R40" s="14" t="s">
        <v>201</v>
      </c>
      <c r="S40" s="1"/>
      <c r="T40" s="215" t="s">
        <v>119</v>
      </c>
      <c r="U40" s="215" t="s">
        <v>31</v>
      </c>
      <c r="V40" s="1">
        <v>35</v>
      </c>
      <c r="W40" s="215" t="s">
        <v>114</v>
      </c>
      <c r="X40" s="215" t="s">
        <v>216</v>
      </c>
      <c r="Y40" s="1"/>
      <c r="Z40" s="20" t="s">
        <v>649</v>
      </c>
      <c r="AA40" s="33" t="s">
        <v>649</v>
      </c>
      <c r="AB40" s="7" t="s">
        <v>201</v>
      </c>
      <c r="AC40" s="1"/>
      <c r="AE40" s="20" t="s">
        <v>649</v>
      </c>
      <c r="AF40" s="20" t="s">
        <v>649</v>
      </c>
      <c r="AG40" s="95">
        <v>0.41666666666666702</v>
      </c>
    </row>
    <row r="41" spans="1:33" ht="12.75" hidden="1" customHeight="1" thickTop="1" thickBot="1" x14ac:dyDescent="0.4">
      <c r="A41" s="23">
        <v>38</v>
      </c>
      <c r="B41" s="23">
        <v>1</v>
      </c>
      <c r="C41" s="98">
        <v>42834</v>
      </c>
      <c r="D41" s="28" t="s">
        <v>102</v>
      </c>
      <c r="E41" s="24" t="str">
        <f t="shared" si="7"/>
        <v>HARTFORD CAVALIERS</v>
      </c>
      <c r="F41" s="25" t="str">
        <f t="shared" si="7"/>
        <v xml:space="preserve">GLASTONBURY CELTIC </v>
      </c>
      <c r="G41" s="73"/>
      <c r="H41" s="97">
        <f>VLOOKUP(E41,START_TIMES,2)</f>
        <v>0.41666666666666702</v>
      </c>
      <c r="I41" s="25" t="str">
        <f>VLOOKUP(E41,fields,2)</f>
        <v>Cronin Field, Hartford</v>
      </c>
      <c r="J41" s="75"/>
      <c r="M41" s="5" t="s">
        <v>138</v>
      </c>
      <c r="N41" s="5" t="s">
        <v>133</v>
      </c>
      <c r="P41" s="215" t="s">
        <v>30</v>
      </c>
      <c r="Q41" s="245" t="s">
        <v>51</v>
      </c>
      <c r="R41" s="7" t="s">
        <v>86</v>
      </c>
      <c r="S41" s="1"/>
      <c r="T41" s="218" t="s">
        <v>120</v>
      </c>
      <c r="U41" s="218" t="s">
        <v>191</v>
      </c>
      <c r="V41" s="12">
        <v>36</v>
      </c>
      <c r="W41" s="215" t="s">
        <v>115</v>
      </c>
      <c r="X41" s="215" t="s">
        <v>30</v>
      </c>
      <c r="Y41" s="1"/>
      <c r="Z41" s="13" t="s">
        <v>51</v>
      </c>
      <c r="AA41" s="7" t="s">
        <v>51</v>
      </c>
      <c r="AB41" s="7" t="s">
        <v>86</v>
      </c>
      <c r="AC41" s="1"/>
      <c r="AE41" s="13" t="s">
        <v>51</v>
      </c>
      <c r="AF41" s="16" t="s">
        <v>51</v>
      </c>
      <c r="AG41" s="95">
        <v>0.41666666666666702</v>
      </c>
    </row>
    <row r="42" spans="1:33" ht="12.75" hidden="1" customHeight="1" thickTop="1" thickBot="1" x14ac:dyDescent="0.4">
      <c r="A42" s="23">
        <v>39</v>
      </c>
      <c r="B42" s="23">
        <v>1</v>
      </c>
      <c r="C42" s="98">
        <v>42834</v>
      </c>
      <c r="D42" s="28" t="s">
        <v>102</v>
      </c>
      <c r="E42" s="24" t="str">
        <f t="shared" si="7"/>
        <v>NEW BRITAIN FALCONS FC</v>
      </c>
      <c r="F42" s="25" t="str">
        <f t="shared" si="7"/>
        <v>VASCO DA GAMA 50</v>
      </c>
      <c r="G42" s="73"/>
      <c r="H42" s="97">
        <v>0.33333333333333331</v>
      </c>
      <c r="I42" s="25" t="str">
        <f>VLOOKUP(E42,fields,2)</f>
        <v>Falcon Field, New Britain</v>
      </c>
      <c r="J42" s="75"/>
      <c r="M42" s="5" t="s">
        <v>141</v>
      </c>
      <c r="N42" s="5" t="s">
        <v>144</v>
      </c>
      <c r="P42" s="215" t="s">
        <v>35</v>
      </c>
      <c r="Q42" s="245" t="s">
        <v>52</v>
      </c>
      <c r="R42" s="7" t="s">
        <v>79</v>
      </c>
      <c r="S42" s="1"/>
      <c r="T42" s="218" t="s">
        <v>121</v>
      </c>
      <c r="U42" s="218" t="s">
        <v>171</v>
      </c>
      <c r="V42" s="1">
        <v>37</v>
      </c>
      <c r="W42" s="215" t="s">
        <v>116</v>
      </c>
      <c r="X42" s="215" t="s">
        <v>35</v>
      </c>
      <c r="Y42" s="1"/>
      <c r="Z42" s="13" t="s">
        <v>52</v>
      </c>
      <c r="AA42" s="7" t="s">
        <v>52</v>
      </c>
      <c r="AB42" s="7" t="s">
        <v>79</v>
      </c>
      <c r="AC42" s="1"/>
      <c r="AE42" s="13" t="s">
        <v>52</v>
      </c>
      <c r="AF42" s="13" t="s">
        <v>52</v>
      </c>
      <c r="AG42" s="95">
        <v>0.33333333333333331</v>
      </c>
    </row>
    <row r="43" spans="1:33" ht="12.75" hidden="1" customHeight="1" thickTop="1" thickBot="1" x14ac:dyDescent="0.4">
      <c r="A43" s="23">
        <v>40</v>
      </c>
      <c r="B43" s="23"/>
      <c r="C43" s="98"/>
      <c r="D43" s="27"/>
      <c r="E43" s="24"/>
      <c r="F43" s="25"/>
      <c r="G43" s="73"/>
      <c r="H43" s="97"/>
      <c r="I43" s="25"/>
      <c r="J43" s="75"/>
      <c r="M43" s="5"/>
      <c r="N43" s="5"/>
      <c r="P43" s="215" t="s">
        <v>174</v>
      </c>
      <c r="Q43" s="216" t="s">
        <v>19</v>
      </c>
      <c r="R43" s="7" t="s">
        <v>67</v>
      </c>
      <c r="S43" s="1"/>
      <c r="T43" s="218" t="s">
        <v>122</v>
      </c>
      <c r="U43" s="218" t="s">
        <v>34</v>
      </c>
      <c r="V43" s="12">
        <v>38</v>
      </c>
      <c r="W43" s="215" t="s">
        <v>117</v>
      </c>
      <c r="X43" s="215" t="s">
        <v>174</v>
      </c>
      <c r="Y43" s="1"/>
      <c r="Z43" s="20" t="s">
        <v>19</v>
      </c>
      <c r="AA43" s="7" t="s">
        <v>19</v>
      </c>
      <c r="AB43" s="7" t="s">
        <v>67</v>
      </c>
      <c r="AC43" s="1"/>
      <c r="AE43" s="20" t="s">
        <v>19</v>
      </c>
      <c r="AF43" s="20" t="s">
        <v>19</v>
      </c>
      <c r="AG43" s="95">
        <v>0.41666666666666702</v>
      </c>
    </row>
    <row r="44" spans="1:33" ht="12.75" hidden="1" customHeight="1" thickTop="1" thickBot="1" x14ac:dyDescent="0.4">
      <c r="A44" s="23">
        <v>41</v>
      </c>
      <c r="B44" s="23">
        <v>1</v>
      </c>
      <c r="C44" s="98">
        <v>42834</v>
      </c>
      <c r="D44" s="39" t="s">
        <v>103</v>
      </c>
      <c r="E44" s="24" t="str">
        <f t="shared" ref="E44:F48" si="8">VLOOKUP(M44,Teams,2)</f>
        <v>NAUGATUCK RIVER RATS</v>
      </c>
      <c r="F44" s="25" t="str">
        <f t="shared" si="8"/>
        <v>GREENWICH ARSENAL 50</v>
      </c>
      <c r="G44" s="73"/>
      <c r="H44" s="97">
        <v>0.33333333333333331</v>
      </c>
      <c r="I44" s="25" t="str">
        <f>VLOOKUP(E44,fields,2)</f>
        <v>City Hill MS, Naugatuck</v>
      </c>
      <c r="J44" s="75"/>
      <c r="M44" s="5" t="s">
        <v>137</v>
      </c>
      <c r="N44" s="5" t="s">
        <v>148</v>
      </c>
      <c r="P44" s="215" t="s">
        <v>25</v>
      </c>
      <c r="Q44" s="258" t="s">
        <v>49</v>
      </c>
      <c r="R44" s="7" t="s">
        <v>570</v>
      </c>
      <c r="S44" s="1"/>
      <c r="T44" s="218" t="s">
        <v>123</v>
      </c>
      <c r="U44" s="218" t="s">
        <v>212</v>
      </c>
      <c r="V44" s="1">
        <v>39</v>
      </c>
      <c r="W44" s="215" t="s">
        <v>118</v>
      </c>
      <c r="X44" s="215" t="s">
        <v>25</v>
      </c>
      <c r="Y44" s="1"/>
      <c r="Z44" s="13" t="s">
        <v>49</v>
      </c>
      <c r="AA44" s="7" t="s">
        <v>49</v>
      </c>
      <c r="AB44" s="7" t="s">
        <v>570</v>
      </c>
      <c r="AC44" s="1"/>
      <c r="AE44" s="13" t="s">
        <v>49</v>
      </c>
      <c r="AF44" s="20" t="s">
        <v>49</v>
      </c>
      <c r="AG44" s="95">
        <v>0.41666666666666702</v>
      </c>
    </row>
    <row r="45" spans="1:33" ht="12.75" hidden="1" customHeight="1" thickTop="1" thickBot="1" x14ac:dyDescent="0.4">
      <c r="A45" s="23">
        <v>42</v>
      </c>
      <c r="B45" s="23">
        <v>1</v>
      </c>
      <c r="C45" s="98">
        <v>42834</v>
      </c>
      <c r="D45" s="39" t="s">
        <v>103</v>
      </c>
      <c r="E45" s="24" t="str">
        <f t="shared" si="8"/>
        <v>WATERBURY PONTES</v>
      </c>
      <c r="F45" s="25" t="str">
        <f t="shared" si="8"/>
        <v>MOODUS SC</v>
      </c>
      <c r="G45" s="73"/>
      <c r="H45" s="97">
        <f>VLOOKUP(E45,START_TIMES,2)</f>
        <v>0.41666666666666702</v>
      </c>
      <c r="I45" s="25" t="str">
        <f>VLOOKUP(E45,fields,2)</f>
        <v>Pontelandolfo Club, Waterbury</v>
      </c>
      <c r="J45" s="75"/>
      <c r="M45" s="5" t="s">
        <v>143</v>
      </c>
      <c r="N45" s="5" t="s">
        <v>135</v>
      </c>
      <c r="P45" s="215" t="s">
        <v>31</v>
      </c>
      <c r="Q45" s="245" t="s">
        <v>53</v>
      </c>
      <c r="R45" s="7" t="s">
        <v>533</v>
      </c>
      <c r="S45" s="1"/>
      <c r="T45" s="218" t="s">
        <v>124</v>
      </c>
      <c r="U45" s="218" t="s">
        <v>36</v>
      </c>
      <c r="V45" s="1">
        <v>40</v>
      </c>
      <c r="W45" s="215" t="s">
        <v>119</v>
      </c>
      <c r="X45" s="215" t="s">
        <v>31</v>
      </c>
      <c r="Y45" s="1"/>
      <c r="Z45" s="13" t="s">
        <v>53</v>
      </c>
      <c r="AA45" s="7" t="s">
        <v>53</v>
      </c>
      <c r="AB45" s="7" t="s">
        <v>533</v>
      </c>
      <c r="AC45" s="1"/>
      <c r="AE45" s="13" t="s">
        <v>53</v>
      </c>
      <c r="AF45" s="13" t="s">
        <v>53</v>
      </c>
      <c r="AG45" s="95">
        <v>0.41666666666666702</v>
      </c>
    </row>
    <row r="46" spans="1:33" ht="12.75" hidden="1" customHeight="1" thickTop="1" thickBot="1" x14ac:dyDescent="0.4">
      <c r="A46" s="23">
        <v>43</v>
      </c>
      <c r="B46" s="23">
        <v>1</v>
      </c>
      <c r="C46" s="98">
        <v>42834</v>
      </c>
      <c r="D46" s="39" t="s">
        <v>103</v>
      </c>
      <c r="E46" s="24" t="str">
        <f t="shared" si="8"/>
        <v>FARMINGTON WHITE OWLS</v>
      </c>
      <c r="F46" s="25" t="str">
        <f t="shared" si="8"/>
        <v>EAST HAVEN SC</v>
      </c>
      <c r="G46" s="73"/>
      <c r="H46" s="97">
        <f>VLOOKUP(E46,START_TIMES,2)</f>
        <v>0.41666666666666702</v>
      </c>
      <c r="I46" s="25" t="str">
        <f>VLOOKUP(E46,fields,2)</f>
        <v>Winding Trails, Farmington</v>
      </c>
      <c r="J46" s="75"/>
      <c r="M46" s="5" t="s">
        <v>147</v>
      </c>
      <c r="N46" s="5" t="s">
        <v>146</v>
      </c>
      <c r="P46" s="218" t="s">
        <v>191</v>
      </c>
      <c r="Q46" s="249" t="s">
        <v>41</v>
      </c>
      <c r="R46" s="7" t="s">
        <v>533</v>
      </c>
      <c r="S46" s="1"/>
      <c r="T46" s="218" t="s">
        <v>125</v>
      </c>
      <c r="U46" s="218" t="s">
        <v>37</v>
      </c>
      <c r="V46" s="1">
        <v>41</v>
      </c>
      <c r="W46" s="218" t="s">
        <v>120</v>
      </c>
      <c r="X46" s="218" t="s">
        <v>191</v>
      </c>
      <c r="Y46" s="1"/>
      <c r="Z46" s="13" t="s">
        <v>41</v>
      </c>
      <c r="AA46" s="7" t="s">
        <v>41</v>
      </c>
      <c r="AB46" s="7" t="s">
        <v>533</v>
      </c>
      <c r="AC46" s="1"/>
      <c r="AE46" s="13" t="s">
        <v>41</v>
      </c>
      <c r="AF46" s="13" t="s">
        <v>41</v>
      </c>
      <c r="AG46" s="95">
        <v>0.41666666666666702</v>
      </c>
    </row>
    <row r="47" spans="1:33" ht="12.75" hidden="1" customHeight="1" thickTop="1" thickBot="1" x14ac:dyDescent="0.4">
      <c r="A47" s="23">
        <v>44</v>
      </c>
      <c r="B47" s="23">
        <v>1</v>
      </c>
      <c r="C47" s="98">
        <v>42834</v>
      </c>
      <c r="D47" s="39" t="s">
        <v>103</v>
      </c>
      <c r="E47" s="24" t="str">
        <f t="shared" si="8"/>
        <v>NORTH BRANFORD LEGENDS</v>
      </c>
      <c r="F47" s="25" t="str">
        <f t="shared" si="8"/>
        <v>GREENWICH PUMAS LEGENDS</v>
      </c>
      <c r="G47" s="73"/>
      <c r="H47" s="97">
        <v>0.33333333333333331</v>
      </c>
      <c r="I47" s="25" t="str">
        <f>VLOOKUP(E47,fields,2)</f>
        <v>Northford Park, North Branford</v>
      </c>
      <c r="J47" s="75"/>
      <c r="M47" s="5" t="s">
        <v>139</v>
      </c>
      <c r="N47" s="5" t="s">
        <v>149</v>
      </c>
      <c r="P47" s="218" t="s">
        <v>171</v>
      </c>
      <c r="Q47" s="220" t="s">
        <v>167</v>
      </c>
      <c r="R47" s="14" t="s">
        <v>66</v>
      </c>
      <c r="S47" s="1"/>
      <c r="T47" s="218" t="s">
        <v>126</v>
      </c>
      <c r="U47" s="218" t="s">
        <v>214</v>
      </c>
      <c r="V47" s="1">
        <v>42</v>
      </c>
      <c r="W47" s="218" t="s">
        <v>121</v>
      </c>
      <c r="X47" s="218" t="s">
        <v>171</v>
      </c>
      <c r="Y47" s="1">
        <v>0</v>
      </c>
      <c r="Z47" s="13" t="s">
        <v>167</v>
      </c>
      <c r="AA47" s="7" t="s">
        <v>167</v>
      </c>
      <c r="AB47" s="7" t="s">
        <v>66</v>
      </c>
      <c r="AC47" s="1"/>
      <c r="AE47" s="13" t="s">
        <v>167</v>
      </c>
      <c r="AF47" s="20" t="s">
        <v>167</v>
      </c>
      <c r="AG47" s="95">
        <v>0.41666666666666702</v>
      </c>
    </row>
    <row r="48" spans="1:33" ht="12.75" hidden="1" customHeight="1" thickTop="1" thickBot="1" x14ac:dyDescent="0.4">
      <c r="A48" s="23">
        <v>45</v>
      </c>
      <c r="B48" s="23">
        <v>1</v>
      </c>
      <c r="C48" s="98">
        <v>42834</v>
      </c>
      <c r="D48" s="39" t="s">
        <v>103</v>
      </c>
      <c r="E48" s="24" t="str">
        <f t="shared" si="8"/>
        <v>WEST HAVEN GRAYS</v>
      </c>
      <c r="F48" s="25" t="str">
        <f t="shared" si="8"/>
        <v>SOUTHBURY BOOMERS</v>
      </c>
      <c r="G48" s="73"/>
      <c r="H48" s="97">
        <f>VLOOKUP(E48,START_TIMES,2)</f>
        <v>0.41666666666666702</v>
      </c>
      <c r="I48" s="25" t="str">
        <f>VLOOKUP(E48,fields,2)</f>
        <v>Pagels Field, West Haven</v>
      </c>
      <c r="J48" s="75"/>
      <c r="M48" s="5" t="s">
        <v>145</v>
      </c>
      <c r="N48" s="5" t="s">
        <v>140</v>
      </c>
      <c r="P48" s="218" t="s">
        <v>34</v>
      </c>
      <c r="Q48" s="262" t="s">
        <v>30</v>
      </c>
      <c r="R48" s="7" t="s">
        <v>80</v>
      </c>
      <c r="S48" s="1"/>
      <c r="T48" s="218" t="s">
        <v>127</v>
      </c>
      <c r="U48" s="218" t="s">
        <v>38</v>
      </c>
      <c r="V48" s="1">
        <v>43</v>
      </c>
      <c r="W48" s="218" t="s">
        <v>122</v>
      </c>
      <c r="X48" s="218" t="s">
        <v>34</v>
      </c>
      <c r="Y48" s="1"/>
      <c r="Z48" s="13" t="s">
        <v>30</v>
      </c>
      <c r="AA48" s="7" t="s">
        <v>30</v>
      </c>
      <c r="AB48" s="7" t="s">
        <v>80</v>
      </c>
      <c r="AC48" s="1"/>
      <c r="AE48" s="13" t="s">
        <v>30</v>
      </c>
      <c r="AF48" s="13" t="s">
        <v>30</v>
      </c>
      <c r="AG48" s="95">
        <v>0.41666666666666702</v>
      </c>
    </row>
    <row r="49" spans="1:33" ht="12.75" hidden="1" customHeight="1" thickTop="1" thickBot="1" x14ac:dyDescent="0.4">
      <c r="A49" s="23">
        <v>46</v>
      </c>
      <c r="B49" s="23"/>
      <c r="C49" s="99"/>
      <c r="D49" s="27" t="s">
        <v>0</v>
      </c>
      <c r="E49" s="24"/>
      <c r="F49" s="25"/>
      <c r="G49" s="73"/>
      <c r="H49" s="97"/>
      <c r="I49" s="25"/>
      <c r="J49" s="75"/>
      <c r="M49" s="5"/>
      <c r="N49" s="5"/>
      <c r="P49" s="218" t="s">
        <v>212</v>
      </c>
      <c r="Q49" s="219" t="s">
        <v>58</v>
      </c>
      <c r="R49" s="7" t="s">
        <v>75</v>
      </c>
      <c r="S49" s="1"/>
      <c r="T49" s="218" t="s">
        <v>128</v>
      </c>
      <c r="U49" s="218" t="s">
        <v>166</v>
      </c>
      <c r="V49" s="1">
        <v>44</v>
      </c>
      <c r="W49" s="218" t="s">
        <v>123</v>
      </c>
      <c r="X49" s="218" t="s">
        <v>212</v>
      </c>
      <c r="Y49" s="1"/>
      <c r="Z49" s="13" t="s">
        <v>58</v>
      </c>
      <c r="AA49" s="7" t="s">
        <v>58</v>
      </c>
      <c r="AB49" s="7" t="s">
        <v>75</v>
      </c>
      <c r="AC49" s="1"/>
      <c r="AE49" s="13" t="s">
        <v>58</v>
      </c>
      <c r="AF49" s="13" t="s">
        <v>58</v>
      </c>
      <c r="AG49" s="95">
        <v>0.41666666666666702</v>
      </c>
    </row>
    <row r="50" spans="1:33" ht="12.75" hidden="1" customHeight="1" thickTop="1" thickBot="1" x14ac:dyDescent="0.4">
      <c r="A50" s="23">
        <v>47</v>
      </c>
      <c r="B50" s="23">
        <v>2</v>
      </c>
      <c r="C50" s="99">
        <v>42848</v>
      </c>
      <c r="D50" s="34" t="s">
        <v>10</v>
      </c>
      <c r="E50" s="24" t="str">
        <f t="shared" ref="E50:F54" si="9">VLOOKUP(M50,Teams,2)</f>
        <v>MILFORD TUESDAY</v>
      </c>
      <c r="F50" s="25" t="str">
        <f t="shared" si="9"/>
        <v>NORTH BRANFORD 30</v>
      </c>
      <c r="G50" s="73"/>
      <c r="H50" s="97">
        <f>VLOOKUP(E50,START_TIMES,2)</f>
        <v>0.41666666666666702</v>
      </c>
      <c r="I50" s="25" t="str">
        <f>VLOOKUP(E50,fields,2)</f>
        <v>Fred Wolfe Park, Orange</v>
      </c>
      <c r="J50" s="75"/>
      <c r="M50" s="5" t="s">
        <v>94</v>
      </c>
      <c r="N50" s="5" t="s">
        <v>98</v>
      </c>
      <c r="P50" s="218" t="s">
        <v>36</v>
      </c>
      <c r="Q50" s="262" t="s">
        <v>35</v>
      </c>
      <c r="R50" s="7" t="s">
        <v>75</v>
      </c>
      <c r="S50" s="1"/>
      <c r="T50" s="207" t="s">
        <v>94</v>
      </c>
      <c r="U50" s="207" t="s">
        <v>19</v>
      </c>
      <c r="V50" s="1">
        <v>45</v>
      </c>
      <c r="W50" s="218" t="s">
        <v>124</v>
      </c>
      <c r="X50" s="218" t="s">
        <v>36</v>
      </c>
      <c r="Y50" s="1"/>
      <c r="Z50" s="13" t="s">
        <v>35</v>
      </c>
      <c r="AA50" s="7" t="s">
        <v>35</v>
      </c>
      <c r="AB50" s="7" t="s">
        <v>75</v>
      </c>
      <c r="AC50" s="1"/>
      <c r="AE50" s="13" t="s">
        <v>35</v>
      </c>
      <c r="AF50" s="20" t="s">
        <v>35</v>
      </c>
      <c r="AG50" s="95">
        <v>0.41666666666666702</v>
      </c>
    </row>
    <row r="51" spans="1:33" ht="12.75" hidden="1" customHeight="1" thickTop="1" thickBot="1" x14ac:dyDescent="0.4">
      <c r="A51" s="23">
        <v>48</v>
      </c>
      <c r="B51" s="23">
        <v>2</v>
      </c>
      <c r="C51" s="99">
        <v>42848</v>
      </c>
      <c r="D51" s="34" t="s">
        <v>10</v>
      </c>
      <c r="E51" s="24" t="str">
        <f t="shared" si="9"/>
        <v>NEWINGTON PORTUGUESE 30</v>
      </c>
      <c r="F51" s="25" t="str">
        <f t="shared" si="9"/>
        <v>VASCO DA GAMA 30</v>
      </c>
      <c r="G51" s="73"/>
      <c r="H51" s="97">
        <f>VLOOKUP(E51,START_TIMES,2)</f>
        <v>0.41666666666666702</v>
      </c>
      <c r="I51" s="25" t="str">
        <f>VLOOKUP(E51,fields,2)</f>
        <v>Martin Kellogg, Newington</v>
      </c>
      <c r="J51" s="75"/>
      <c r="M51" s="5" t="s">
        <v>92</v>
      </c>
      <c r="N51" s="5" t="s">
        <v>101</v>
      </c>
      <c r="P51" s="218" t="s">
        <v>37</v>
      </c>
      <c r="Q51" s="229" t="s">
        <v>14</v>
      </c>
      <c r="R51" s="7" t="s">
        <v>85</v>
      </c>
      <c r="S51" s="1"/>
      <c r="T51" s="218" t="s">
        <v>129</v>
      </c>
      <c r="U51" s="218" t="s">
        <v>39</v>
      </c>
      <c r="V51" s="1">
        <v>46</v>
      </c>
      <c r="W51" s="218" t="s">
        <v>125</v>
      </c>
      <c r="X51" s="218" t="s">
        <v>37</v>
      </c>
      <c r="Y51" s="1"/>
      <c r="Z51" s="20" t="s">
        <v>14</v>
      </c>
      <c r="AA51" s="7" t="s">
        <v>14</v>
      </c>
      <c r="AB51" s="7" t="s">
        <v>85</v>
      </c>
      <c r="AC51" s="1"/>
      <c r="AE51" s="20" t="s">
        <v>14</v>
      </c>
      <c r="AF51" s="13" t="s">
        <v>14</v>
      </c>
      <c r="AG51" s="95">
        <v>0.33333333333333331</v>
      </c>
    </row>
    <row r="52" spans="1:33" ht="12.75" hidden="1" customHeight="1" thickTop="1" thickBot="1" x14ac:dyDescent="0.4">
      <c r="A52" s="23">
        <v>49</v>
      </c>
      <c r="B52" s="23">
        <v>2</v>
      </c>
      <c r="C52" s="99">
        <v>42848</v>
      </c>
      <c r="D52" s="34" t="s">
        <v>10</v>
      </c>
      <c r="E52" s="24" t="str">
        <f t="shared" si="9"/>
        <v>ECUACHAMOS FC</v>
      </c>
      <c r="F52" s="25" t="str">
        <f t="shared" si="9"/>
        <v>DANBURY UNITED 30</v>
      </c>
      <c r="G52" s="73"/>
      <c r="H52" s="97">
        <f>VLOOKUP(E52,START_TIMES,2)</f>
        <v>0.41666666666666702</v>
      </c>
      <c r="I52" s="25" t="str">
        <f>VLOOKUP(E52,fields,2)</f>
        <v>Witek Park, Derby</v>
      </c>
      <c r="J52" s="75"/>
      <c r="M52" s="5" t="s">
        <v>93</v>
      </c>
      <c r="N52" s="5" t="s">
        <v>96</v>
      </c>
      <c r="P52" s="218" t="s">
        <v>214</v>
      </c>
      <c r="Q52" s="219" t="s">
        <v>16</v>
      </c>
      <c r="R52" s="7" t="s">
        <v>200</v>
      </c>
      <c r="S52" s="1"/>
      <c r="T52" s="221" t="s">
        <v>130</v>
      </c>
      <c r="U52" s="221" t="s">
        <v>199</v>
      </c>
      <c r="V52" s="1">
        <v>47</v>
      </c>
      <c r="W52" s="218" t="s">
        <v>126</v>
      </c>
      <c r="X52" s="218" t="s">
        <v>214</v>
      </c>
      <c r="Y52" s="1"/>
      <c r="Z52" s="13" t="s">
        <v>16</v>
      </c>
      <c r="AA52" s="7" t="s">
        <v>16</v>
      </c>
      <c r="AB52" s="7" t="s">
        <v>200</v>
      </c>
      <c r="AC52" s="1"/>
      <c r="AE52" s="13" t="s">
        <v>16</v>
      </c>
      <c r="AF52" s="20" t="s">
        <v>16</v>
      </c>
      <c r="AG52" s="95">
        <v>0.41666666666666702</v>
      </c>
    </row>
    <row r="53" spans="1:33" ht="12.75" hidden="1" customHeight="1" thickTop="1" thickBot="1" x14ac:dyDescent="0.4">
      <c r="A53" s="23">
        <v>50</v>
      </c>
      <c r="B53" s="23">
        <v>2</v>
      </c>
      <c r="C53" s="99">
        <v>42848</v>
      </c>
      <c r="D53" s="34" t="s">
        <v>10</v>
      </c>
      <c r="E53" s="24" t="str">
        <f t="shared" si="9"/>
        <v>GREENWICH ARSENAL 30</v>
      </c>
      <c r="F53" s="25" t="str">
        <f t="shared" si="9"/>
        <v>SHELTON FC</v>
      </c>
      <c r="G53" s="73"/>
      <c r="H53" s="97">
        <v>0.33333333333333331</v>
      </c>
      <c r="I53" s="25" t="str">
        <f>VLOOKUP(E53,fields,2)</f>
        <v>tbd</v>
      </c>
      <c r="J53" s="75"/>
      <c r="M53" s="5" t="s">
        <v>99</v>
      </c>
      <c r="N53" s="5" t="s">
        <v>95</v>
      </c>
      <c r="P53" s="218" t="s">
        <v>38</v>
      </c>
      <c r="Q53" s="218" t="s">
        <v>36</v>
      </c>
      <c r="R53" s="7" t="s">
        <v>532</v>
      </c>
      <c r="S53" s="1"/>
      <c r="T53" s="221" t="s">
        <v>131</v>
      </c>
      <c r="U53" s="221" t="s">
        <v>173</v>
      </c>
      <c r="V53" s="1">
        <v>48</v>
      </c>
      <c r="W53" s="218" t="s">
        <v>127</v>
      </c>
      <c r="X53" s="218" t="s">
        <v>38</v>
      </c>
      <c r="Y53" s="1"/>
      <c r="Z53" s="20" t="s">
        <v>36</v>
      </c>
      <c r="AA53" s="7" t="s">
        <v>36</v>
      </c>
      <c r="AB53" s="7" t="s">
        <v>532</v>
      </c>
      <c r="AC53" s="1"/>
      <c r="AE53" s="20" t="s">
        <v>36</v>
      </c>
      <c r="AF53" s="13" t="s">
        <v>36</v>
      </c>
      <c r="AG53" s="95">
        <v>0.41666666666666702</v>
      </c>
    </row>
    <row r="54" spans="1:33" ht="12.75" hidden="1" customHeight="1" thickTop="1" thickBot="1" x14ac:dyDescent="0.4">
      <c r="A54" s="23">
        <v>51</v>
      </c>
      <c r="B54" s="23">
        <v>2</v>
      </c>
      <c r="C54" s="99">
        <v>42848</v>
      </c>
      <c r="D54" s="34" t="s">
        <v>10</v>
      </c>
      <c r="E54" s="24" t="str">
        <f t="shared" si="9"/>
        <v>CLINTON FC</v>
      </c>
      <c r="F54" s="25" t="str">
        <f t="shared" si="9"/>
        <v>POLONEZ UNITED</v>
      </c>
      <c r="G54" s="73"/>
      <c r="H54" s="97">
        <f>VLOOKUP(E54,START_TIMES,2)</f>
        <v>0.41666666666666702</v>
      </c>
      <c r="I54" s="25" t="str">
        <f>VLOOKUP(E54,fields,2)</f>
        <v>Indian River Sports Complex, Clinton</v>
      </c>
      <c r="J54" s="75"/>
      <c r="M54" s="5" t="s">
        <v>97</v>
      </c>
      <c r="N54" s="5" t="s">
        <v>100</v>
      </c>
      <c r="P54" s="218" t="s">
        <v>166</v>
      </c>
      <c r="Q54" s="249" t="s">
        <v>50</v>
      </c>
      <c r="R54" s="7" t="s">
        <v>200</v>
      </c>
      <c r="S54" s="1"/>
      <c r="T54" s="221" t="s">
        <v>132</v>
      </c>
      <c r="U54" s="221" t="s">
        <v>40</v>
      </c>
      <c r="V54" s="1">
        <v>49</v>
      </c>
      <c r="W54" s="218" t="s">
        <v>128</v>
      </c>
      <c r="X54" s="218" t="s">
        <v>166</v>
      </c>
      <c r="Y54" s="1"/>
      <c r="Z54" s="13" t="s">
        <v>50</v>
      </c>
      <c r="AA54" s="7" t="s">
        <v>50</v>
      </c>
      <c r="AB54" s="7" t="s">
        <v>200</v>
      </c>
      <c r="AC54" s="1"/>
      <c r="AE54" s="13" t="s">
        <v>50</v>
      </c>
      <c r="AF54" s="20" t="s">
        <v>50</v>
      </c>
      <c r="AG54" s="95">
        <v>0.41666666666666702</v>
      </c>
    </row>
    <row r="55" spans="1:33" ht="12.75" hidden="1" customHeight="1" thickTop="1" thickBot="1" x14ac:dyDescent="0.4">
      <c r="A55" s="23">
        <v>52</v>
      </c>
      <c r="B55" s="23"/>
      <c r="C55" s="99"/>
      <c r="D55" s="27" t="s">
        <v>0</v>
      </c>
      <c r="E55" s="24"/>
      <c r="F55" s="25"/>
      <c r="G55" s="73"/>
      <c r="H55" s="97"/>
      <c r="I55" s="25"/>
      <c r="J55" s="75"/>
      <c r="M55" s="5"/>
      <c r="N55" s="5"/>
      <c r="P55" s="218" t="s">
        <v>39</v>
      </c>
      <c r="Q55" s="218" t="s">
        <v>37</v>
      </c>
      <c r="R55" s="7" t="s">
        <v>82</v>
      </c>
      <c r="S55" s="1"/>
      <c r="T55" s="221" t="s">
        <v>133</v>
      </c>
      <c r="U55" s="221" t="s">
        <v>172</v>
      </c>
      <c r="V55" s="1">
        <v>50</v>
      </c>
      <c r="W55" s="218" t="s">
        <v>129</v>
      </c>
      <c r="X55" s="218" t="s">
        <v>39</v>
      </c>
      <c r="Y55" s="1"/>
      <c r="Z55" s="13" t="s">
        <v>37</v>
      </c>
      <c r="AA55" s="7" t="s">
        <v>37</v>
      </c>
      <c r="AB55" s="7" t="s">
        <v>82</v>
      </c>
      <c r="AC55" s="1"/>
      <c r="AE55" s="13" t="s">
        <v>37</v>
      </c>
      <c r="AF55" s="13" t="s">
        <v>37</v>
      </c>
      <c r="AG55" s="95">
        <v>0.41666666666666702</v>
      </c>
    </row>
    <row r="56" spans="1:33" ht="12.75" hidden="1" customHeight="1" thickTop="1" thickBot="1" x14ac:dyDescent="0.4">
      <c r="A56" s="23">
        <v>53</v>
      </c>
      <c r="B56" s="23">
        <v>2</v>
      </c>
      <c r="C56" s="99">
        <v>42848</v>
      </c>
      <c r="D56" s="35" t="s">
        <v>175</v>
      </c>
      <c r="E56" s="24" t="str">
        <f t="shared" ref="E56:F61" si="10">VLOOKUP(M56,Teams,2)</f>
        <v>HENRY  REID FC 30</v>
      </c>
      <c r="F56" s="25" t="str">
        <f t="shared" si="10"/>
        <v>LITCHFIELD COUNTY BLUES</v>
      </c>
      <c r="G56" s="73"/>
      <c r="H56" s="97">
        <f>VLOOKUP(E56,START_TIMES,2)</f>
        <v>0.41666666666666702</v>
      </c>
      <c r="I56" s="25" t="str">
        <f t="shared" ref="I56:I61" si="11">VLOOKUP(E56,fields,2)</f>
        <v>Ludlowe HS, Fairfield</v>
      </c>
      <c r="J56" s="75"/>
      <c r="M56" s="232" t="s">
        <v>153</v>
      </c>
      <c r="N56" s="232" t="s">
        <v>154</v>
      </c>
      <c r="P56" s="221" t="s">
        <v>199</v>
      </c>
      <c r="Q56" s="252" t="s">
        <v>23</v>
      </c>
      <c r="R56" s="7" t="s">
        <v>189</v>
      </c>
      <c r="S56" s="1"/>
      <c r="T56" s="221" t="s">
        <v>134</v>
      </c>
      <c r="U56" s="221" t="s">
        <v>187</v>
      </c>
      <c r="V56" s="1">
        <v>51</v>
      </c>
      <c r="W56" s="221" t="s">
        <v>130</v>
      </c>
      <c r="X56" s="221" t="s">
        <v>199</v>
      </c>
      <c r="Y56" s="1"/>
      <c r="Z56" s="13" t="s">
        <v>23</v>
      </c>
      <c r="AA56" s="7" t="s">
        <v>23</v>
      </c>
      <c r="AB56" s="7" t="s">
        <v>189</v>
      </c>
      <c r="AC56" s="1"/>
      <c r="AE56" s="13" t="s">
        <v>23</v>
      </c>
      <c r="AF56" s="13" t="s">
        <v>23</v>
      </c>
      <c r="AG56" s="95">
        <v>0.41666666666666702</v>
      </c>
    </row>
    <row r="57" spans="1:33" ht="12.75" hidden="1" customHeight="1" thickTop="1" thickBot="1" x14ac:dyDescent="0.4">
      <c r="A57" s="23">
        <v>54</v>
      </c>
      <c r="B57" s="23">
        <v>2</v>
      </c>
      <c r="C57" s="99">
        <v>42848</v>
      </c>
      <c r="D57" s="35" t="s">
        <v>175</v>
      </c>
      <c r="E57" s="24" t="str">
        <f t="shared" si="10"/>
        <v>PAMPLONA FC</v>
      </c>
      <c r="F57" s="25" t="str">
        <f t="shared" si="10"/>
        <v>BYE 30 (NO GAME)</v>
      </c>
      <c r="G57" s="73"/>
      <c r="H57" s="97">
        <f>VLOOKUP(E57,START_TIMES,2)</f>
        <v>0.41666666666666702</v>
      </c>
      <c r="I57" s="25" t="str">
        <f t="shared" si="11"/>
        <v>Fontaine Field, Norwich</v>
      </c>
      <c r="J57" s="75"/>
      <c r="M57" s="232" t="s">
        <v>651</v>
      </c>
      <c r="N57" s="232" t="s">
        <v>150</v>
      </c>
      <c r="P57" s="221" t="s">
        <v>173</v>
      </c>
      <c r="Q57" s="257" t="s">
        <v>174</v>
      </c>
      <c r="R57" s="7" t="s">
        <v>189</v>
      </c>
      <c r="S57" s="1"/>
      <c r="T57" s="221" t="s">
        <v>136</v>
      </c>
      <c r="U57" s="221" t="s">
        <v>47</v>
      </c>
      <c r="V57" s="1">
        <v>52</v>
      </c>
      <c r="W57" s="221" t="s">
        <v>131</v>
      </c>
      <c r="X57" s="221" t="s">
        <v>173</v>
      </c>
      <c r="Y57" s="1"/>
      <c r="Z57" s="13" t="s">
        <v>174</v>
      </c>
      <c r="AA57" s="7" t="s">
        <v>174</v>
      </c>
      <c r="AB57" s="7" t="s">
        <v>189</v>
      </c>
      <c r="AC57" s="1"/>
      <c r="AE57" s="13" t="s">
        <v>174</v>
      </c>
      <c r="AF57" s="13" t="s">
        <v>174</v>
      </c>
      <c r="AG57" s="95">
        <v>0.41666666666666702</v>
      </c>
    </row>
    <row r="58" spans="1:33" ht="12.75" hidden="1" customHeight="1" thickTop="1" thickBot="1" x14ac:dyDescent="0.4">
      <c r="A58" s="23">
        <v>55</v>
      </c>
      <c r="B58" s="23">
        <v>2</v>
      </c>
      <c r="C58" s="99">
        <v>42848</v>
      </c>
      <c r="D58" s="35" t="s">
        <v>175</v>
      </c>
      <c r="E58" s="24" t="str">
        <f t="shared" si="10"/>
        <v>NEWTOWN SALTY DOGS</v>
      </c>
      <c r="F58" s="25" t="str">
        <f t="shared" si="10"/>
        <v>INTERNAZIONALE</v>
      </c>
      <c r="G58" s="73"/>
      <c r="H58" s="97">
        <v>0.33333333333333331</v>
      </c>
      <c r="I58" s="25" t="str">
        <f t="shared" si="11"/>
        <v>Treadwell Park, Newtown</v>
      </c>
      <c r="J58" s="75"/>
      <c r="M58" s="232" t="s">
        <v>157</v>
      </c>
      <c r="N58" s="232" t="s">
        <v>652</v>
      </c>
      <c r="P58" s="221" t="s">
        <v>40</v>
      </c>
      <c r="Q58" s="247" t="s">
        <v>650</v>
      </c>
      <c r="R58" s="14" t="s">
        <v>661</v>
      </c>
      <c r="S58" s="1"/>
      <c r="T58" s="221" t="s">
        <v>138</v>
      </c>
      <c r="U58" s="221" t="s">
        <v>48</v>
      </c>
      <c r="V58" s="1">
        <v>53</v>
      </c>
      <c r="W58" s="221" t="s">
        <v>132</v>
      </c>
      <c r="X58" s="221" t="s">
        <v>40</v>
      </c>
      <c r="Y58" s="1"/>
      <c r="Z58" s="20" t="s">
        <v>650</v>
      </c>
      <c r="AA58" s="33" t="s">
        <v>650</v>
      </c>
      <c r="AB58" s="7" t="s">
        <v>661</v>
      </c>
      <c r="AC58" s="1"/>
      <c r="AE58" s="20" t="s">
        <v>650</v>
      </c>
      <c r="AF58" s="20" t="s">
        <v>650</v>
      </c>
      <c r="AG58" s="95">
        <v>0.41666666666666702</v>
      </c>
    </row>
    <row r="59" spans="1:33" ht="12.75" hidden="1" customHeight="1" thickTop="1" thickBot="1" x14ac:dyDescent="0.4">
      <c r="A59" s="23">
        <v>56</v>
      </c>
      <c r="B59" s="23">
        <v>2</v>
      </c>
      <c r="C59" s="99">
        <v>42848</v>
      </c>
      <c r="D59" s="35" t="s">
        <v>175</v>
      </c>
      <c r="E59" s="24" t="str">
        <f t="shared" si="10"/>
        <v>CASEUS NEW HAVEN FC</v>
      </c>
      <c r="F59" s="25" t="str">
        <f t="shared" si="10"/>
        <v>NAUGATUCK FUSION</v>
      </c>
      <c r="G59" s="73"/>
      <c r="H59" s="97">
        <v>0.33333333333333331</v>
      </c>
      <c r="I59" s="25" t="str">
        <f t="shared" si="11"/>
        <v>Strong Stadium, West Haven</v>
      </c>
      <c r="J59" s="75"/>
      <c r="M59" s="232" t="s">
        <v>151</v>
      </c>
      <c r="N59" s="232" t="s">
        <v>156</v>
      </c>
      <c r="P59" s="221" t="s">
        <v>172</v>
      </c>
      <c r="Q59" s="248" t="s">
        <v>214</v>
      </c>
      <c r="R59" s="91" t="s">
        <v>219</v>
      </c>
      <c r="S59" s="1"/>
      <c r="T59" s="221" t="s">
        <v>141</v>
      </c>
      <c r="U59" s="221" t="s">
        <v>167</v>
      </c>
      <c r="V59" s="1">
        <v>54</v>
      </c>
      <c r="W59" s="221" t="s">
        <v>133</v>
      </c>
      <c r="X59" s="221" t="s">
        <v>172</v>
      </c>
      <c r="Y59" s="1"/>
      <c r="Z59" s="20" t="s">
        <v>214</v>
      </c>
      <c r="AA59" s="7" t="s">
        <v>214</v>
      </c>
      <c r="AB59" s="7" t="s">
        <v>219</v>
      </c>
      <c r="AC59" s="1"/>
      <c r="AE59" s="20" t="s">
        <v>214</v>
      </c>
      <c r="AF59" s="13" t="s">
        <v>214</v>
      </c>
      <c r="AG59" s="95">
        <v>0.41666666666666702</v>
      </c>
    </row>
    <row r="60" spans="1:33" ht="12.75" hidden="1" customHeight="1" thickTop="1" thickBot="1" x14ac:dyDescent="0.4">
      <c r="A60" s="23">
        <v>57</v>
      </c>
      <c r="B60" s="23">
        <v>2</v>
      </c>
      <c r="C60" s="99">
        <v>42848</v>
      </c>
      <c r="D60" s="35" t="s">
        <v>175</v>
      </c>
      <c r="E60" s="24" t="str">
        <f t="shared" si="10"/>
        <v>MILFORD AMIGOS</v>
      </c>
      <c r="F60" s="25" t="str">
        <f t="shared" si="10"/>
        <v>CLUB NAPOLI 30</v>
      </c>
      <c r="G60" s="73"/>
      <c r="H60" s="97">
        <f>VLOOKUP(E60,START_TIMES,2)</f>
        <v>0.33333333333333331</v>
      </c>
      <c r="I60" s="25" t="str">
        <f t="shared" si="11"/>
        <v>Pease Road, Woodbridge</v>
      </c>
      <c r="J60" s="75"/>
      <c r="M60" s="232" t="s">
        <v>155</v>
      </c>
      <c r="N60" s="232" t="s">
        <v>152</v>
      </c>
      <c r="P60" s="221" t="s">
        <v>187</v>
      </c>
      <c r="Q60" s="222" t="s">
        <v>17</v>
      </c>
      <c r="R60" s="7" t="s">
        <v>90</v>
      </c>
      <c r="S60" s="1"/>
      <c r="T60" s="221" t="s">
        <v>142</v>
      </c>
      <c r="U60" s="221" t="s">
        <v>168</v>
      </c>
      <c r="V60" s="1">
        <v>55</v>
      </c>
      <c r="W60" s="221" t="s">
        <v>134</v>
      </c>
      <c r="X60" s="221" t="s">
        <v>187</v>
      </c>
      <c r="Y60" s="1"/>
      <c r="Z60" s="13" t="s">
        <v>17</v>
      </c>
      <c r="AA60" s="7" t="s">
        <v>17</v>
      </c>
      <c r="AB60" s="7" t="s">
        <v>90</v>
      </c>
      <c r="AC60" s="1"/>
      <c r="AE60" s="13" t="s">
        <v>17</v>
      </c>
      <c r="AF60" s="20" t="s">
        <v>17</v>
      </c>
      <c r="AG60" s="95">
        <v>0.375</v>
      </c>
    </row>
    <row r="61" spans="1:33" ht="12.75" hidden="1" customHeight="1" thickTop="1" thickBot="1" x14ac:dyDescent="0.4">
      <c r="A61" s="23">
        <v>58</v>
      </c>
      <c r="B61" s="23">
        <v>2</v>
      </c>
      <c r="C61" s="99">
        <v>42848</v>
      </c>
      <c r="D61" s="35" t="s">
        <v>175</v>
      </c>
      <c r="E61" s="24" t="str">
        <f t="shared" si="10"/>
        <v>STAMFORD FC</v>
      </c>
      <c r="F61" s="25" t="str">
        <f t="shared" si="10"/>
        <v>WATERTOWN GEEZERS</v>
      </c>
      <c r="G61" s="73"/>
      <c r="H61" s="97">
        <f>VLOOKUP(E61,START_TIMES,2)</f>
        <v>0.41666666666666702</v>
      </c>
      <c r="I61" s="25" t="str">
        <f t="shared" si="11"/>
        <v>West Beach Fields, Stamford</v>
      </c>
      <c r="J61" s="75"/>
      <c r="M61" s="232" t="s">
        <v>158</v>
      </c>
      <c r="N61" s="232" t="s">
        <v>159</v>
      </c>
      <c r="P61" s="221" t="s">
        <v>47</v>
      </c>
      <c r="Q61" s="221" t="s">
        <v>168</v>
      </c>
      <c r="R61" s="14" t="s">
        <v>66</v>
      </c>
      <c r="S61" s="1"/>
      <c r="T61" s="207" t="s">
        <v>92</v>
      </c>
      <c r="U61" s="207" t="s">
        <v>58</v>
      </c>
      <c r="V61" s="1">
        <v>56</v>
      </c>
      <c r="W61" s="221" t="s">
        <v>136</v>
      </c>
      <c r="X61" s="221" t="s">
        <v>47</v>
      </c>
      <c r="Y61" s="1"/>
      <c r="Z61" s="20" t="s">
        <v>168</v>
      </c>
      <c r="AA61" s="7" t="s">
        <v>168</v>
      </c>
      <c r="AB61" s="7" t="s">
        <v>66</v>
      </c>
      <c r="AC61" s="1"/>
      <c r="AE61" s="20" t="s">
        <v>168</v>
      </c>
      <c r="AF61" s="20" t="s">
        <v>168</v>
      </c>
      <c r="AG61" s="95">
        <v>0.41666666666666702</v>
      </c>
    </row>
    <row r="62" spans="1:33" ht="12.75" hidden="1" customHeight="1" thickTop="1" thickBot="1" x14ac:dyDescent="0.4">
      <c r="A62" s="23">
        <v>59</v>
      </c>
      <c r="B62" s="23"/>
      <c r="C62" s="99"/>
      <c r="D62" s="27" t="s">
        <v>0</v>
      </c>
      <c r="E62" s="24"/>
      <c r="F62" s="25"/>
      <c r="G62" s="73"/>
      <c r="H62" s="97"/>
      <c r="I62" s="25"/>
      <c r="J62" s="75"/>
      <c r="M62" s="5"/>
      <c r="N62" s="5"/>
      <c r="P62" s="221" t="s">
        <v>48</v>
      </c>
      <c r="Q62" s="252" t="s">
        <v>24</v>
      </c>
      <c r="R62" s="14" t="s">
        <v>65</v>
      </c>
      <c r="S62" s="1"/>
      <c r="T62" s="221" t="s">
        <v>144</v>
      </c>
      <c r="U62" s="221" t="s">
        <v>185</v>
      </c>
      <c r="V62" s="1">
        <v>57</v>
      </c>
      <c r="W62" s="221" t="s">
        <v>138</v>
      </c>
      <c r="X62" s="221" t="s">
        <v>48</v>
      </c>
      <c r="Y62" s="1"/>
      <c r="Z62" s="20" t="s">
        <v>24</v>
      </c>
      <c r="AA62" s="7" t="s">
        <v>24</v>
      </c>
      <c r="AB62" s="7" t="s">
        <v>197</v>
      </c>
      <c r="AC62" s="1"/>
      <c r="AE62" s="20" t="s">
        <v>24</v>
      </c>
      <c r="AF62" s="13" t="s">
        <v>24</v>
      </c>
      <c r="AG62" s="95">
        <v>0.41666666666666702</v>
      </c>
    </row>
    <row r="63" spans="1:33" ht="12.75" hidden="1" customHeight="1" thickTop="1" thickBot="1" x14ac:dyDescent="0.4">
      <c r="A63" s="23">
        <v>60</v>
      </c>
      <c r="B63" s="23">
        <v>2</v>
      </c>
      <c r="C63" s="99">
        <v>42848</v>
      </c>
      <c r="D63" s="36" t="s">
        <v>11</v>
      </c>
      <c r="E63" s="24" t="str">
        <f t="shared" ref="E63:F67" si="12">VLOOKUP(M63,Teams,2)</f>
        <v>STORM FC</v>
      </c>
      <c r="F63" s="25" t="str">
        <f t="shared" si="12"/>
        <v>NORWALK MARINERS</v>
      </c>
      <c r="G63" s="73"/>
      <c r="H63" s="97">
        <f>VLOOKUP(E63,START_TIMES,2)</f>
        <v>0.33333333333333331</v>
      </c>
      <c r="I63" s="25" t="str">
        <f>VLOOKUP(E63,fields,2)</f>
        <v>Wakeman Park, Westport</v>
      </c>
      <c r="J63" s="75"/>
      <c r="L63" s="22"/>
      <c r="M63" s="5" t="s">
        <v>106</v>
      </c>
      <c r="N63" s="5" t="s">
        <v>104</v>
      </c>
      <c r="P63" s="221" t="s">
        <v>167</v>
      </c>
      <c r="Q63" s="222" t="s">
        <v>217</v>
      </c>
      <c r="R63" s="7" t="s">
        <v>77</v>
      </c>
      <c r="S63" s="1"/>
      <c r="T63" s="224" t="s">
        <v>146</v>
      </c>
      <c r="U63" s="224" t="s">
        <v>45</v>
      </c>
      <c r="V63" s="1">
        <v>58</v>
      </c>
      <c r="W63" s="221" t="s">
        <v>141</v>
      </c>
      <c r="X63" s="221" t="s">
        <v>167</v>
      </c>
      <c r="Y63" s="1"/>
      <c r="Z63" s="20" t="s">
        <v>217</v>
      </c>
      <c r="AA63" s="7" t="s">
        <v>217</v>
      </c>
      <c r="AB63" s="7" t="s">
        <v>77</v>
      </c>
      <c r="AC63" s="1"/>
      <c r="AE63" s="20" t="s">
        <v>217</v>
      </c>
      <c r="AF63" s="20" t="s">
        <v>217</v>
      </c>
      <c r="AG63" s="95">
        <v>0.33333333333333331</v>
      </c>
    </row>
    <row r="64" spans="1:33" ht="12.75" hidden="1" customHeight="1" thickTop="1" thickBot="1" x14ac:dyDescent="0.4">
      <c r="A64" s="23">
        <v>61</v>
      </c>
      <c r="B64" s="23">
        <v>2</v>
      </c>
      <c r="C64" s="99">
        <v>42848</v>
      </c>
      <c r="D64" s="36" t="s">
        <v>11</v>
      </c>
      <c r="E64" s="24" t="str">
        <f t="shared" si="12"/>
        <v xml:space="preserve">WILTON WARRIORS </v>
      </c>
      <c r="F64" s="25" t="str">
        <f t="shared" si="12"/>
        <v>RIDGEFIELD KICKS</v>
      </c>
      <c r="G64" s="73"/>
      <c r="H64" s="97">
        <f>VLOOKUP(E64,START_TIMES,2)</f>
        <v>0.41666666666666702</v>
      </c>
      <c r="I64" s="25" t="str">
        <f>VLOOKUP(E64,fields,2)</f>
        <v>Lilly Field, Wilton</v>
      </c>
      <c r="J64" s="75"/>
      <c r="M64" s="5" t="s">
        <v>109</v>
      </c>
      <c r="N64" s="5" t="s">
        <v>105</v>
      </c>
      <c r="P64" s="221" t="s">
        <v>168</v>
      </c>
      <c r="Q64" s="223" t="s">
        <v>42</v>
      </c>
      <c r="R64" s="7" t="s">
        <v>83</v>
      </c>
      <c r="S64" s="1"/>
      <c r="T64" s="224" t="s">
        <v>147</v>
      </c>
      <c r="U64" s="224" t="s">
        <v>46</v>
      </c>
      <c r="V64" s="1">
        <v>59</v>
      </c>
      <c r="W64" s="221" t="s">
        <v>142</v>
      </c>
      <c r="X64" s="221" t="s">
        <v>168</v>
      </c>
      <c r="Y64" s="1"/>
      <c r="Z64" s="20" t="s">
        <v>42</v>
      </c>
      <c r="AA64" s="7" t="s">
        <v>42</v>
      </c>
      <c r="AB64" s="7" t="s">
        <v>83</v>
      </c>
      <c r="AC64" s="1"/>
      <c r="AE64" s="20" t="s">
        <v>42</v>
      </c>
      <c r="AF64" s="16" t="s">
        <v>42</v>
      </c>
      <c r="AG64" s="95">
        <v>0.41666666666666702</v>
      </c>
    </row>
    <row r="65" spans="1:33" ht="12.75" hidden="1" customHeight="1" thickTop="1" thickBot="1" x14ac:dyDescent="0.4">
      <c r="A65" s="23">
        <v>62</v>
      </c>
      <c r="B65" s="23">
        <v>2</v>
      </c>
      <c r="C65" s="99">
        <v>42848</v>
      </c>
      <c r="D65" s="36" t="s">
        <v>11</v>
      </c>
      <c r="E65" s="24" t="str">
        <f t="shared" si="12"/>
        <v>FAIRFIELD GAC</v>
      </c>
      <c r="F65" s="25" t="str">
        <f t="shared" si="12"/>
        <v>DANBURY UNITED 40</v>
      </c>
      <c r="G65" s="73"/>
      <c r="H65" s="97">
        <f>VLOOKUP(E65,START_TIMES,2)</f>
        <v>0.41666666666666702</v>
      </c>
      <c r="I65" s="25" t="str">
        <f>VLOOKUP(E65,fields,2)</f>
        <v>Ludlowe HS, Fairfield</v>
      </c>
      <c r="J65" s="75"/>
      <c r="M65" s="5" t="s">
        <v>162</v>
      </c>
      <c r="N65" s="5" t="s">
        <v>161</v>
      </c>
      <c r="P65" s="221" t="s">
        <v>185</v>
      </c>
      <c r="Q65" s="257" t="s">
        <v>25</v>
      </c>
      <c r="R65" s="14" t="s">
        <v>84</v>
      </c>
      <c r="S65" s="1"/>
      <c r="T65" s="224" t="s">
        <v>148</v>
      </c>
      <c r="U65" s="224" t="s">
        <v>169</v>
      </c>
      <c r="V65" s="1">
        <v>60</v>
      </c>
      <c r="W65" s="221" t="s">
        <v>144</v>
      </c>
      <c r="X65" s="221" t="s">
        <v>185</v>
      </c>
      <c r="Y65" s="1"/>
      <c r="Z65" s="13" t="s">
        <v>25</v>
      </c>
      <c r="AA65" s="7" t="s">
        <v>25</v>
      </c>
      <c r="AB65" s="7" t="s">
        <v>84</v>
      </c>
      <c r="AC65" s="1"/>
      <c r="AE65" s="13" t="s">
        <v>25</v>
      </c>
      <c r="AF65" s="13" t="s">
        <v>25</v>
      </c>
      <c r="AG65" s="95">
        <v>0.41666666666666702</v>
      </c>
    </row>
    <row r="66" spans="1:33" ht="12.75" hidden="1" customHeight="1" thickTop="1" thickBot="1" x14ac:dyDescent="0.4">
      <c r="A66" s="23">
        <v>63</v>
      </c>
      <c r="B66" s="23">
        <v>2</v>
      </c>
      <c r="C66" s="99">
        <v>42848</v>
      </c>
      <c r="D66" s="36" t="s">
        <v>11</v>
      </c>
      <c r="E66" s="24" t="str">
        <f t="shared" si="12"/>
        <v>GREENWICH PUMAS</v>
      </c>
      <c r="F66" s="25" t="str">
        <f t="shared" si="12"/>
        <v>WATERBURY ALBANIANS</v>
      </c>
      <c r="G66" s="73"/>
      <c r="H66" s="97">
        <f>VLOOKUP(E66,START_TIMES,2)</f>
        <v>0.41666666666666702</v>
      </c>
      <c r="I66" s="25" t="str">
        <f>VLOOKUP(E66,fields,2)</f>
        <v>tbd</v>
      </c>
      <c r="J66" s="75"/>
      <c r="M66" s="5" t="s">
        <v>163</v>
      </c>
      <c r="N66" s="5" t="s">
        <v>108</v>
      </c>
      <c r="P66" s="224" t="s">
        <v>45</v>
      </c>
      <c r="Q66" s="227" t="s">
        <v>38</v>
      </c>
      <c r="R66" s="7" t="s">
        <v>59</v>
      </c>
      <c r="S66" s="1"/>
      <c r="T66" s="224" t="s">
        <v>149</v>
      </c>
      <c r="U66" s="224" t="s">
        <v>215</v>
      </c>
      <c r="V66" s="1">
        <v>61</v>
      </c>
      <c r="W66" s="224" t="s">
        <v>146</v>
      </c>
      <c r="X66" s="224" t="s">
        <v>45</v>
      </c>
      <c r="Y66" s="1"/>
      <c r="Z66" s="13" t="s">
        <v>38</v>
      </c>
      <c r="AA66" s="7" t="s">
        <v>38</v>
      </c>
      <c r="AB66" s="7" t="s">
        <v>59</v>
      </c>
      <c r="AC66" s="1"/>
      <c r="AE66" s="13" t="s">
        <v>38</v>
      </c>
      <c r="AF66" s="20" t="s">
        <v>38</v>
      </c>
      <c r="AG66" s="95">
        <v>0.41666666666666702</v>
      </c>
    </row>
    <row r="67" spans="1:33" ht="12.75" hidden="1" customHeight="1" thickTop="1" thickBot="1" x14ac:dyDescent="0.4">
      <c r="A67" s="23">
        <v>64</v>
      </c>
      <c r="B67" s="23">
        <v>2</v>
      </c>
      <c r="C67" s="99">
        <v>42848</v>
      </c>
      <c r="D67" s="36" t="s">
        <v>11</v>
      </c>
      <c r="E67" s="24" t="str">
        <f t="shared" si="12"/>
        <v>CHESHIRE AZZURRI 40</v>
      </c>
      <c r="F67" s="25" t="str">
        <f t="shared" si="12"/>
        <v>VASCO DA GAMA 40</v>
      </c>
      <c r="G67" s="73"/>
      <c r="H67" s="97">
        <f>VLOOKUP(E67,START_TIMES,2)</f>
        <v>0.41666666666666669</v>
      </c>
      <c r="I67" s="25" t="str">
        <f>VLOOKUP(E67,fields,2)</f>
        <v>Quinnipiac Park, Cheshire</v>
      </c>
      <c r="J67" s="75"/>
      <c r="M67" s="5" t="s">
        <v>160</v>
      </c>
      <c r="N67" s="5" t="s">
        <v>107</v>
      </c>
      <c r="P67" s="224" t="s">
        <v>46</v>
      </c>
      <c r="Q67" s="226" t="s">
        <v>54</v>
      </c>
      <c r="R67" s="7" t="s">
        <v>59</v>
      </c>
      <c r="S67" s="1"/>
      <c r="T67" s="224" t="s">
        <v>135</v>
      </c>
      <c r="U67" s="224" t="s">
        <v>49</v>
      </c>
      <c r="V67" s="1">
        <v>62</v>
      </c>
      <c r="W67" s="224" t="s">
        <v>147</v>
      </c>
      <c r="X67" s="224" t="s">
        <v>46</v>
      </c>
      <c r="Y67" s="1"/>
      <c r="Z67" s="20" t="s">
        <v>54</v>
      </c>
      <c r="AA67" s="7" t="s">
        <v>54</v>
      </c>
      <c r="AB67" s="7" t="s">
        <v>59</v>
      </c>
      <c r="AC67" s="1"/>
      <c r="AE67" s="20" t="s">
        <v>54</v>
      </c>
      <c r="AF67" s="13" t="s">
        <v>54</v>
      </c>
      <c r="AG67" s="95">
        <v>0.41666666666666702</v>
      </c>
    </row>
    <row r="68" spans="1:33" ht="12.75" hidden="1" customHeight="1" thickTop="1" thickBot="1" x14ac:dyDescent="0.4">
      <c r="A68" s="23">
        <v>65</v>
      </c>
      <c r="B68" s="23" t="s">
        <v>0</v>
      </c>
      <c r="C68" s="99"/>
      <c r="D68" s="27" t="s">
        <v>0</v>
      </c>
      <c r="E68" s="24"/>
      <c r="F68" s="25"/>
      <c r="G68" s="73"/>
      <c r="H68" s="97"/>
      <c r="I68" s="25"/>
      <c r="J68" s="75"/>
      <c r="M68" s="5"/>
      <c r="N68" s="5"/>
      <c r="P68" s="224" t="s">
        <v>169</v>
      </c>
      <c r="Q68" s="244" t="s">
        <v>31</v>
      </c>
      <c r="R68" s="7" t="s">
        <v>59</v>
      </c>
      <c r="S68" s="1"/>
      <c r="T68" s="224" t="s">
        <v>137</v>
      </c>
      <c r="U68" s="224" t="s">
        <v>41</v>
      </c>
      <c r="V68" s="1">
        <v>63</v>
      </c>
      <c r="W68" s="224" t="s">
        <v>148</v>
      </c>
      <c r="X68" s="224" t="s">
        <v>169</v>
      </c>
      <c r="Y68" s="1"/>
      <c r="Z68" s="13" t="s">
        <v>31</v>
      </c>
      <c r="AA68" s="7" t="s">
        <v>31</v>
      </c>
      <c r="AB68" s="7" t="s">
        <v>59</v>
      </c>
      <c r="AC68" s="1"/>
      <c r="AE68" s="13" t="s">
        <v>31</v>
      </c>
      <c r="AF68" s="20" t="s">
        <v>31</v>
      </c>
      <c r="AG68" s="95">
        <v>0.41666666666666702</v>
      </c>
    </row>
    <row r="69" spans="1:33" ht="12.75" hidden="1" customHeight="1" thickTop="1" thickBot="1" x14ac:dyDescent="0.4">
      <c r="A69" s="23">
        <v>66</v>
      </c>
      <c r="B69" s="23">
        <v>2</v>
      </c>
      <c r="C69" s="99">
        <v>42848</v>
      </c>
      <c r="D69" s="37" t="s">
        <v>12</v>
      </c>
      <c r="E69" s="24" t="str">
        <f t="shared" ref="E69:F73" si="13">VLOOKUP(M69,Teams,2)</f>
        <v xml:space="preserve">GUILFORD CELTIC </v>
      </c>
      <c r="F69" s="25" t="str">
        <f t="shared" si="13"/>
        <v>NEWINGTON PORTUGUESE 40</v>
      </c>
      <c r="G69" s="73"/>
      <c r="H69" s="97">
        <f>VLOOKUP(E69,START_TIMES,2)</f>
        <v>0.41666666666666702</v>
      </c>
      <c r="I69" s="25" t="str">
        <f>VLOOKUP(E69,fields,2)</f>
        <v>Bittner Park, Guilford</v>
      </c>
      <c r="J69" s="75"/>
      <c r="M69" s="5" t="s">
        <v>114</v>
      </c>
      <c r="N69" s="5" t="s">
        <v>116</v>
      </c>
      <c r="P69" s="224" t="s">
        <v>215</v>
      </c>
      <c r="Q69" s="250" t="s">
        <v>192</v>
      </c>
      <c r="R69" s="14" t="s">
        <v>64</v>
      </c>
      <c r="S69" s="1"/>
      <c r="T69" s="224" t="s">
        <v>139</v>
      </c>
      <c r="U69" s="224" t="s">
        <v>50</v>
      </c>
      <c r="V69" s="1">
        <v>64</v>
      </c>
      <c r="W69" s="224" t="s">
        <v>149</v>
      </c>
      <c r="X69" s="224" t="s">
        <v>215</v>
      </c>
      <c r="Y69" s="1"/>
      <c r="Z69" s="13" t="s">
        <v>192</v>
      </c>
      <c r="AA69" s="7" t="s">
        <v>192</v>
      </c>
      <c r="AB69" s="14" t="s">
        <v>64</v>
      </c>
      <c r="AC69" s="1"/>
      <c r="AE69" s="13" t="s">
        <v>192</v>
      </c>
      <c r="AF69" s="13" t="s">
        <v>192</v>
      </c>
      <c r="AG69" s="95">
        <v>0.33333333333333331</v>
      </c>
    </row>
    <row r="70" spans="1:33" ht="12.75" hidden="1" customHeight="1" thickTop="1" thickBot="1" x14ac:dyDescent="0.4">
      <c r="A70" s="23">
        <v>67</v>
      </c>
      <c r="B70" s="23">
        <v>2</v>
      </c>
      <c r="C70" s="99">
        <v>42848</v>
      </c>
      <c r="D70" s="37" t="s">
        <v>12</v>
      </c>
      <c r="E70" s="24" t="str">
        <f t="shared" si="13"/>
        <v>NEW HAVEN AMERICANS</v>
      </c>
      <c r="F70" s="25" t="str">
        <f t="shared" si="13"/>
        <v>STAMFORD UNITED</v>
      </c>
      <c r="G70" s="73"/>
      <c r="H70" s="97">
        <f>VLOOKUP(E70,START_TIMES,2)</f>
        <v>0.41666666666666702</v>
      </c>
      <c r="I70" s="25" t="str">
        <f>VLOOKUP(E70,fields,2)</f>
        <v>Peck Place School, Orange</v>
      </c>
      <c r="J70" s="75"/>
      <c r="K70" s="22"/>
      <c r="L70" s="22"/>
      <c r="M70" s="5" t="s">
        <v>115</v>
      </c>
      <c r="N70" s="5" t="s">
        <v>119</v>
      </c>
      <c r="P70" s="224" t="s">
        <v>49</v>
      </c>
      <c r="Q70" s="225" t="s">
        <v>211</v>
      </c>
      <c r="R70" s="7" t="s">
        <v>186</v>
      </c>
      <c r="S70" s="1"/>
      <c r="T70" s="224" t="s">
        <v>140</v>
      </c>
      <c r="U70" s="224" t="s">
        <v>42</v>
      </c>
      <c r="V70" s="1">
        <v>65</v>
      </c>
      <c r="W70" s="224" t="s">
        <v>135</v>
      </c>
      <c r="X70" s="224" t="s">
        <v>49</v>
      </c>
      <c r="Y70" s="1"/>
      <c r="Z70" s="20" t="s">
        <v>211</v>
      </c>
      <c r="AA70" s="7" t="s">
        <v>26</v>
      </c>
      <c r="AB70" s="7" t="s">
        <v>186</v>
      </c>
      <c r="AC70" s="1"/>
      <c r="AE70" s="20" t="s">
        <v>211</v>
      </c>
      <c r="AF70" s="13" t="s">
        <v>211</v>
      </c>
      <c r="AG70" s="95">
        <v>0.33333333333333331</v>
      </c>
    </row>
    <row r="71" spans="1:33" ht="12.75" hidden="1" customHeight="1" thickTop="1" thickBot="1" x14ac:dyDescent="0.4">
      <c r="A71" s="23">
        <v>68</v>
      </c>
      <c r="B71" s="23">
        <v>2</v>
      </c>
      <c r="C71" s="99">
        <v>42848</v>
      </c>
      <c r="D71" s="37" t="s">
        <v>12</v>
      </c>
      <c r="E71" s="24" t="str">
        <f t="shared" si="13"/>
        <v>GREENWICH GUNNERS 40</v>
      </c>
      <c r="F71" s="25" t="str">
        <f t="shared" si="13"/>
        <v>GREENWICH ARSENAL 40</v>
      </c>
      <c r="G71" s="73"/>
      <c r="H71" s="97">
        <v>0.33333333333333331</v>
      </c>
      <c r="I71" s="25" t="str">
        <f>VLOOKUP(E71,fields,2)</f>
        <v>tbd</v>
      </c>
      <c r="J71" s="75"/>
      <c r="M71" s="5" t="s">
        <v>112</v>
      </c>
      <c r="N71" s="5" t="s">
        <v>111</v>
      </c>
      <c r="P71" s="224" t="s">
        <v>41</v>
      </c>
      <c r="Q71" s="250" t="s">
        <v>26</v>
      </c>
      <c r="R71" s="7" t="s">
        <v>186</v>
      </c>
      <c r="S71" s="1"/>
      <c r="T71" s="224" t="s">
        <v>143</v>
      </c>
      <c r="U71" s="224" t="s">
        <v>43</v>
      </c>
      <c r="V71" s="1">
        <v>66</v>
      </c>
      <c r="W71" s="224" t="s">
        <v>137</v>
      </c>
      <c r="X71" s="224" t="s">
        <v>41</v>
      </c>
      <c r="Y71" s="1"/>
      <c r="Z71" s="20" t="s">
        <v>26</v>
      </c>
      <c r="AA71" s="7" t="s">
        <v>185</v>
      </c>
      <c r="AB71" s="7" t="s">
        <v>186</v>
      </c>
      <c r="AC71" s="1"/>
      <c r="AE71" s="20" t="s">
        <v>26</v>
      </c>
      <c r="AF71" s="13" t="s">
        <v>26</v>
      </c>
      <c r="AG71" s="95">
        <v>0.41666666666666702</v>
      </c>
    </row>
    <row r="72" spans="1:33" ht="12.75" hidden="1" customHeight="1" thickTop="1" thickBot="1" x14ac:dyDescent="0.4">
      <c r="A72" s="23">
        <v>69</v>
      </c>
      <c r="B72" s="23">
        <v>2</v>
      </c>
      <c r="C72" s="99">
        <v>42848</v>
      </c>
      <c r="D72" s="37" t="s">
        <v>12</v>
      </c>
      <c r="E72" s="24" t="str">
        <f t="shared" si="13"/>
        <v>GUILFORD BELL CURVE</v>
      </c>
      <c r="F72" s="25" t="str">
        <f t="shared" si="13"/>
        <v>SOUTHEAST ROVERS</v>
      </c>
      <c r="G72" s="73"/>
      <c r="H72" s="97">
        <v>0.33333333333333331</v>
      </c>
      <c r="I72" s="25" t="str">
        <f>VLOOKUP(E72,fields,2)</f>
        <v>Guilford HS, Guilford</v>
      </c>
      <c r="J72" s="75"/>
      <c r="M72" s="5" t="s">
        <v>113</v>
      </c>
      <c r="N72" s="5" t="s">
        <v>118</v>
      </c>
      <c r="P72" s="224" t="s">
        <v>50</v>
      </c>
      <c r="Q72" s="256" t="s">
        <v>185</v>
      </c>
      <c r="R72" s="7" t="s">
        <v>186</v>
      </c>
      <c r="S72" s="1"/>
      <c r="T72" s="207" t="s">
        <v>98</v>
      </c>
      <c r="U72" s="207" t="s">
        <v>16</v>
      </c>
      <c r="V72" s="1">
        <v>67</v>
      </c>
      <c r="W72" s="224" t="s">
        <v>139</v>
      </c>
      <c r="X72" s="224" t="s">
        <v>50</v>
      </c>
      <c r="Y72" s="1"/>
      <c r="Z72" s="13" t="s">
        <v>185</v>
      </c>
      <c r="AA72" s="7" t="s">
        <v>185</v>
      </c>
      <c r="AB72" s="7" t="s">
        <v>186</v>
      </c>
      <c r="AC72" s="1"/>
      <c r="AE72" s="13" t="s">
        <v>185</v>
      </c>
      <c r="AF72" s="13" t="s">
        <v>185</v>
      </c>
      <c r="AG72" s="95">
        <v>0.41666666666666702</v>
      </c>
    </row>
    <row r="73" spans="1:33" ht="12.75" hidden="1" customHeight="1" thickTop="1" thickBot="1" x14ac:dyDescent="0.4">
      <c r="A73" s="23">
        <v>70</v>
      </c>
      <c r="B73" s="23">
        <v>2</v>
      </c>
      <c r="C73" s="99">
        <v>42848</v>
      </c>
      <c r="D73" s="37" t="s">
        <v>12</v>
      </c>
      <c r="E73" s="24" t="str">
        <f t="shared" si="13"/>
        <v>DERBY QUITUS</v>
      </c>
      <c r="F73" s="25" t="str">
        <f t="shared" si="13"/>
        <v xml:space="preserve">NORWALK SPORT COLOMBIA </v>
      </c>
      <c r="G73" s="73"/>
      <c r="H73" s="97">
        <v>0.33333333333333331</v>
      </c>
      <c r="I73" s="25" t="str">
        <f>VLOOKUP(E73,fields,2)</f>
        <v>Witek Park, Derby</v>
      </c>
      <c r="J73" s="75"/>
      <c r="M73" s="5" t="s">
        <v>110</v>
      </c>
      <c r="N73" s="5" t="s">
        <v>117</v>
      </c>
      <c r="P73" s="224" t="s">
        <v>42</v>
      </c>
      <c r="Q73" s="227" t="s">
        <v>166</v>
      </c>
      <c r="R73" s="7" t="s">
        <v>205</v>
      </c>
      <c r="S73" s="1"/>
      <c r="T73" s="224" t="s">
        <v>145</v>
      </c>
      <c r="U73" s="224" t="s">
        <v>44</v>
      </c>
      <c r="V73" s="1">
        <v>68</v>
      </c>
      <c r="W73" s="224" t="s">
        <v>140</v>
      </c>
      <c r="X73" s="224" t="s">
        <v>42</v>
      </c>
      <c r="Y73" s="1"/>
      <c r="Z73" s="20" t="s">
        <v>166</v>
      </c>
      <c r="AA73" s="7" t="s">
        <v>166</v>
      </c>
      <c r="AB73" s="7" t="s">
        <v>205</v>
      </c>
      <c r="AC73" s="1"/>
      <c r="AE73" s="20" t="s">
        <v>166</v>
      </c>
      <c r="AF73" s="13" t="s">
        <v>166</v>
      </c>
      <c r="AG73" s="95">
        <v>0.41666666666666702</v>
      </c>
    </row>
    <row r="74" spans="1:33" ht="12.75" hidden="1" customHeight="1" thickTop="1" thickBot="1" x14ac:dyDescent="0.4">
      <c r="A74" s="23">
        <v>71</v>
      </c>
      <c r="B74" s="23" t="s">
        <v>0</v>
      </c>
      <c r="C74" s="99"/>
      <c r="D74" s="27" t="s">
        <v>0</v>
      </c>
      <c r="E74" s="24"/>
      <c r="F74" s="25"/>
      <c r="G74" s="73"/>
      <c r="H74" s="97"/>
      <c r="I74" s="25"/>
      <c r="J74" s="75"/>
      <c r="M74" s="5"/>
      <c r="N74" s="5"/>
      <c r="P74" s="224" t="s">
        <v>43</v>
      </c>
      <c r="Q74" s="250" t="s">
        <v>18</v>
      </c>
      <c r="R74" s="7" t="s">
        <v>87</v>
      </c>
      <c r="S74" s="1"/>
      <c r="T74" s="209" t="s">
        <v>651</v>
      </c>
      <c r="U74" s="209" t="s">
        <v>650</v>
      </c>
      <c r="V74" s="1">
        <v>69</v>
      </c>
      <c r="W74" s="224" t="s">
        <v>143</v>
      </c>
      <c r="X74" s="224" t="s">
        <v>43</v>
      </c>
      <c r="Y74" s="1"/>
      <c r="Z74" s="16" t="s">
        <v>18</v>
      </c>
      <c r="AA74" s="7" t="s">
        <v>18</v>
      </c>
      <c r="AB74" s="7" t="s">
        <v>87</v>
      </c>
      <c r="AC74" s="1"/>
      <c r="AE74" s="16" t="s">
        <v>18</v>
      </c>
      <c r="AF74" s="20" t="s">
        <v>18</v>
      </c>
      <c r="AG74" s="95">
        <v>0.375</v>
      </c>
    </row>
    <row r="75" spans="1:33" ht="12.75" hidden="1" customHeight="1" thickTop="1" thickBot="1" x14ac:dyDescent="0.4">
      <c r="A75" s="23">
        <v>72</v>
      </c>
      <c r="B75" s="23">
        <v>2</v>
      </c>
      <c r="C75" s="99">
        <v>42848</v>
      </c>
      <c r="D75" s="38" t="s">
        <v>13</v>
      </c>
      <c r="E75" s="24" t="str">
        <f t="shared" ref="E75:F80" si="14">VLOOKUP(M75,Teams,2)</f>
        <v>HENRY  REID FC 40</v>
      </c>
      <c r="F75" s="25" t="str">
        <f t="shared" si="14"/>
        <v>NORTH BRANFORD 40</v>
      </c>
      <c r="G75" s="73"/>
      <c r="H75" s="97">
        <f t="shared" ref="H75:H80" si="15">VLOOKUP(E75,START_TIMES,2)</f>
        <v>0.41666666666666702</v>
      </c>
      <c r="I75" s="25" t="str">
        <f t="shared" ref="I75:I80" si="16">VLOOKUP(E75,fields,2)</f>
        <v>Ludlowe HS, Fairfield</v>
      </c>
      <c r="J75" s="75"/>
      <c r="M75" s="239" t="s">
        <v>123</v>
      </c>
      <c r="N75" s="239" t="s">
        <v>124</v>
      </c>
      <c r="P75" s="224" t="s">
        <v>44</v>
      </c>
      <c r="Q75" s="224" t="s">
        <v>43</v>
      </c>
      <c r="R75" s="7" t="s">
        <v>81</v>
      </c>
      <c r="S75" s="1"/>
      <c r="T75" s="209" t="s">
        <v>652</v>
      </c>
      <c r="U75" s="209" t="s">
        <v>649</v>
      </c>
      <c r="V75" s="1">
        <v>70</v>
      </c>
      <c r="W75" s="224" t="s">
        <v>145</v>
      </c>
      <c r="X75" s="224" t="s">
        <v>44</v>
      </c>
      <c r="Y75" s="1"/>
      <c r="Z75" s="13" t="s">
        <v>43</v>
      </c>
      <c r="AA75" s="7" t="s">
        <v>43</v>
      </c>
      <c r="AB75" s="7" t="s">
        <v>81</v>
      </c>
      <c r="AC75" s="1"/>
      <c r="AE75" s="13" t="s">
        <v>43</v>
      </c>
      <c r="AF75" s="13" t="s">
        <v>43</v>
      </c>
      <c r="AG75" s="95">
        <v>0.41666666666666702</v>
      </c>
    </row>
    <row r="76" spans="1:33" ht="12.75" hidden="1" customHeight="1" thickTop="1" thickBot="1" x14ac:dyDescent="0.4">
      <c r="A76" s="23">
        <v>73</v>
      </c>
      <c r="B76" s="23">
        <v>2</v>
      </c>
      <c r="C76" s="99">
        <v>42848</v>
      </c>
      <c r="D76" s="38" t="s">
        <v>13</v>
      </c>
      <c r="E76" s="24" t="str">
        <f t="shared" si="14"/>
        <v>BYE 40 (NO GAME)</v>
      </c>
      <c r="F76" s="25" t="str">
        <f t="shared" si="14"/>
        <v xml:space="preserve">CHESHIRE UNITED </v>
      </c>
      <c r="G76" s="73"/>
      <c r="H76" s="97">
        <f t="shared" si="15"/>
        <v>0.41666666666666669</v>
      </c>
      <c r="I76" s="25" t="str">
        <f t="shared" si="16"/>
        <v>--</v>
      </c>
      <c r="J76" s="75"/>
      <c r="M76" s="239" t="s">
        <v>653</v>
      </c>
      <c r="N76" s="239" t="s">
        <v>120</v>
      </c>
      <c r="P76" s="209" t="s">
        <v>650</v>
      </c>
      <c r="Q76" s="209" t="s">
        <v>210</v>
      </c>
      <c r="R76" s="264" t="s">
        <v>220</v>
      </c>
      <c r="S76" s="1"/>
      <c r="T76" s="218" t="s">
        <v>653</v>
      </c>
      <c r="U76" s="242" t="s">
        <v>663</v>
      </c>
      <c r="V76" s="1">
        <v>71</v>
      </c>
      <c r="W76" s="209" t="s">
        <v>651</v>
      </c>
      <c r="X76" s="209" t="s">
        <v>650</v>
      </c>
      <c r="Y76" s="1"/>
      <c r="Z76" s="20" t="s">
        <v>210</v>
      </c>
      <c r="AA76" s="7" t="s">
        <v>210</v>
      </c>
      <c r="AB76" s="7" t="s">
        <v>220</v>
      </c>
      <c r="AC76" s="1"/>
      <c r="AE76" s="20" t="s">
        <v>210</v>
      </c>
      <c r="AF76" s="13" t="s">
        <v>210</v>
      </c>
      <c r="AG76" s="95">
        <v>0.41666666666666702</v>
      </c>
    </row>
    <row r="77" spans="1:33" ht="12.75" hidden="1" customHeight="1" thickTop="1" thickBot="1" x14ac:dyDescent="0.4">
      <c r="A77" s="23">
        <v>74</v>
      </c>
      <c r="B77" s="23">
        <v>2</v>
      </c>
      <c r="C77" s="99">
        <v>42848</v>
      </c>
      <c r="D77" s="38" t="s">
        <v>13</v>
      </c>
      <c r="E77" s="24" t="str">
        <f t="shared" si="14"/>
        <v>STAMFORD CITY</v>
      </c>
      <c r="F77" s="25" t="str">
        <f t="shared" si="14"/>
        <v>BESA SC</v>
      </c>
      <c r="G77" s="73"/>
      <c r="H77" s="97">
        <f t="shared" si="15"/>
        <v>0.41666666666666702</v>
      </c>
      <c r="I77" s="25" t="str">
        <f t="shared" si="16"/>
        <v>West Beach Fields, Stamford</v>
      </c>
      <c r="J77" s="75"/>
      <c r="M77" s="239" t="s">
        <v>127</v>
      </c>
      <c r="N77" s="239" t="s">
        <v>654</v>
      </c>
      <c r="P77" s="209" t="s">
        <v>649</v>
      </c>
      <c r="Q77" s="255" t="s">
        <v>44</v>
      </c>
      <c r="R77" s="7" t="s">
        <v>78</v>
      </c>
      <c r="S77" s="1"/>
      <c r="T77" s="218" t="s">
        <v>654</v>
      </c>
      <c r="U77" s="218" t="s">
        <v>647</v>
      </c>
      <c r="V77" s="1">
        <v>72</v>
      </c>
      <c r="W77" s="209" t="s">
        <v>652</v>
      </c>
      <c r="X77" s="209" t="s">
        <v>649</v>
      </c>
      <c r="Y77" s="1"/>
      <c r="Z77" s="13" t="s">
        <v>44</v>
      </c>
      <c r="AA77" s="7" t="s">
        <v>44</v>
      </c>
      <c r="AB77" s="7" t="s">
        <v>78</v>
      </c>
      <c r="AC77" s="1"/>
      <c r="AE77" s="13" t="s">
        <v>44</v>
      </c>
      <c r="AF77" s="13" t="s">
        <v>44</v>
      </c>
      <c r="AG77" s="95">
        <v>0.41666666666666702</v>
      </c>
    </row>
    <row r="78" spans="1:33" ht="12.75" hidden="1" customHeight="1" thickTop="1" thickBot="1" x14ac:dyDescent="0.4">
      <c r="A78" s="23">
        <v>75</v>
      </c>
      <c r="B78" s="23">
        <v>2</v>
      </c>
      <c r="C78" s="99">
        <v>42848</v>
      </c>
      <c r="D78" s="38" t="s">
        <v>13</v>
      </c>
      <c r="E78" s="24" t="str">
        <f t="shared" si="14"/>
        <v>ELI'S FC</v>
      </c>
      <c r="F78" s="25" t="str">
        <f t="shared" si="14"/>
        <v>PAN ZONES</v>
      </c>
      <c r="G78" s="73"/>
      <c r="H78" s="97">
        <f t="shared" si="15"/>
        <v>0.41666666666666702</v>
      </c>
      <c r="I78" s="25" t="str">
        <f t="shared" si="16"/>
        <v>Platt Tech HS, Milford</v>
      </c>
      <c r="J78" s="75"/>
      <c r="M78" s="239" t="s">
        <v>121</v>
      </c>
      <c r="N78" s="239" t="s">
        <v>126</v>
      </c>
      <c r="P78" s="218" t="s">
        <v>646</v>
      </c>
      <c r="Q78" s="254" t="s">
        <v>193</v>
      </c>
      <c r="R78" s="7" t="s">
        <v>73</v>
      </c>
      <c r="S78" s="1"/>
      <c r="T78" s="207" t="s">
        <v>100</v>
      </c>
      <c r="U78" s="207" t="s">
        <v>17</v>
      </c>
      <c r="V78" s="1">
        <v>73</v>
      </c>
      <c r="W78" s="218" t="s">
        <v>653</v>
      </c>
      <c r="X78" s="218" t="s">
        <v>646</v>
      </c>
      <c r="Y78" s="1"/>
      <c r="Z78" s="20" t="s">
        <v>193</v>
      </c>
      <c r="AA78" s="7" t="s">
        <v>193</v>
      </c>
      <c r="AB78" s="7" t="s">
        <v>73</v>
      </c>
      <c r="AC78" s="1"/>
      <c r="AE78" s="20" t="s">
        <v>193</v>
      </c>
      <c r="AF78" s="13" t="s">
        <v>193</v>
      </c>
      <c r="AG78" s="95">
        <v>0.41666666666666702</v>
      </c>
    </row>
    <row r="79" spans="1:33" ht="12.75" hidden="1" customHeight="1" thickTop="1" thickBot="1" x14ac:dyDescent="0.4">
      <c r="A79" s="23">
        <v>76</v>
      </c>
      <c r="B79" s="23">
        <v>2</v>
      </c>
      <c r="C79" s="99">
        <v>42848</v>
      </c>
      <c r="D79" s="38" t="s">
        <v>13</v>
      </c>
      <c r="E79" s="24" t="str">
        <f t="shared" si="14"/>
        <v>NORTH HAVEN SC</v>
      </c>
      <c r="F79" s="25" t="str">
        <f t="shared" si="14"/>
        <v>HAMDEN UNITED</v>
      </c>
      <c r="G79" s="73"/>
      <c r="H79" s="97">
        <f t="shared" si="15"/>
        <v>0.41666666666666702</v>
      </c>
      <c r="I79" s="25" t="str">
        <f t="shared" si="16"/>
        <v>Ridge Road, North Haven</v>
      </c>
      <c r="J79" s="75"/>
      <c r="M79" s="239" t="s">
        <v>125</v>
      </c>
      <c r="N79" s="239" t="s">
        <v>122</v>
      </c>
      <c r="P79" s="218" t="s">
        <v>647</v>
      </c>
      <c r="Q79" s="218" t="s">
        <v>39</v>
      </c>
      <c r="R79" s="14" t="s">
        <v>76</v>
      </c>
      <c r="S79" s="1"/>
      <c r="T79" s="207" t="s">
        <v>95</v>
      </c>
      <c r="U79" s="207" t="s">
        <v>217</v>
      </c>
      <c r="V79" s="1">
        <v>74</v>
      </c>
      <c r="W79" s="218" t="s">
        <v>654</v>
      </c>
      <c r="X79" s="218" t="s">
        <v>647</v>
      </c>
      <c r="Y79" s="1"/>
      <c r="Z79" s="20" t="s">
        <v>39</v>
      </c>
      <c r="AA79" s="7" t="s">
        <v>39</v>
      </c>
      <c r="AB79" s="7" t="s">
        <v>76</v>
      </c>
      <c r="AC79" s="1"/>
      <c r="AE79" s="20" t="s">
        <v>39</v>
      </c>
      <c r="AF79" s="13" t="s">
        <v>39</v>
      </c>
      <c r="AG79" s="95">
        <v>0.41666666666666702</v>
      </c>
    </row>
    <row r="80" spans="1:33" ht="12.75" hidden="1" customHeight="1" thickTop="1" thickBot="1" x14ac:dyDescent="0.4">
      <c r="A80" s="23">
        <v>77</v>
      </c>
      <c r="B80" s="23">
        <v>2</v>
      </c>
      <c r="C80" s="99">
        <v>42848</v>
      </c>
      <c r="D80" s="38" t="s">
        <v>13</v>
      </c>
      <c r="E80" s="24" t="str">
        <f t="shared" si="14"/>
        <v>WALLINGFORD MORELIA</v>
      </c>
      <c r="F80" s="25" t="str">
        <f t="shared" si="14"/>
        <v>WILTON WOLVES</v>
      </c>
      <c r="G80" s="73"/>
      <c r="H80" s="97">
        <f t="shared" si="15"/>
        <v>0.41666666666666702</v>
      </c>
      <c r="I80" s="25" t="str">
        <f t="shared" si="16"/>
        <v>Woodhouse Field, Wallingford</v>
      </c>
      <c r="J80" s="75"/>
      <c r="M80" s="239" t="s">
        <v>128</v>
      </c>
      <c r="N80" s="239" t="s">
        <v>129</v>
      </c>
      <c r="T80" s="230"/>
      <c r="U80" s="230"/>
      <c r="V80" s="230"/>
      <c r="W80" s="230"/>
      <c r="X80" s="230"/>
    </row>
    <row r="81" spans="1:24" ht="12.75" hidden="1" customHeight="1" thickTop="1" thickBot="1" x14ac:dyDescent="0.4">
      <c r="A81" s="23">
        <v>78</v>
      </c>
      <c r="B81" s="23" t="s">
        <v>0</v>
      </c>
      <c r="C81" s="99"/>
      <c r="D81" s="27" t="s">
        <v>0</v>
      </c>
      <c r="E81" s="24"/>
      <c r="F81" s="25"/>
      <c r="G81" s="73"/>
      <c r="H81" s="97"/>
      <c r="I81" s="25"/>
      <c r="J81" s="75"/>
      <c r="M81" s="5"/>
      <c r="N81" s="5"/>
      <c r="X81" s="20"/>
    </row>
    <row r="82" spans="1:24" ht="12.75" hidden="1" customHeight="1" thickTop="1" thickBot="1" x14ac:dyDescent="0.4">
      <c r="A82" s="23">
        <v>79</v>
      </c>
      <c r="B82" s="23">
        <v>2</v>
      </c>
      <c r="C82" s="99">
        <v>42848</v>
      </c>
      <c r="D82" s="28" t="s">
        <v>102</v>
      </c>
      <c r="E82" s="24" t="str">
        <f t="shared" ref="E82:F86" si="17">VLOOKUP(M82,Teams,2)</f>
        <v>GREENWICH GUNNERS 50</v>
      </c>
      <c r="F82" s="25" t="str">
        <f t="shared" si="17"/>
        <v>HARTFORD CAVALIERS</v>
      </c>
      <c r="G82" s="73"/>
      <c r="H82" s="97">
        <f>VLOOKUP(E82,START_TIMES,2)</f>
        <v>0.41666666666666702</v>
      </c>
      <c r="I82" s="25" t="str">
        <f>VLOOKUP(E82,fields,2)</f>
        <v>tbd</v>
      </c>
      <c r="J82" s="75"/>
      <c r="M82" s="5" t="s">
        <v>134</v>
      </c>
      <c r="N82" s="5" t="s">
        <v>138</v>
      </c>
    </row>
    <row r="83" spans="1:24" ht="12.75" hidden="1" customHeight="1" thickTop="1" thickBot="1" x14ac:dyDescent="0.4">
      <c r="A83" s="23">
        <v>80</v>
      </c>
      <c r="B83" s="23">
        <v>2</v>
      </c>
      <c r="C83" s="99">
        <v>42848</v>
      </c>
      <c r="D83" s="28" t="s">
        <v>102</v>
      </c>
      <c r="E83" s="24" t="str">
        <f t="shared" si="17"/>
        <v>GUILFORD BLACK EAGLES</v>
      </c>
      <c r="F83" s="25" t="str">
        <f t="shared" si="17"/>
        <v>VASCO DA GAMA 50</v>
      </c>
      <c r="G83" s="73"/>
      <c r="H83" s="97">
        <f>VLOOKUP(E83,START_TIMES,2)</f>
        <v>0.41666666666666702</v>
      </c>
      <c r="I83" s="25" t="str">
        <f>VLOOKUP(E83,fields,2)</f>
        <v>Guilford HS, Guilford</v>
      </c>
      <c r="J83" s="75"/>
      <c r="M83" s="5" t="s">
        <v>136</v>
      </c>
      <c r="N83" s="5" t="s">
        <v>144</v>
      </c>
    </row>
    <row r="84" spans="1:24" ht="12.75" hidden="1" customHeight="1" thickTop="1" thickBot="1" x14ac:dyDescent="0.4">
      <c r="A84" s="23">
        <v>81</v>
      </c>
      <c r="B84" s="23">
        <v>2</v>
      </c>
      <c r="C84" s="99">
        <v>42848</v>
      </c>
      <c r="D84" s="28" t="s">
        <v>102</v>
      </c>
      <c r="E84" s="24" t="str">
        <f t="shared" si="17"/>
        <v>DARIEN BLUE WAVE</v>
      </c>
      <c r="F84" s="25" t="str">
        <f t="shared" si="17"/>
        <v>CLUB NAPOLI 50</v>
      </c>
      <c r="G84" s="73"/>
      <c r="H84" s="97">
        <f>VLOOKUP(E84,START_TIMES,2)</f>
        <v>0.375</v>
      </c>
      <c r="I84" s="25" t="str">
        <f>VLOOKUP(E84,fields,2)</f>
        <v>Middlesex MS (Lower), Darien</v>
      </c>
      <c r="J84" s="75"/>
      <c r="M84" s="5" t="s">
        <v>132</v>
      </c>
      <c r="N84" s="5" t="s">
        <v>131</v>
      </c>
    </row>
    <row r="85" spans="1:24" ht="12.75" hidden="1" customHeight="1" thickTop="1" thickBot="1" x14ac:dyDescent="0.4">
      <c r="A85" s="23">
        <v>82</v>
      </c>
      <c r="B85" s="23">
        <v>2</v>
      </c>
      <c r="C85" s="99">
        <v>42848</v>
      </c>
      <c r="D85" s="28" t="s">
        <v>102</v>
      </c>
      <c r="E85" s="24" t="str">
        <f t="shared" si="17"/>
        <v xml:space="preserve">GLASTONBURY CELTIC </v>
      </c>
      <c r="F85" s="25" t="str">
        <f t="shared" si="17"/>
        <v>POLONIA FALCON STARS FC</v>
      </c>
      <c r="G85" s="73"/>
      <c r="H85" s="136">
        <v>0.45833333333333331</v>
      </c>
      <c r="I85" s="25" t="str">
        <f>VLOOKUP(E85,fields,2)</f>
        <v>Irish American Club, Glastonbury</v>
      </c>
      <c r="J85" s="75"/>
      <c r="M85" s="5" t="s">
        <v>133</v>
      </c>
      <c r="N85" s="5" t="s">
        <v>142</v>
      </c>
    </row>
    <row r="86" spans="1:24" ht="12.75" hidden="1" customHeight="1" thickTop="1" thickBot="1" x14ac:dyDescent="0.4">
      <c r="A86" s="23">
        <v>83</v>
      </c>
      <c r="B86" s="23">
        <v>2</v>
      </c>
      <c r="C86" s="99">
        <v>42848</v>
      </c>
      <c r="D86" s="28" t="s">
        <v>102</v>
      </c>
      <c r="E86" s="24" t="str">
        <f t="shared" si="17"/>
        <v>CHESHIRE AZZURRI 50</v>
      </c>
      <c r="F86" s="25" t="str">
        <f t="shared" si="17"/>
        <v>NEW BRITAIN FALCONS FC</v>
      </c>
      <c r="G86" s="73"/>
      <c r="H86" s="97">
        <f>VLOOKUP(E86,START_TIMES,2)</f>
        <v>0.41666666666666669</v>
      </c>
      <c r="I86" s="25" t="str">
        <f>VLOOKUP(E86,fields,2)</f>
        <v>Quinnipiac Park, Cheshire</v>
      </c>
      <c r="J86" s="75"/>
      <c r="M86" s="5" t="s">
        <v>130</v>
      </c>
      <c r="N86" s="5" t="s">
        <v>141</v>
      </c>
    </row>
    <row r="87" spans="1:24" ht="12.75" hidden="1" customHeight="1" thickTop="1" thickBot="1" x14ac:dyDescent="0.4">
      <c r="A87" s="23">
        <v>84</v>
      </c>
      <c r="B87" s="23" t="s">
        <v>0</v>
      </c>
      <c r="C87" s="99"/>
      <c r="D87" s="27" t="s">
        <v>0</v>
      </c>
      <c r="E87" s="24"/>
      <c r="F87" s="25"/>
      <c r="G87" s="73"/>
      <c r="H87" s="97"/>
      <c r="I87" s="25"/>
      <c r="J87" s="75"/>
      <c r="M87" s="5"/>
      <c r="N87" s="5"/>
    </row>
    <row r="88" spans="1:24" ht="12.75" hidden="1" customHeight="1" thickTop="1" thickBot="1" x14ac:dyDescent="0.4">
      <c r="A88" s="23">
        <v>85</v>
      </c>
      <c r="B88" s="23">
        <v>2</v>
      </c>
      <c r="C88" s="99">
        <v>42848</v>
      </c>
      <c r="D88" s="39" t="s">
        <v>103</v>
      </c>
      <c r="E88" s="24" t="str">
        <f t="shared" ref="E88:F92" si="18">VLOOKUP(M88,Teams,2)</f>
        <v>MOODUS SC</v>
      </c>
      <c r="F88" s="25" t="str">
        <f t="shared" si="18"/>
        <v>NORTH BRANFORD LEGENDS</v>
      </c>
      <c r="G88" s="73"/>
      <c r="H88" s="97">
        <f>VLOOKUP(E88,START_TIMES,2)</f>
        <v>0.41666666666666702</v>
      </c>
      <c r="I88" s="25" t="str">
        <f>VLOOKUP(E88,fields,2)</f>
        <v>Nathan Hale-Ray HS, Moodus</v>
      </c>
      <c r="J88" s="75"/>
      <c r="M88" s="5" t="s">
        <v>135</v>
      </c>
      <c r="N88" s="5" t="s">
        <v>139</v>
      </c>
    </row>
    <row r="89" spans="1:24" ht="12.75" hidden="1" customHeight="1" thickTop="1" thickBot="1" x14ac:dyDescent="0.4">
      <c r="A89" s="23">
        <v>86</v>
      </c>
      <c r="B89" s="23">
        <v>2</v>
      </c>
      <c r="C89" s="99">
        <v>42848</v>
      </c>
      <c r="D89" s="39" t="s">
        <v>103</v>
      </c>
      <c r="E89" s="24" t="str">
        <f t="shared" si="18"/>
        <v>NAUGATUCK RIVER RATS</v>
      </c>
      <c r="F89" s="25" t="str">
        <f t="shared" si="18"/>
        <v>WEST HAVEN GRAYS</v>
      </c>
      <c r="G89" s="73"/>
      <c r="H89" s="97">
        <f>VLOOKUP(E89,START_TIMES,2)</f>
        <v>0.41666666666666702</v>
      </c>
      <c r="I89" s="25" t="str">
        <f>VLOOKUP(E89,fields,2)</f>
        <v>City Hill MS, Naugatuck</v>
      </c>
      <c r="J89" s="75"/>
      <c r="M89" s="5" t="s">
        <v>137</v>
      </c>
      <c r="N89" s="5" t="s">
        <v>145</v>
      </c>
    </row>
    <row r="90" spans="1:24" ht="12.75" hidden="1" customHeight="1" thickTop="1" thickBot="1" x14ac:dyDescent="0.4">
      <c r="A90" s="23">
        <v>87</v>
      </c>
      <c r="B90" s="23">
        <v>2</v>
      </c>
      <c r="C90" s="99">
        <v>42848</v>
      </c>
      <c r="D90" s="39" t="s">
        <v>103</v>
      </c>
      <c r="E90" s="24" t="str">
        <f t="shared" si="18"/>
        <v>FARMINGTON WHITE OWLS</v>
      </c>
      <c r="F90" s="25" t="str">
        <f t="shared" si="18"/>
        <v>GREENWICH ARSENAL 50</v>
      </c>
      <c r="G90" s="73"/>
      <c r="H90" s="97">
        <f>VLOOKUP(E90,START_TIMES,2)</f>
        <v>0.41666666666666702</v>
      </c>
      <c r="I90" s="25" t="str">
        <f>VLOOKUP(E90,fields,2)</f>
        <v>Winding Trails, Farmington</v>
      </c>
      <c r="J90" s="75"/>
      <c r="M90" s="5" t="s">
        <v>147</v>
      </c>
      <c r="N90" s="5" t="s">
        <v>148</v>
      </c>
    </row>
    <row r="91" spans="1:24" ht="12.75" hidden="1" customHeight="1" thickTop="1" thickBot="1" x14ac:dyDescent="0.4">
      <c r="A91" s="23">
        <v>88</v>
      </c>
      <c r="B91" s="23">
        <v>2</v>
      </c>
      <c r="C91" s="99">
        <v>42848</v>
      </c>
      <c r="D91" s="39" t="s">
        <v>103</v>
      </c>
      <c r="E91" s="24" t="str">
        <f t="shared" si="18"/>
        <v>WATERBURY PONTES</v>
      </c>
      <c r="F91" s="25" t="str">
        <f t="shared" si="18"/>
        <v>GREENWICH PUMAS LEGENDS</v>
      </c>
      <c r="G91" s="73"/>
      <c r="H91" s="97">
        <f>VLOOKUP(E91,START_TIMES,2)</f>
        <v>0.41666666666666702</v>
      </c>
      <c r="I91" s="25" t="str">
        <f>VLOOKUP(E91,fields,2)</f>
        <v>Pontelandolfo Club, Waterbury</v>
      </c>
      <c r="J91" s="75"/>
      <c r="M91" s="5" t="s">
        <v>143</v>
      </c>
      <c r="N91" s="5" t="s">
        <v>149</v>
      </c>
    </row>
    <row r="92" spans="1:24" ht="12.75" hidden="1" customHeight="1" thickTop="1" thickBot="1" x14ac:dyDescent="0.4">
      <c r="A92" s="23">
        <v>89</v>
      </c>
      <c r="B92" s="23">
        <v>2</v>
      </c>
      <c r="C92" s="99">
        <v>42848</v>
      </c>
      <c r="D92" s="39" t="s">
        <v>103</v>
      </c>
      <c r="E92" s="24" t="str">
        <f t="shared" si="18"/>
        <v>EAST HAVEN SC</v>
      </c>
      <c r="F92" s="25" t="str">
        <f t="shared" si="18"/>
        <v>SOUTHBURY BOOMERS</v>
      </c>
      <c r="G92" s="73"/>
      <c r="H92" s="97">
        <f>VLOOKUP(E92,START_TIMES,2)</f>
        <v>0.41666666666666702</v>
      </c>
      <c r="I92" s="25" t="str">
        <f>VLOOKUP(E92,fields,2)</f>
        <v>Moulthrop Field, East Haven</v>
      </c>
      <c r="J92" s="75"/>
      <c r="M92" s="5" t="s">
        <v>146</v>
      </c>
      <c r="N92" s="5" t="s">
        <v>140</v>
      </c>
    </row>
    <row r="93" spans="1:24" ht="12.75" hidden="1" customHeight="1" thickTop="1" thickBot="1" x14ac:dyDescent="0.4">
      <c r="A93" s="23">
        <v>90</v>
      </c>
      <c r="B93" s="23" t="s">
        <v>0</v>
      </c>
      <c r="C93" s="99"/>
      <c r="D93" s="27" t="s">
        <v>0</v>
      </c>
      <c r="E93" s="24"/>
      <c r="F93" s="25"/>
      <c r="G93" s="73"/>
      <c r="H93" s="97"/>
      <c r="I93" s="25"/>
      <c r="J93" s="75"/>
      <c r="M93" s="5"/>
      <c r="N93" s="5"/>
    </row>
    <row r="94" spans="1:24" ht="12.75" hidden="1" customHeight="1" thickTop="1" thickBot="1" x14ac:dyDescent="0.4">
      <c r="A94" s="23">
        <v>91</v>
      </c>
      <c r="B94" s="23">
        <v>3</v>
      </c>
      <c r="C94" s="99">
        <v>42855</v>
      </c>
      <c r="D94" s="34" t="s">
        <v>10</v>
      </c>
      <c r="E94" s="24" t="str">
        <f t="shared" ref="E94:F98" si="19">VLOOKUP(M94,Teams,2)</f>
        <v>DANBURY UNITED 30</v>
      </c>
      <c r="F94" s="25" t="str">
        <f t="shared" si="19"/>
        <v>NEWINGTON PORTUGUESE 30</v>
      </c>
      <c r="G94" s="73"/>
      <c r="H94" s="97">
        <f>VLOOKUP(E94,START_TIMES,2)</f>
        <v>0.375</v>
      </c>
      <c r="I94" s="25" t="str">
        <f>VLOOKUP(E94,fields,2)</f>
        <v>Portuguese Cultural Center, Danbury</v>
      </c>
      <c r="J94" s="75"/>
      <c r="M94" s="5" t="s">
        <v>96</v>
      </c>
      <c r="N94" s="5" t="s">
        <v>92</v>
      </c>
    </row>
    <row r="95" spans="1:24" ht="12.75" hidden="1" customHeight="1" thickTop="1" thickBot="1" x14ac:dyDescent="0.4">
      <c r="A95" s="23">
        <v>92</v>
      </c>
      <c r="B95" s="23">
        <v>3</v>
      </c>
      <c r="C95" s="99">
        <v>42855</v>
      </c>
      <c r="D95" s="34" t="s">
        <v>10</v>
      </c>
      <c r="E95" s="24" t="str">
        <f t="shared" si="19"/>
        <v>MILFORD TUESDAY</v>
      </c>
      <c r="F95" s="25" t="str">
        <f t="shared" si="19"/>
        <v>POLONEZ UNITED</v>
      </c>
      <c r="G95" s="73"/>
      <c r="H95" s="97">
        <f>VLOOKUP(E95,START_TIMES,2)</f>
        <v>0.41666666666666702</v>
      </c>
      <c r="I95" s="25" t="str">
        <f>VLOOKUP(E95,fields,2)</f>
        <v>Fred Wolfe Park, Orange</v>
      </c>
      <c r="J95" s="75"/>
      <c r="M95" s="5" t="s">
        <v>94</v>
      </c>
      <c r="N95" s="5" t="s">
        <v>100</v>
      </c>
    </row>
    <row r="96" spans="1:24" ht="12.75" hidden="1" customHeight="1" thickTop="1" thickBot="1" x14ac:dyDescent="0.4">
      <c r="A96" s="23">
        <v>93</v>
      </c>
      <c r="B96" s="23">
        <v>3</v>
      </c>
      <c r="C96" s="99">
        <v>42855</v>
      </c>
      <c r="D96" s="34" t="s">
        <v>10</v>
      </c>
      <c r="E96" s="24" t="str">
        <f t="shared" si="19"/>
        <v>GREENWICH ARSENAL 30</v>
      </c>
      <c r="F96" s="25" t="str">
        <f t="shared" si="19"/>
        <v>CLINTON FC</v>
      </c>
      <c r="G96" s="73"/>
      <c r="H96" s="97">
        <f>VLOOKUP(E96,START_TIMES,2)</f>
        <v>0.41666666666666702</v>
      </c>
      <c r="I96" s="25" t="str">
        <f>VLOOKUP(E96,fields,2)</f>
        <v>tbd</v>
      </c>
      <c r="J96" s="75"/>
      <c r="M96" s="5" t="s">
        <v>99</v>
      </c>
      <c r="N96" s="5" t="s">
        <v>97</v>
      </c>
    </row>
    <row r="97" spans="1:14" ht="12.75" hidden="1" customHeight="1" thickTop="1" thickBot="1" x14ac:dyDescent="0.4">
      <c r="A97" s="23">
        <v>94</v>
      </c>
      <c r="B97" s="23">
        <v>3</v>
      </c>
      <c r="C97" s="99">
        <v>42855</v>
      </c>
      <c r="D97" s="34" t="s">
        <v>10</v>
      </c>
      <c r="E97" s="24" t="str">
        <f t="shared" si="19"/>
        <v>SHELTON FC</v>
      </c>
      <c r="F97" s="25" t="str">
        <f t="shared" si="19"/>
        <v>ECUACHAMOS FC</v>
      </c>
      <c r="G97" s="73"/>
      <c r="H97" s="97">
        <f>VLOOKUP(E97,START_TIMES,2)</f>
        <v>0.33333333333333331</v>
      </c>
      <c r="I97" s="25" t="str">
        <f>VLOOKUP(E97,fields,2)</f>
        <v>Nike Site, Shelton</v>
      </c>
      <c r="J97" s="75"/>
      <c r="L97" s="22"/>
      <c r="M97" s="5" t="s">
        <v>95</v>
      </c>
      <c r="N97" s="5" t="s">
        <v>93</v>
      </c>
    </row>
    <row r="98" spans="1:14" ht="12.75" hidden="1" customHeight="1" thickTop="1" thickBot="1" x14ac:dyDescent="0.4">
      <c r="A98" s="23">
        <v>95</v>
      </c>
      <c r="B98" s="23">
        <v>3</v>
      </c>
      <c r="C98" s="99">
        <v>42855</v>
      </c>
      <c r="D98" s="34" t="s">
        <v>10</v>
      </c>
      <c r="E98" s="24" t="str">
        <f t="shared" si="19"/>
        <v>NORTH BRANFORD 30</v>
      </c>
      <c r="F98" s="25" t="str">
        <f t="shared" si="19"/>
        <v>VASCO DA GAMA 30</v>
      </c>
      <c r="G98" s="73"/>
      <c r="H98" s="97">
        <f>VLOOKUP(E98,START_TIMES,2)</f>
        <v>0.41666666666666702</v>
      </c>
      <c r="I98" s="25" t="str">
        <f>VLOOKUP(E98,fields,2)</f>
        <v>Northford Park, North Branford</v>
      </c>
      <c r="J98" s="75"/>
      <c r="M98" s="5" t="s">
        <v>98</v>
      </c>
      <c r="N98" s="5" t="s">
        <v>101</v>
      </c>
    </row>
    <row r="99" spans="1:14" ht="12.75" hidden="1" customHeight="1" thickTop="1" thickBot="1" x14ac:dyDescent="0.4">
      <c r="A99" s="23">
        <v>96</v>
      </c>
      <c r="B99" s="23" t="s">
        <v>0</v>
      </c>
      <c r="C99" s="99"/>
      <c r="D99" s="27" t="s">
        <v>0</v>
      </c>
      <c r="E99" s="24"/>
      <c r="F99" s="25"/>
      <c r="G99" s="73"/>
      <c r="H99" s="97"/>
      <c r="I99" s="25"/>
      <c r="J99" s="75"/>
      <c r="M99" s="5"/>
      <c r="N99" s="5"/>
    </row>
    <row r="100" spans="1:14" ht="12.75" hidden="1" customHeight="1" thickTop="1" thickBot="1" x14ac:dyDescent="0.4">
      <c r="A100" s="23">
        <v>97</v>
      </c>
      <c r="B100" s="23">
        <v>3</v>
      </c>
      <c r="C100" s="99">
        <v>42855</v>
      </c>
      <c r="D100" s="35" t="s">
        <v>175</v>
      </c>
      <c r="E100" s="24" t="str">
        <f t="shared" ref="E100:F105" si="20">VLOOKUP(M100,Teams,2)</f>
        <v>LITCHFIELD COUNTY BLUES</v>
      </c>
      <c r="F100" s="25" t="str">
        <f t="shared" si="20"/>
        <v>MILFORD AMIGOS</v>
      </c>
      <c r="G100" s="73"/>
      <c r="H100" s="97">
        <f t="shared" ref="H100:H105" si="21">VLOOKUP(E100,START_TIMES,2)</f>
        <v>0.41666666666666702</v>
      </c>
      <c r="I100" s="25" t="str">
        <f t="shared" ref="I100:I105" si="22">VLOOKUP(E100,fields,2)</f>
        <v>Whittlesey Harrison, Morris</v>
      </c>
      <c r="J100" s="75"/>
      <c r="M100" s="232" t="s">
        <v>154</v>
      </c>
      <c r="N100" s="232" t="s">
        <v>155</v>
      </c>
    </row>
    <row r="101" spans="1:14" ht="12.75" hidden="1" customHeight="1" thickTop="1" thickBot="1" x14ac:dyDescent="0.4">
      <c r="A101" s="23">
        <v>98</v>
      </c>
      <c r="B101" s="23">
        <v>3</v>
      </c>
      <c r="C101" s="99">
        <v>42855</v>
      </c>
      <c r="D101" s="35" t="s">
        <v>175</v>
      </c>
      <c r="E101" s="24" t="str">
        <f t="shared" si="20"/>
        <v>INTERNAZIONALE</v>
      </c>
      <c r="F101" s="25" t="str">
        <f t="shared" si="20"/>
        <v>WATERTOWN GEEZERS</v>
      </c>
      <c r="G101" s="73"/>
      <c r="H101" s="97">
        <f t="shared" si="21"/>
        <v>0.41666666666666702</v>
      </c>
      <c r="I101" s="25" t="str">
        <f t="shared" si="22"/>
        <v>tbd</v>
      </c>
      <c r="J101" s="75"/>
      <c r="M101" s="232" t="s">
        <v>652</v>
      </c>
      <c r="N101" s="232" t="s">
        <v>159</v>
      </c>
    </row>
    <row r="102" spans="1:14" ht="12.75" hidden="1" customHeight="1" thickTop="1" thickBot="1" x14ac:dyDescent="0.4">
      <c r="A102" s="23">
        <v>99</v>
      </c>
      <c r="B102" s="23">
        <v>3</v>
      </c>
      <c r="C102" s="99">
        <v>42855</v>
      </c>
      <c r="D102" s="35" t="s">
        <v>175</v>
      </c>
      <c r="E102" s="24" t="str">
        <f t="shared" si="20"/>
        <v>BYE 30 (NO GAME)</v>
      </c>
      <c r="F102" s="25" t="str">
        <f t="shared" si="20"/>
        <v>CASEUS NEW HAVEN FC</v>
      </c>
      <c r="G102" s="73"/>
      <c r="H102" s="97">
        <f t="shared" si="21"/>
        <v>0.41666666666666669</v>
      </c>
      <c r="I102" s="25" t="str">
        <f t="shared" si="22"/>
        <v>--</v>
      </c>
      <c r="J102" s="75"/>
      <c r="M102" s="232" t="s">
        <v>150</v>
      </c>
      <c r="N102" s="232" t="s">
        <v>151</v>
      </c>
    </row>
    <row r="103" spans="1:14" ht="12.75" hidden="1" customHeight="1" thickTop="1" thickBot="1" x14ac:dyDescent="0.4">
      <c r="A103" s="23">
        <v>100</v>
      </c>
      <c r="B103" s="23">
        <v>3</v>
      </c>
      <c r="C103" s="99">
        <v>42855</v>
      </c>
      <c r="D103" s="35" t="s">
        <v>175</v>
      </c>
      <c r="E103" s="24" t="str">
        <f t="shared" si="20"/>
        <v>CLUB NAPOLI 30</v>
      </c>
      <c r="F103" s="25" t="str">
        <f t="shared" si="20"/>
        <v>NEWTOWN SALTY DOGS</v>
      </c>
      <c r="G103" s="73"/>
      <c r="H103" s="97">
        <f t="shared" si="21"/>
        <v>0.41666666666666702</v>
      </c>
      <c r="I103" s="25" t="str">
        <f t="shared" si="22"/>
        <v>Quinnipiac Park, Cheshire</v>
      </c>
      <c r="J103" s="75"/>
      <c r="M103" s="232" t="s">
        <v>152</v>
      </c>
      <c r="N103" s="232" t="s">
        <v>157</v>
      </c>
    </row>
    <row r="104" spans="1:14" ht="12.75" hidden="1" customHeight="1" thickTop="1" thickBot="1" x14ac:dyDescent="0.4">
      <c r="A104" s="23">
        <v>101</v>
      </c>
      <c r="B104" s="23">
        <v>3</v>
      </c>
      <c r="C104" s="99">
        <v>42855</v>
      </c>
      <c r="D104" s="35" t="s">
        <v>175</v>
      </c>
      <c r="E104" s="24" t="str">
        <f t="shared" si="20"/>
        <v>PAMPLONA FC</v>
      </c>
      <c r="F104" s="25" t="str">
        <f t="shared" si="20"/>
        <v>STAMFORD FC</v>
      </c>
      <c r="G104" s="73"/>
      <c r="H104" s="97">
        <f t="shared" si="21"/>
        <v>0.41666666666666702</v>
      </c>
      <c r="I104" s="25" t="str">
        <f t="shared" si="22"/>
        <v>Fontaine Field, Norwich</v>
      </c>
      <c r="J104" s="75"/>
      <c r="M104" s="232" t="s">
        <v>651</v>
      </c>
      <c r="N104" s="232" t="s">
        <v>158</v>
      </c>
    </row>
    <row r="105" spans="1:14" ht="12.75" hidden="1" customHeight="1" thickTop="1" thickBot="1" x14ac:dyDescent="0.4">
      <c r="A105" s="23">
        <v>102</v>
      </c>
      <c r="B105" s="23">
        <v>3</v>
      </c>
      <c r="C105" s="99">
        <v>42855</v>
      </c>
      <c r="D105" s="35" t="s">
        <v>175</v>
      </c>
      <c r="E105" s="24" t="str">
        <f t="shared" si="20"/>
        <v>NAUGATUCK FUSION</v>
      </c>
      <c r="F105" s="25" t="str">
        <f t="shared" si="20"/>
        <v>HENRY  REID FC 30</v>
      </c>
      <c r="G105" s="73"/>
      <c r="H105" s="97">
        <f t="shared" si="21"/>
        <v>0.41666666666666702</v>
      </c>
      <c r="I105" s="25" t="str">
        <f t="shared" si="22"/>
        <v>City Hill MS, Naugatuck</v>
      </c>
      <c r="J105" s="75"/>
      <c r="M105" s="232" t="s">
        <v>156</v>
      </c>
      <c r="N105" s="232" t="s">
        <v>153</v>
      </c>
    </row>
    <row r="106" spans="1:14" ht="12.75" hidden="1" customHeight="1" thickTop="1" thickBot="1" x14ac:dyDescent="0.4">
      <c r="A106" s="23">
        <v>103</v>
      </c>
      <c r="B106" s="23" t="s">
        <v>0</v>
      </c>
      <c r="C106" s="99"/>
      <c r="D106" s="27" t="s">
        <v>0</v>
      </c>
      <c r="E106" s="24"/>
      <c r="F106" s="25"/>
      <c r="G106" s="73"/>
      <c r="H106" s="97"/>
      <c r="I106" s="25"/>
      <c r="J106" s="75"/>
      <c r="M106" s="2"/>
      <c r="N106" s="2"/>
    </row>
    <row r="107" spans="1:14" ht="12.75" hidden="1" customHeight="1" thickTop="1" thickBot="1" x14ac:dyDescent="0.4">
      <c r="A107" s="23">
        <v>104</v>
      </c>
      <c r="B107" s="23">
        <v>3</v>
      </c>
      <c r="C107" s="99">
        <v>42855</v>
      </c>
      <c r="D107" s="36" t="s">
        <v>11</v>
      </c>
      <c r="E107" s="24" t="str">
        <f t="shared" ref="E107:F111" si="23">VLOOKUP(M107,Teams,2)</f>
        <v>DANBURY UNITED 40</v>
      </c>
      <c r="F107" s="25" t="str">
        <f t="shared" si="23"/>
        <v>RIDGEFIELD KICKS</v>
      </c>
      <c r="G107" s="73"/>
      <c r="H107" s="97">
        <f>VLOOKUP(E107,START_TIMES,2)</f>
        <v>0.45833333333333331</v>
      </c>
      <c r="I107" s="25" t="str">
        <f>VLOOKUP(E107,fields,2)</f>
        <v>Portuguese Cultural Center, Danbury</v>
      </c>
      <c r="J107" s="75"/>
      <c r="M107" s="5" t="s">
        <v>161</v>
      </c>
      <c r="N107" s="5" t="s">
        <v>105</v>
      </c>
    </row>
    <row r="108" spans="1:14" ht="12.75" hidden="1" customHeight="1" thickTop="1" thickBot="1" x14ac:dyDescent="0.4">
      <c r="A108" s="23">
        <v>105</v>
      </c>
      <c r="B108" s="23">
        <v>3</v>
      </c>
      <c r="C108" s="99">
        <v>42855</v>
      </c>
      <c r="D108" s="36" t="s">
        <v>11</v>
      </c>
      <c r="E108" s="24" t="str">
        <f t="shared" si="23"/>
        <v>NORWALK MARINERS</v>
      </c>
      <c r="F108" s="25" t="str">
        <f t="shared" si="23"/>
        <v>VASCO DA GAMA 40</v>
      </c>
      <c r="G108" s="73"/>
      <c r="H108" s="97">
        <f>VLOOKUP(E108,START_TIMES,2)</f>
        <v>0.41666666666666702</v>
      </c>
      <c r="I108" s="25" t="str">
        <f>VLOOKUP(E108,fields,2)</f>
        <v>Nathan Hale MS, Norwalk</v>
      </c>
      <c r="J108" s="75"/>
      <c r="M108" s="5" t="s">
        <v>104</v>
      </c>
      <c r="N108" s="5" t="s">
        <v>107</v>
      </c>
    </row>
    <row r="109" spans="1:14" ht="12.75" hidden="1" customHeight="1" thickTop="1" thickBot="1" x14ac:dyDescent="0.4">
      <c r="A109" s="23">
        <v>106</v>
      </c>
      <c r="B109" s="23">
        <v>3</v>
      </c>
      <c r="C109" s="99">
        <v>42855</v>
      </c>
      <c r="D109" s="36" t="s">
        <v>11</v>
      </c>
      <c r="E109" s="24" t="str">
        <f t="shared" si="23"/>
        <v>CHESHIRE AZZURRI 40</v>
      </c>
      <c r="F109" s="25" t="str">
        <f t="shared" si="23"/>
        <v>GREENWICH PUMAS</v>
      </c>
      <c r="G109" s="73"/>
      <c r="H109" s="97">
        <f>VLOOKUP(E109,START_TIMES,2)</f>
        <v>0.41666666666666669</v>
      </c>
      <c r="I109" s="25" t="str">
        <f>VLOOKUP(E109,fields,2)</f>
        <v>Quinnipiac Park, Cheshire</v>
      </c>
      <c r="J109" s="75"/>
      <c r="M109" s="5" t="s">
        <v>160</v>
      </c>
      <c r="N109" s="5" t="s">
        <v>163</v>
      </c>
    </row>
    <row r="110" spans="1:14" ht="12.75" hidden="1" customHeight="1" thickTop="1" thickBot="1" x14ac:dyDescent="0.4">
      <c r="A110" s="23">
        <v>107</v>
      </c>
      <c r="B110" s="23">
        <v>3</v>
      </c>
      <c r="C110" s="99">
        <v>42855</v>
      </c>
      <c r="D110" s="36" t="s">
        <v>11</v>
      </c>
      <c r="E110" s="24" t="str">
        <f t="shared" si="23"/>
        <v>WATERBURY ALBANIANS</v>
      </c>
      <c r="F110" s="25" t="str">
        <f t="shared" si="23"/>
        <v>FAIRFIELD GAC</v>
      </c>
      <c r="G110" s="73"/>
      <c r="H110" s="97">
        <f>VLOOKUP(E110,START_TIMES,2)</f>
        <v>0.375</v>
      </c>
      <c r="I110" s="25" t="str">
        <f>VLOOKUP(E110,fields,2)</f>
        <v>Wilby HS, Waterbury</v>
      </c>
      <c r="J110" s="75"/>
      <c r="M110" s="5" t="s">
        <v>108</v>
      </c>
      <c r="N110" s="5" t="s">
        <v>162</v>
      </c>
    </row>
    <row r="111" spans="1:14" ht="12.75" hidden="1" customHeight="1" thickTop="1" thickBot="1" x14ac:dyDescent="0.4">
      <c r="A111" s="23">
        <v>108</v>
      </c>
      <c r="B111" s="23">
        <v>3</v>
      </c>
      <c r="C111" s="99">
        <v>42855</v>
      </c>
      <c r="D111" s="36" t="s">
        <v>11</v>
      </c>
      <c r="E111" s="24" t="str">
        <f t="shared" si="23"/>
        <v>STORM FC</v>
      </c>
      <c r="F111" s="25" t="str">
        <f t="shared" si="23"/>
        <v xml:space="preserve">WILTON WARRIORS </v>
      </c>
      <c r="G111" s="73"/>
      <c r="H111" s="97">
        <f>VLOOKUP(E111,START_TIMES,2)</f>
        <v>0.33333333333333331</v>
      </c>
      <c r="I111" s="25" t="str">
        <f>VLOOKUP(E111,fields,2)</f>
        <v>Wakeman Park, Westport</v>
      </c>
      <c r="J111" s="75"/>
      <c r="M111" s="5" t="s">
        <v>106</v>
      </c>
      <c r="N111" s="5" t="s">
        <v>109</v>
      </c>
    </row>
    <row r="112" spans="1:14" ht="12.75" hidden="1" customHeight="1" thickTop="1" thickBot="1" x14ac:dyDescent="0.4">
      <c r="A112" s="23">
        <v>109</v>
      </c>
      <c r="B112" s="23" t="s">
        <v>0</v>
      </c>
      <c r="C112" s="99"/>
      <c r="D112" s="27" t="s">
        <v>0</v>
      </c>
      <c r="E112" s="24"/>
      <c r="F112" s="25"/>
      <c r="G112" s="73"/>
      <c r="H112" s="97"/>
      <c r="I112" s="25"/>
      <c r="J112" s="75"/>
      <c r="M112" s="5"/>
      <c r="N112" s="2"/>
    </row>
    <row r="113" spans="1:14" ht="12.75" hidden="1" customHeight="1" thickTop="1" thickBot="1" x14ac:dyDescent="0.4">
      <c r="A113" s="23">
        <v>110</v>
      </c>
      <c r="B113" s="23">
        <v>3</v>
      </c>
      <c r="C113" s="99">
        <v>42855</v>
      </c>
      <c r="D113" s="37" t="s">
        <v>12</v>
      </c>
      <c r="E113" s="24" t="str">
        <f t="shared" ref="E113:F117" si="24">VLOOKUP(M113,Teams,2)</f>
        <v>NEW HAVEN AMERICANS</v>
      </c>
      <c r="F113" s="25" t="str">
        <f t="shared" si="24"/>
        <v>GREENWICH ARSENAL 40</v>
      </c>
      <c r="G113" s="73"/>
      <c r="H113" s="97">
        <f>VLOOKUP(E113,START_TIMES,2)</f>
        <v>0.41666666666666702</v>
      </c>
      <c r="I113" s="25" t="str">
        <f>VLOOKUP(E113,fields,2)</f>
        <v>Peck Place School, Orange</v>
      </c>
      <c r="J113" s="75"/>
      <c r="M113" s="5" t="s">
        <v>115</v>
      </c>
      <c r="N113" s="5" t="s">
        <v>111</v>
      </c>
    </row>
    <row r="114" spans="1:14" ht="12.75" hidden="1" customHeight="1" thickTop="1" thickBot="1" x14ac:dyDescent="0.4">
      <c r="A114" s="23">
        <v>111</v>
      </c>
      <c r="B114" s="23">
        <v>3</v>
      </c>
      <c r="C114" s="99">
        <v>42855</v>
      </c>
      <c r="D114" s="37" t="s">
        <v>12</v>
      </c>
      <c r="E114" s="24" t="str">
        <f t="shared" si="24"/>
        <v xml:space="preserve">GUILFORD CELTIC </v>
      </c>
      <c r="F114" s="25" t="str">
        <f t="shared" si="24"/>
        <v xml:space="preserve">NORWALK SPORT COLOMBIA </v>
      </c>
      <c r="G114" s="73"/>
      <c r="H114" s="97">
        <f>VLOOKUP(E114,START_TIMES,2)</f>
        <v>0.41666666666666702</v>
      </c>
      <c r="I114" s="25" t="str">
        <f>VLOOKUP(E114,fields,2)</f>
        <v>Bittner Park, Guilford</v>
      </c>
      <c r="J114" s="75"/>
      <c r="M114" s="5" t="s">
        <v>114</v>
      </c>
      <c r="N114" s="5" t="s">
        <v>117</v>
      </c>
    </row>
    <row r="115" spans="1:14" ht="12.75" hidden="1" customHeight="1" thickTop="1" thickBot="1" x14ac:dyDescent="0.4">
      <c r="A115" s="23">
        <v>112</v>
      </c>
      <c r="B115" s="23">
        <v>3</v>
      </c>
      <c r="C115" s="99">
        <v>42855</v>
      </c>
      <c r="D115" s="37" t="s">
        <v>12</v>
      </c>
      <c r="E115" s="24" t="str">
        <f t="shared" si="24"/>
        <v>GUILFORD BELL CURVE</v>
      </c>
      <c r="F115" s="25" t="str">
        <f t="shared" si="24"/>
        <v>DERBY QUITUS</v>
      </c>
      <c r="G115" s="73"/>
      <c r="H115" s="97">
        <f>VLOOKUP(E115,START_TIMES,2)</f>
        <v>0.41666666666666702</v>
      </c>
      <c r="I115" s="25" t="str">
        <f>VLOOKUP(E115,fields,2)</f>
        <v>Guilford HS, Guilford</v>
      </c>
      <c r="J115" s="75"/>
      <c r="M115" s="5" t="s">
        <v>113</v>
      </c>
      <c r="N115" s="5" t="s">
        <v>110</v>
      </c>
    </row>
    <row r="116" spans="1:14" ht="12.75" hidden="1" customHeight="1" thickTop="1" thickBot="1" x14ac:dyDescent="0.4">
      <c r="A116" s="23">
        <v>113</v>
      </c>
      <c r="B116" s="23">
        <v>3</v>
      </c>
      <c r="C116" s="99">
        <v>42855</v>
      </c>
      <c r="D116" s="37" t="s">
        <v>12</v>
      </c>
      <c r="E116" s="24" t="str">
        <f t="shared" si="24"/>
        <v>SOUTHEAST ROVERS</v>
      </c>
      <c r="F116" s="25" t="str">
        <f t="shared" si="24"/>
        <v>GREENWICH GUNNERS 40</v>
      </c>
      <c r="G116" s="73"/>
      <c r="H116" s="97">
        <f>VLOOKUP(E116,START_TIMES,2)</f>
        <v>0.41666666666666702</v>
      </c>
      <c r="I116" s="25" t="str">
        <f>VLOOKUP(E116,fields,2)</f>
        <v>Spera Park, Waterford</v>
      </c>
      <c r="J116" s="75"/>
      <c r="M116" s="5" t="s">
        <v>118</v>
      </c>
      <c r="N116" s="5" t="s">
        <v>112</v>
      </c>
    </row>
    <row r="117" spans="1:14" ht="12.75" hidden="1" customHeight="1" thickTop="1" thickBot="1" x14ac:dyDescent="0.4">
      <c r="A117" s="23">
        <v>114</v>
      </c>
      <c r="B117" s="23">
        <v>3</v>
      </c>
      <c r="C117" s="99">
        <v>42855</v>
      </c>
      <c r="D117" s="37" t="s">
        <v>12</v>
      </c>
      <c r="E117" s="24" t="str">
        <f t="shared" si="24"/>
        <v>NEWINGTON PORTUGUESE 40</v>
      </c>
      <c r="F117" s="25" t="str">
        <f t="shared" si="24"/>
        <v>STAMFORD UNITED</v>
      </c>
      <c r="G117" s="73"/>
      <c r="H117" s="97">
        <f>VLOOKUP(E117,START_TIMES,2)</f>
        <v>0.41666666666666702</v>
      </c>
      <c r="I117" s="25" t="str">
        <f>VLOOKUP(E117,fields,2)</f>
        <v>Martin Kellogg, Newington</v>
      </c>
      <c r="J117" s="75"/>
      <c r="M117" s="5" t="s">
        <v>116</v>
      </c>
      <c r="N117" s="5" t="s">
        <v>119</v>
      </c>
    </row>
    <row r="118" spans="1:14" ht="12.75" hidden="1" customHeight="1" thickTop="1" thickBot="1" x14ac:dyDescent="0.4">
      <c r="A118" s="23">
        <v>115</v>
      </c>
      <c r="B118" s="23" t="s">
        <v>0</v>
      </c>
      <c r="C118" s="99"/>
      <c r="D118" s="27" t="s">
        <v>0</v>
      </c>
      <c r="E118" s="24"/>
      <c r="F118" s="25"/>
      <c r="G118" s="73"/>
      <c r="H118" s="97"/>
      <c r="I118" s="25"/>
      <c r="J118" s="75"/>
      <c r="M118" s="5"/>
      <c r="N118" s="2"/>
    </row>
    <row r="119" spans="1:14" ht="12.75" hidden="1" customHeight="1" thickTop="1" thickBot="1" x14ac:dyDescent="0.4">
      <c r="A119" s="23">
        <v>116</v>
      </c>
      <c r="B119" s="23">
        <v>3</v>
      </c>
      <c r="C119" s="99">
        <v>42855</v>
      </c>
      <c r="D119" s="38" t="s">
        <v>13</v>
      </c>
      <c r="E119" s="24" t="str">
        <f t="shared" ref="E119:F124" si="25">VLOOKUP(M119,Teams,2)</f>
        <v>NORTH BRANFORD 40</v>
      </c>
      <c r="F119" s="25" t="str">
        <f t="shared" si="25"/>
        <v>NORTH HAVEN SC</v>
      </c>
      <c r="G119" s="73"/>
      <c r="H119" s="97">
        <f>VLOOKUP(E119,START_TIMES,2)</f>
        <v>0.41666666666666702</v>
      </c>
      <c r="I119" s="25" t="str">
        <f t="shared" ref="I119:I124" si="26">VLOOKUP(E119,fields,2)</f>
        <v>Coginchaug HS, Durham</v>
      </c>
      <c r="J119" s="75"/>
      <c r="M119" s="239" t="s">
        <v>124</v>
      </c>
      <c r="N119" s="239" t="s">
        <v>125</v>
      </c>
    </row>
    <row r="120" spans="1:14" ht="12.75" hidden="1" customHeight="1" thickTop="1" thickBot="1" x14ac:dyDescent="0.4">
      <c r="A120" s="23">
        <v>117</v>
      </c>
      <c r="B120" s="23">
        <v>3</v>
      </c>
      <c r="C120" s="99">
        <v>42855</v>
      </c>
      <c r="D120" s="38" t="s">
        <v>13</v>
      </c>
      <c r="E120" s="24" t="str">
        <f t="shared" si="25"/>
        <v>BESA SC</v>
      </c>
      <c r="F120" s="25" t="str">
        <f t="shared" si="25"/>
        <v>WILTON WOLVES</v>
      </c>
      <c r="G120" s="73"/>
      <c r="H120" s="97">
        <f>VLOOKUP(E120,START_TIMES,2)</f>
        <v>0.41666666666666669</v>
      </c>
      <c r="I120" s="25" t="str">
        <f t="shared" si="26"/>
        <v>Wilby HS, Waterbury</v>
      </c>
      <c r="J120" s="75"/>
      <c r="M120" s="239" t="s">
        <v>654</v>
      </c>
      <c r="N120" s="239" t="s">
        <v>129</v>
      </c>
    </row>
    <row r="121" spans="1:14" ht="12.75" customHeight="1" thickTop="1" thickBot="1" x14ac:dyDescent="0.4">
      <c r="A121" s="23">
        <v>118</v>
      </c>
      <c r="B121" s="23">
        <v>3</v>
      </c>
      <c r="C121" s="99">
        <v>42855</v>
      </c>
      <c r="D121" s="38" t="s">
        <v>13</v>
      </c>
      <c r="E121" s="24" t="str">
        <f t="shared" si="25"/>
        <v xml:space="preserve">CHESHIRE UNITED </v>
      </c>
      <c r="F121" s="25" t="str">
        <f t="shared" si="25"/>
        <v>ELI'S FC</v>
      </c>
      <c r="G121" s="73"/>
      <c r="H121" s="97">
        <v>0.33333333333333331</v>
      </c>
      <c r="I121" s="25" t="str">
        <f t="shared" si="26"/>
        <v>Quinnipiac Park, Cheshire</v>
      </c>
      <c r="J121" s="75"/>
      <c r="M121" s="239" t="s">
        <v>120</v>
      </c>
      <c r="N121" s="239" t="s">
        <v>121</v>
      </c>
    </row>
    <row r="122" spans="1:14" ht="12.75" hidden="1" customHeight="1" thickTop="1" thickBot="1" x14ac:dyDescent="0.4">
      <c r="A122" s="23">
        <v>119</v>
      </c>
      <c r="B122" s="23">
        <v>3</v>
      </c>
      <c r="C122" s="99">
        <v>42855</v>
      </c>
      <c r="D122" s="38" t="s">
        <v>13</v>
      </c>
      <c r="E122" s="24" t="str">
        <f t="shared" si="25"/>
        <v>HAMDEN UNITED</v>
      </c>
      <c r="F122" s="25" t="str">
        <f t="shared" si="25"/>
        <v>STAMFORD CITY</v>
      </c>
      <c r="G122" s="73"/>
      <c r="H122" s="97">
        <f>VLOOKUP(E122,START_TIMES,2)</f>
        <v>0.41666666666666702</v>
      </c>
      <c r="I122" s="25" t="str">
        <f t="shared" si="26"/>
        <v>Hamden MS, Hamden</v>
      </c>
      <c r="J122" s="75"/>
      <c r="M122" s="239" t="s">
        <v>122</v>
      </c>
      <c r="N122" s="239" t="s">
        <v>127</v>
      </c>
    </row>
    <row r="123" spans="1:14" ht="12.75" hidden="1" customHeight="1" thickTop="1" thickBot="1" x14ac:dyDescent="0.4">
      <c r="A123" s="23">
        <v>120</v>
      </c>
      <c r="B123" s="23">
        <v>3</v>
      </c>
      <c r="C123" s="99">
        <v>42855</v>
      </c>
      <c r="D123" s="38" t="s">
        <v>13</v>
      </c>
      <c r="E123" s="24" t="str">
        <f t="shared" si="25"/>
        <v>BYE 40 (NO GAME)</v>
      </c>
      <c r="F123" s="25" t="str">
        <f t="shared" si="25"/>
        <v>WALLINGFORD MORELIA</v>
      </c>
      <c r="G123" s="73"/>
      <c r="H123" s="97">
        <f>VLOOKUP(E123,START_TIMES,2)</f>
        <v>0.41666666666666669</v>
      </c>
      <c r="I123" s="25" t="str">
        <f t="shared" si="26"/>
        <v>--</v>
      </c>
      <c r="J123" s="75"/>
      <c r="M123" s="239" t="s">
        <v>653</v>
      </c>
      <c r="N123" s="239" t="s">
        <v>128</v>
      </c>
    </row>
    <row r="124" spans="1:14" ht="12.75" hidden="1" customHeight="1" thickTop="1" thickBot="1" x14ac:dyDescent="0.4">
      <c r="A124" s="23">
        <v>121</v>
      </c>
      <c r="B124" s="23">
        <v>3</v>
      </c>
      <c r="C124" s="99">
        <v>42855</v>
      </c>
      <c r="D124" s="38" t="s">
        <v>13</v>
      </c>
      <c r="E124" s="24" t="str">
        <f t="shared" si="25"/>
        <v>PAN ZONES</v>
      </c>
      <c r="F124" s="25" t="str">
        <f t="shared" si="25"/>
        <v>HENRY  REID FC 40</v>
      </c>
      <c r="G124" s="73"/>
      <c r="H124" s="97">
        <f>VLOOKUP(E124,START_TIMES,2)</f>
        <v>0.41666666666666702</v>
      </c>
      <c r="I124" s="25" t="str">
        <f t="shared" si="26"/>
        <v>Stanley Quarter Park, New Britain</v>
      </c>
      <c r="J124" s="75"/>
      <c r="M124" s="239" t="s">
        <v>126</v>
      </c>
      <c r="N124" s="239" t="s">
        <v>123</v>
      </c>
    </row>
    <row r="125" spans="1:14" ht="12.75" hidden="1" customHeight="1" thickTop="1" thickBot="1" x14ac:dyDescent="0.4">
      <c r="A125" s="23">
        <v>122</v>
      </c>
      <c r="B125" s="23" t="s">
        <v>0</v>
      </c>
      <c r="C125" s="99"/>
      <c r="D125" s="27" t="s">
        <v>0</v>
      </c>
      <c r="E125" s="24"/>
      <c r="F125" s="25"/>
      <c r="G125" s="73"/>
      <c r="H125" s="97"/>
      <c r="I125" s="25"/>
      <c r="J125" s="75"/>
      <c r="M125" s="5"/>
      <c r="N125" s="2"/>
    </row>
    <row r="126" spans="1:14" ht="12.75" hidden="1" customHeight="1" thickTop="1" thickBot="1" x14ac:dyDescent="0.4">
      <c r="A126" s="23">
        <v>123</v>
      </c>
      <c r="B126" s="23">
        <v>3</v>
      </c>
      <c r="C126" s="99">
        <v>42855</v>
      </c>
      <c r="D126" s="28" t="s">
        <v>102</v>
      </c>
      <c r="E126" s="24" t="str">
        <f t="shared" ref="E126:F130" si="27">VLOOKUP(M126,Teams,2)</f>
        <v>CLUB NAPOLI 50</v>
      </c>
      <c r="F126" s="25" t="str">
        <f t="shared" si="27"/>
        <v>GUILFORD BLACK EAGLES</v>
      </c>
      <c r="G126" s="73"/>
      <c r="H126" s="97">
        <f>VLOOKUP(E126,START_TIMES,2)</f>
        <v>0.41666666666666702</v>
      </c>
      <c r="I126" s="25" t="str">
        <f>VLOOKUP(E126,fields,2)</f>
        <v>North Farms Park, North Branford</v>
      </c>
      <c r="J126" s="75"/>
      <c r="M126" s="5" t="s">
        <v>131</v>
      </c>
      <c r="N126" s="5" t="s">
        <v>136</v>
      </c>
    </row>
    <row r="127" spans="1:14" ht="12.75" hidden="1" customHeight="1" thickTop="1" thickBot="1" x14ac:dyDescent="0.4">
      <c r="A127" s="23">
        <v>124</v>
      </c>
      <c r="B127" s="23">
        <v>3</v>
      </c>
      <c r="C127" s="99">
        <v>42855</v>
      </c>
      <c r="D127" s="28" t="s">
        <v>102</v>
      </c>
      <c r="E127" s="24" t="str">
        <f t="shared" si="27"/>
        <v>GREENWICH GUNNERS 50</v>
      </c>
      <c r="F127" s="25" t="str">
        <f t="shared" si="27"/>
        <v>NEW BRITAIN FALCONS FC</v>
      </c>
      <c r="G127" s="73"/>
      <c r="H127" s="97">
        <f>VLOOKUP(E127,START_TIMES,2)</f>
        <v>0.41666666666666702</v>
      </c>
      <c r="I127" s="25" t="str">
        <f>VLOOKUP(E127,fields,2)</f>
        <v>tbd</v>
      </c>
      <c r="J127" s="75"/>
      <c r="M127" s="5" t="s">
        <v>134</v>
      </c>
      <c r="N127" s="5" t="s">
        <v>141</v>
      </c>
    </row>
    <row r="128" spans="1:14" ht="12.75" hidden="1" customHeight="1" thickTop="1" thickBot="1" x14ac:dyDescent="0.4">
      <c r="A128" s="23">
        <v>125</v>
      </c>
      <c r="B128" s="23">
        <v>3</v>
      </c>
      <c r="C128" s="99">
        <v>42855</v>
      </c>
      <c r="D128" s="28" t="s">
        <v>102</v>
      </c>
      <c r="E128" s="24" t="str">
        <f t="shared" si="27"/>
        <v>CHESHIRE AZZURRI 50</v>
      </c>
      <c r="F128" s="25" t="str">
        <f t="shared" si="27"/>
        <v xml:space="preserve">GLASTONBURY CELTIC </v>
      </c>
      <c r="G128" s="73"/>
      <c r="H128" s="97">
        <v>0.33333333333333331</v>
      </c>
      <c r="I128" s="25" t="str">
        <f>VLOOKUP(E128,fields,2)</f>
        <v>Quinnipiac Park, Cheshire</v>
      </c>
      <c r="J128" s="75"/>
      <c r="M128" s="5" t="s">
        <v>130</v>
      </c>
      <c r="N128" s="5" t="s">
        <v>133</v>
      </c>
    </row>
    <row r="129" spans="1:14" ht="12.75" hidden="1" customHeight="1" thickTop="1" thickBot="1" x14ac:dyDescent="0.4">
      <c r="A129" s="23">
        <v>126</v>
      </c>
      <c r="B129" s="23">
        <v>3</v>
      </c>
      <c r="C129" s="99">
        <v>42855</v>
      </c>
      <c r="D129" s="28" t="s">
        <v>102</v>
      </c>
      <c r="E129" s="24" t="str">
        <f t="shared" si="27"/>
        <v>POLONIA FALCON STARS FC</v>
      </c>
      <c r="F129" s="25" t="str">
        <f t="shared" si="27"/>
        <v>DARIEN BLUE WAVE</v>
      </c>
      <c r="G129" s="73"/>
      <c r="H129" s="97">
        <f>VLOOKUP(E129,START_TIMES,2)</f>
        <v>0.41666666666666702</v>
      </c>
      <c r="I129" s="25" t="str">
        <f>VLOOKUP(E129,fields,2)</f>
        <v>Falcon Field, New Britain</v>
      </c>
      <c r="J129" s="75"/>
      <c r="M129" s="5" t="s">
        <v>142</v>
      </c>
      <c r="N129" s="5" t="s">
        <v>132</v>
      </c>
    </row>
    <row r="130" spans="1:14" ht="12.75" hidden="1" customHeight="1" thickTop="1" thickBot="1" x14ac:dyDescent="0.4">
      <c r="A130" s="23">
        <v>127</v>
      </c>
      <c r="B130" s="23">
        <v>3</v>
      </c>
      <c r="C130" s="99">
        <v>42855</v>
      </c>
      <c r="D130" s="28" t="s">
        <v>102</v>
      </c>
      <c r="E130" s="24" t="str">
        <f t="shared" si="27"/>
        <v>HARTFORD CAVALIERS</v>
      </c>
      <c r="F130" s="25" t="str">
        <f t="shared" si="27"/>
        <v>VASCO DA GAMA 50</v>
      </c>
      <c r="G130" s="73"/>
      <c r="H130" s="97">
        <f>VLOOKUP(E130,START_TIMES,2)</f>
        <v>0.41666666666666702</v>
      </c>
      <c r="I130" s="25" t="str">
        <f>VLOOKUP(E130,fields,2)</f>
        <v>Cronin Field, Hartford</v>
      </c>
      <c r="J130" s="75"/>
      <c r="M130" s="5" t="s">
        <v>138</v>
      </c>
      <c r="N130" s="5" t="s">
        <v>144</v>
      </c>
    </row>
    <row r="131" spans="1:14" ht="12.75" hidden="1" customHeight="1" thickTop="1" thickBot="1" x14ac:dyDescent="0.4">
      <c r="A131" s="23">
        <v>128</v>
      </c>
      <c r="B131" s="23" t="s">
        <v>0</v>
      </c>
      <c r="C131" s="99"/>
      <c r="D131" s="29" t="s">
        <v>0</v>
      </c>
      <c r="E131" s="24"/>
      <c r="F131" s="25"/>
      <c r="G131" s="73"/>
      <c r="H131" s="97"/>
      <c r="I131" s="25"/>
      <c r="J131" s="75"/>
      <c r="M131" s="5"/>
      <c r="N131" s="2"/>
    </row>
    <row r="132" spans="1:14" ht="12.75" hidden="1" customHeight="1" thickTop="1" thickBot="1" x14ac:dyDescent="0.4">
      <c r="A132" s="23">
        <v>129</v>
      </c>
      <c r="B132" s="23">
        <v>3</v>
      </c>
      <c r="C132" s="99">
        <v>42855</v>
      </c>
      <c r="D132" s="39" t="s">
        <v>103</v>
      </c>
      <c r="E132" s="24" t="str">
        <f t="shared" ref="E132:F136" si="28">VLOOKUP(M132,Teams,2)</f>
        <v>FARMINGTON WHITE OWLS</v>
      </c>
      <c r="F132" s="25" t="str">
        <f t="shared" si="28"/>
        <v>NAUGATUCK RIVER RATS</v>
      </c>
      <c r="G132" s="73"/>
      <c r="H132" s="97">
        <f>VLOOKUP(E132,START_TIMES,2)</f>
        <v>0.41666666666666702</v>
      </c>
      <c r="I132" s="25" t="str">
        <f>VLOOKUP(E132,fields,2)</f>
        <v>Winding Trails, Farmington</v>
      </c>
      <c r="J132" s="75"/>
      <c r="M132" s="5" t="s">
        <v>147</v>
      </c>
      <c r="N132" s="5" t="s">
        <v>137</v>
      </c>
    </row>
    <row r="133" spans="1:14" ht="12.75" hidden="1" customHeight="1" thickTop="1" thickBot="1" x14ac:dyDescent="0.4">
      <c r="A133" s="23">
        <v>130</v>
      </c>
      <c r="B133" s="23">
        <v>3</v>
      </c>
      <c r="C133" s="99">
        <v>42855</v>
      </c>
      <c r="D133" s="39" t="s">
        <v>103</v>
      </c>
      <c r="E133" s="24" t="str">
        <f t="shared" si="28"/>
        <v>MOODUS SC</v>
      </c>
      <c r="F133" s="25" t="str">
        <f t="shared" si="28"/>
        <v>SOUTHBURY BOOMERS</v>
      </c>
      <c r="G133" s="73"/>
      <c r="H133" s="97">
        <f>VLOOKUP(E133,START_TIMES,2)</f>
        <v>0.41666666666666702</v>
      </c>
      <c r="I133" s="25" t="str">
        <f>VLOOKUP(E133,fields,2)</f>
        <v>Nathan Hale-Ray HS, Moodus</v>
      </c>
      <c r="J133" s="75"/>
      <c r="M133" s="5" t="s">
        <v>135</v>
      </c>
      <c r="N133" s="5" t="s">
        <v>140</v>
      </c>
    </row>
    <row r="134" spans="1:14" ht="12.75" hidden="1" customHeight="1" thickTop="1" thickBot="1" x14ac:dyDescent="0.4">
      <c r="A134" s="23">
        <v>131</v>
      </c>
      <c r="B134" s="23">
        <v>3</v>
      </c>
      <c r="C134" s="99">
        <v>42855</v>
      </c>
      <c r="D134" s="39" t="s">
        <v>103</v>
      </c>
      <c r="E134" s="24" t="str">
        <f t="shared" si="28"/>
        <v>GREENWICH PUMAS LEGENDS</v>
      </c>
      <c r="F134" s="25" t="str">
        <f t="shared" si="28"/>
        <v>EAST HAVEN SC</v>
      </c>
      <c r="G134" s="73"/>
      <c r="H134" s="97">
        <v>0.33333333333333331</v>
      </c>
      <c r="I134" s="25" t="str">
        <f>VLOOKUP(E134,fields,2)</f>
        <v>tbd</v>
      </c>
      <c r="J134" s="75"/>
      <c r="M134" s="5" t="s">
        <v>149</v>
      </c>
      <c r="N134" s="5" t="s">
        <v>146</v>
      </c>
    </row>
    <row r="135" spans="1:14" ht="12.75" hidden="1" customHeight="1" thickTop="1" thickBot="1" x14ac:dyDescent="0.4">
      <c r="A135" s="23">
        <v>132</v>
      </c>
      <c r="B135" s="23">
        <v>3</v>
      </c>
      <c r="C135" s="99">
        <v>42855</v>
      </c>
      <c r="D135" s="39" t="s">
        <v>103</v>
      </c>
      <c r="E135" s="24" t="str">
        <f t="shared" si="28"/>
        <v>WATERBURY PONTES</v>
      </c>
      <c r="F135" s="25" t="str">
        <f t="shared" si="28"/>
        <v>GREENWICH ARSENAL 50</v>
      </c>
      <c r="G135" s="73"/>
      <c r="H135" s="97">
        <f>VLOOKUP(E135,START_TIMES,2)</f>
        <v>0.41666666666666702</v>
      </c>
      <c r="I135" s="25" t="str">
        <f>VLOOKUP(E135,fields,2)</f>
        <v>Pontelandolfo Club, Waterbury</v>
      </c>
      <c r="J135" s="75"/>
      <c r="M135" s="5" t="s">
        <v>143</v>
      </c>
      <c r="N135" s="5" t="s">
        <v>148</v>
      </c>
    </row>
    <row r="136" spans="1:14" ht="12.75" hidden="1" customHeight="1" thickTop="1" thickBot="1" x14ac:dyDescent="0.4">
      <c r="A136" s="23">
        <v>133</v>
      </c>
      <c r="B136" s="23">
        <v>3</v>
      </c>
      <c r="C136" s="99">
        <v>42855</v>
      </c>
      <c r="D136" s="39" t="s">
        <v>103</v>
      </c>
      <c r="E136" s="24" t="str">
        <f t="shared" si="28"/>
        <v>NORTH BRANFORD LEGENDS</v>
      </c>
      <c r="F136" s="25" t="str">
        <f t="shared" si="28"/>
        <v>WEST HAVEN GRAYS</v>
      </c>
      <c r="G136" s="73"/>
      <c r="H136" s="97">
        <v>0.33333333333333331</v>
      </c>
      <c r="I136" s="25" t="str">
        <f>VLOOKUP(E136,fields,2)</f>
        <v>Northford Park, North Branford</v>
      </c>
      <c r="J136" s="75"/>
      <c r="M136" s="5" t="s">
        <v>139</v>
      </c>
      <c r="N136" s="5" t="s">
        <v>145</v>
      </c>
    </row>
    <row r="137" spans="1:14" ht="12.75" hidden="1" customHeight="1" thickTop="1" thickBot="1" x14ac:dyDescent="0.4">
      <c r="A137" s="23">
        <v>134</v>
      </c>
      <c r="B137" s="23" t="s">
        <v>0</v>
      </c>
      <c r="C137" s="99"/>
      <c r="D137" s="27" t="s">
        <v>0</v>
      </c>
      <c r="E137" s="24" t="s">
        <v>0</v>
      </c>
      <c r="F137" s="25" t="s">
        <v>0</v>
      </c>
      <c r="G137" s="73"/>
      <c r="H137" s="97"/>
      <c r="I137" s="25" t="s">
        <v>0</v>
      </c>
      <c r="J137" s="75"/>
      <c r="M137" s="5"/>
      <c r="N137" s="5"/>
    </row>
    <row r="138" spans="1:14" ht="12.75" hidden="1" customHeight="1" thickTop="1" thickBot="1" x14ac:dyDescent="0.4">
      <c r="A138" s="23">
        <v>135</v>
      </c>
      <c r="B138" s="23">
        <v>4</v>
      </c>
      <c r="C138" s="99">
        <v>42862</v>
      </c>
      <c r="D138" s="34" t="s">
        <v>10</v>
      </c>
      <c r="E138" s="24" t="str">
        <f t="shared" ref="E138:F142" si="29">VLOOKUP(M138,Teams,2)</f>
        <v>VASCO DA GAMA 30</v>
      </c>
      <c r="F138" s="25" t="str">
        <f t="shared" si="29"/>
        <v>MILFORD TUESDAY</v>
      </c>
      <c r="G138" s="73"/>
      <c r="H138" s="97">
        <f>VLOOKUP(E138,START_TIMES,2)</f>
        <v>0.33333333333333331</v>
      </c>
      <c r="I138" s="25" t="str">
        <f>VLOOKUP(E138,fields,2)</f>
        <v>Veterans Memorial Park, Bridgeport</v>
      </c>
      <c r="J138" s="75"/>
      <c r="M138" s="5" t="s">
        <v>101</v>
      </c>
      <c r="N138" s="5" t="s">
        <v>94</v>
      </c>
    </row>
    <row r="139" spans="1:14" ht="12.75" hidden="1" customHeight="1" thickTop="1" thickBot="1" x14ac:dyDescent="0.4">
      <c r="A139" s="23">
        <v>136</v>
      </c>
      <c r="B139" s="23">
        <v>4</v>
      </c>
      <c r="C139" s="99">
        <v>42862</v>
      </c>
      <c r="D139" s="34" t="s">
        <v>10</v>
      </c>
      <c r="E139" s="24" t="str">
        <f t="shared" si="29"/>
        <v>ECUACHAMOS FC</v>
      </c>
      <c r="F139" s="25" t="str">
        <f t="shared" si="29"/>
        <v>CLINTON FC</v>
      </c>
      <c r="G139" s="73"/>
      <c r="H139" s="97">
        <f>VLOOKUP(E139,START_TIMES,2)</f>
        <v>0.41666666666666702</v>
      </c>
      <c r="I139" s="25" t="str">
        <f>VLOOKUP(E139,fields,2)</f>
        <v>Witek Park, Derby</v>
      </c>
      <c r="J139" s="75"/>
      <c r="M139" s="5" t="s">
        <v>93</v>
      </c>
      <c r="N139" s="5" t="s">
        <v>97</v>
      </c>
    </row>
    <row r="140" spans="1:14" ht="12.75" hidden="1" customHeight="1" thickTop="1" thickBot="1" x14ac:dyDescent="0.4">
      <c r="A140" s="23">
        <v>137</v>
      </c>
      <c r="B140" s="23">
        <v>4</v>
      </c>
      <c r="C140" s="99">
        <v>42862</v>
      </c>
      <c r="D140" s="34" t="s">
        <v>10</v>
      </c>
      <c r="E140" s="24" t="str">
        <f t="shared" si="29"/>
        <v>POLONEZ UNITED</v>
      </c>
      <c r="F140" s="25" t="str">
        <f t="shared" si="29"/>
        <v>GREENWICH ARSENAL 30</v>
      </c>
      <c r="G140" s="73"/>
      <c r="H140" s="97">
        <f>VLOOKUP(E140,START_TIMES,2)</f>
        <v>0.375</v>
      </c>
      <c r="I140" s="25" t="str">
        <f>VLOOKUP(E140,fields,2)</f>
        <v>Cromwell MS, Cromwell</v>
      </c>
      <c r="J140" s="75"/>
      <c r="M140" s="5" t="s">
        <v>100</v>
      </c>
      <c r="N140" s="5" t="s">
        <v>99</v>
      </c>
    </row>
    <row r="141" spans="1:14" ht="12.75" hidden="1" customHeight="1" thickTop="1" thickBot="1" x14ac:dyDescent="0.4">
      <c r="A141" s="23">
        <v>138</v>
      </c>
      <c r="B141" s="23">
        <v>4</v>
      </c>
      <c r="C141" s="99">
        <v>42862</v>
      </c>
      <c r="D141" s="34" t="s">
        <v>10</v>
      </c>
      <c r="E141" s="24" t="str">
        <f t="shared" si="29"/>
        <v>NEWINGTON PORTUGUESE 30</v>
      </c>
      <c r="F141" s="25" t="str">
        <f t="shared" si="29"/>
        <v>SHELTON FC</v>
      </c>
      <c r="G141" s="73"/>
      <c r="H141" s="97">
        <f>VLOOKUP(E141,START_TIMES,2)</f>
        <v>0.41666666666666702</v>
      </c>
      <c r="I141" s="25" t="str">
        <f>VLOOKUP(E141,fields,2)</f>
        <v>Martin Kellogg, Newington</v>
      </c>
      <c r="J141" s="75"/>
      <c r="M141" s="5" t="s">
        <v>92</v>
      </c>
      <c r="N141" s="5" t="s">
        <v>95</v>
      </c>
    </row>
    <row r="142" spans="1:14" ht="12.75" hidden="1" customHeight="1" thickTop="1" thickBot="1" x14ac:dyDescent="0.4">
      <c r="A142" s="23">
        <v>139</v>
      </c>
      <c r="B142" s="23">
        <v>4</v>
      </c>
      <c r="C142" s="99">
        <v>42862</v>
      </c>
      <c r="D142" s="34" t="s">
        <v>10</v>
      </c>
      <c r="E142" s="24" t="str">
        <f t="shared" si="29"/>
        <v>DANBURY UNITED 30</v>
      </c>
      <c r="F142" s="25" t="str">
        <f t="shared" si="29"/>
        <v>NORTH BRANFORD 30</v>
      </c>
      <c r="G142" s="73"/>
      <c r="H142" s="97">
        <f>VLOOKUP(E142,START_TIMES,2)</f>
        <v>0.375</v>
      </c>
      <c r="I142" s="25" t="str">
        <f>VLOOKUP(E142,fields,2)</f>
        <v>Portuguese Cultural Center, Danbury</v>
      </c>
      <c r="J142" s="75"/>
      <c r="K142" s="16" t="s">
        <v>0</v>
      </c>
      <c r="M142" s="5" t="s">
        <v>96</v>
      </c>
      <c r="N142" s="5" t="s">
        <v>98</v>
      </c>
    </row>
    <row r="143" spans="1:14" ht="12.75" hidden="1" customHeight="1" thickTop="1" thickBot="1" x14ac:dyDescent="0.4">
      <c r="A143" s="23">
        <v>140</v>
      </c>
      <c r="B143" s="23" t="s">
        <v>0</v>
      </c>
      <c r="C143" s="99"/>
      <c r="D143" s="27" t="s">
        <v>0</v>
      </c>
      <c r="E143" s="24" t="s">
        <v>0</v>
      </c>
      <c r="F143" s="25" t="s">
        <v>0</v>
      </c>
      <c r="G143" s="73"/>
      <c r="H143" s="97"/>
      <c r="I143" s="25" t="s">
        <v>0</v>
      </c>
      <c r="J143" s="75"/>
      <c r="M143" s="2"/>
      <c r="N143" s="2"/>
    </row>
    <row r="144" spans="1:14" ht="12.75" hidden="1" customHeight="1" thickTop="1" thickBot="1" x14ac:dyDescent="0.4">
      <c r="A144" s="23">
        <v>141</v>
      </c>
      <c r="B144" s="23">
        <v>4</v>
      </c>
      <c r="C144" s="99">
        <v>42862</v>
      </c>
      <c r="D144" s="35" t="s">
        <v>175</v>
      </c>
      <c r="E144" s="24" t="str">
        <f t="shared" ref="E144:F149" si="30">VLOOKUP(M144,Teams,2)</f>
        <v>HENRY  REID FC 30</v>
      </c>
      <c r="F144" s="25" t="str">
        <f t="shared" si="30"/>
        <v>BYE 30 (NO GAME)</v>
      </c>
      <c r="G144" s="73"/>
      <c r="H144" s="97">
        <f>VLOOKUP(E144,START_TIMES,2)</f>
        <v>0.41666666666666702</v>
      </c>
      <c r="I144" s="266" t="s">
        <v>91</v>
      </c>
      <c r="J144" s="75"/>
      <c r="M144" s="232" t="s">
        <v>153</v>
      </c>
      <c r="N144" s="232" t="s">
        <v>150</v>
      </c>
    </row>
    <row r="145" spans="1:14" ht="12.75" hidden="1" customHeight="1" thickTop="1" thickBot="1" x14ac:dyDescent="0.4">
      <c r="A145" s="23">
        <v>142</v>
      </c>
      <c r="B145" s="23">
        <v>4</v>
      </c>
      <c r="C145" s="99">
        <v>42862</v>
      </c>
      <c r="D145" s="35" t="s">
        <v>175</v>
      </c>
      <c r="E145" s="24" t="str">
        <f t="shared" si="30"/>
        <v>CASEUS NEW HAVEN FC</v>
      </c>
      <c r="F145" s="25" t="str">
        <f t="shared" si="30"/>
        <v>PAMPLONA FC</v>
      </c>
      <c r="G145" s="73"/>
      <c r="H145" s="97">
        <f>VLOOKUP(E145,START_TIMES,2)</f>
        <v>0.33333333333333331</v>
      </c>
      <c r="I145" s="25" t="str">
        <f>VLOOKUP(E145,fields,2)</f>
        <v>Strong Stadium, West Haven</v>
      </c>
      <c r="J145" s="75"/>
      <c r="M145" s="232" t="s">
        <v>151</v>
      </c>
      <c r="N145" s="232" t="s">
        <v>651</v>
      </c>
    </row>
    <row r="146" spans="1:14" ht="12.75" hidden="1" customHeight="1" thickTop="1" thickBot="1" x14ac:dyDescent="0.4">
      <c r="A146" s="23">
        <v>143</v>
      </c>
      <c r="B146" s="23">
        <v>4</v>
      </c>
      <c r="C146" s="99">
        <v>42862</v>
      </c>
      <c r="D146" s="35" t="s">
        <v>175</v>
      </c>
      <c r="E146" s="24" t="str">
        <f t="shared" si="30"/>
        <v>WATERTOWN GEEZERS</v>
      </c>
      <c r="F146" s="25" t="str">
        <f t="shared" si="30"/>
        <v>CLUB NAPOLI 30</v>
      </c>
      <c r="G146" s="73"/>
      <c r="H146" s="97">
        <v>0.33333333333333331</v>
      </c>
      <c r="I146" s="25" t="str">
        <f>VLOOKUP(E146,fields,2)</f>
        <v>Swift School, Watertown</v>
      </c>
      <c r="J146" s="75"/>
      <c r="M146" s="232" t="s">
        <v>159</v>
      </c>
      <c r="N146" s="232" t="s">
        <v>152</v>
      </c>
    </row>
    <row r="147" spans="1:14" ht="12.75" hidden="1" customHeight="1" thickTop="1" thickBot="1" x14ac:dyDescent="0.4">
      <c r="A147" s="23">
        <v>144</v>
      </c>
      <c r="B147" s="23">
        <v>4</v>
      </c>
      <c r="C147" s="99">
        <v>42862</v>
      </c>
      <c r="D147" s="35" t="s">
        <v>175</v>
      </c>
      <c r="E147" s="24" t="str">
        <f t="shared" si="30"/>
        <v>STAMFORD FC</v>
      </c>
      <c r="F147" s="25" t="str">
        <f t="shared" si="30"/>
        <v>INTERNAZIONALE</v>
      </c>
      <c r="G147" s="73"/>
      <c r="H147" s="97">
        <f>VLOOKUP(E147,START_TIMES,2)</f>
        <v>0.41666666666666702</v>
      </c>
      <c r="I147" s="25" t="str">
        <f>VLOOKUP(E147,fields,2)</f>
        <v>West Beach Fields, Stamford</v>
      </c>
      <c r="J147" s="75"/>
      <c r="M147" s="232" t="s">
        <v>158</v>
      </c>
      <c r="N147" s="232" t="s">
        <v>652</v>
      </c>
    </row>
    <row r="148" spans="1:14" ht="12.75" hidden="1" customHeight="1" thickTop="1" thickBot="1" x14ac:dyDescent="0.4">
      <c r="A148" s="23">
        <v>145</v>
      </c>
      <c r="B148" s="23">
        <v>4</v>
      </c>
      <c r="C148" s="99">
        <v>42862</v>
      </c>
      <c r="D148" s="35" t="s">
        <v>175</v>
      </c>
      <c r="E148" s="24" t="str">
        <f t="shared" si="30"/>
        <v>NEWTOWN SALTY DOGS</v>
      </c>
      <c r="F148" s="25" t="str">
        <f t="shared" si="30"/>
        <v>LITCHFIELD COUNTY BLUES</v>
      </c>
      <c r="G148" s="73"/>
      <c r="H148" s="97">
        <f>VLOOKUP(E148,START_TIMES,2)</f>
        <v>0.33333333333333331</v>
      </c>
      <c r="I148" s="25" t="str">
        <f>VLOOKUP(E148,fields,2)</f>
        <v>Treadwell Park, Newtown</v>
      </c>
      <c r="J148" s="75"/>
      <c r="M148" s="232" t="s">
        <v>157</v>
      </c>
      <c r="N148" s="232" t="s">
        <v>154</v>
      </c>
    </row>
    <row r="149" spans="1:14" ht="12.75" hidden="1" customHeight="1" thickTop="1" thickBot="1" x14ac:dyDescent="0.4">
      <c r="A149" s="23">
        <v>146</v>
      </c>
      <c r="B149" s="23">
        <v>4</v>
      </c>
      <c r="C149" s="99">
        <v>42862</v>
      </c>
      <c r="D149" s="35" t="s">
        <v>175</v>
      </c>
      <c r="E149" s="24" t="str">
        <f t="shared" si="30"/>
        <v>MILFORD AMIGOS</v>
      </c>
      <c r="F149" s="25" t="str">
        <f t="shared" si="30"/>
        <v>NAUGATUCK FUSION</v>
      </c>
      <c r="G149" s="73"/>
      <c r="H149" s="97">
        <f>VLOOKUP(E149,START_TIMES,2)</f>
        <v>0.33333333333333331</v>
      </c>
      <c r="I149" s="25" t="str">
        <f>VLOOKUP(E149,fields,2)</f>
        <v>Pease Road, Woodbridge</v>
      </c>
      <c r="J149" s="75"/>
      <c r="M149" s="232" t="s">
        <v>155</v>
      </c>
      <c r="N149" s="232" t="s">
        <v>156</v>
      </c>
    </row>
    <row r="150" spans="1:14" ht="12.75" hidden="1" customHeight="1" thickTop="1" thickBot="1" x14ac:dyDescent="0.4">
      <c r="A150" s="23">
        <v>147</v>
      </c>
      <c r="B150" s="23" t="s">
        <v>0</v>
      </c>
      <c r="C150" s="99"/>
      <c r="D150" s="27" t="s">
        <v>0</v>
      </c>
      <c r="E150" s="24"/>
      <c r="F150" s="25"/>
      <c r="G150" s="73"/>
      <c r="H150" s="97"/>
      <c r="I150" s="25"/>
      <c r="J150" s="75"/>
      <c r="M150" s="2"/>
      <c r="N150" s="2"/>
    </row>
    <row r="151" spans="1:14" ht="12.75" hidden="1" customHeight="1" thickTop="1" thickBot="1" x14ac:dyDescent="0.4">
      <c r="A151" s="23">
        <v>148</v>
      </c>
      <c r="B151" s="23">
        <v>4</v>
      </c>
      <c r="C151" s="99">
        <v>42862</v>
      </c>
      <c r="D151" s="36" t="s">
        <v>11</v>
      </c>
      <c r="E151" s="24" t="str">
        <f t="shared" ref="E151:F155" si="31">VLOOKUP(M151,Teams,2)</f>
        <v>RIDGEFIELD KICKS</v>
      </c>
      <c r="F151" s="25" t="str">
        <f t="shared" si="31"/>
        <v>FAIRFIELD GAC</v>
      </c>
      <c r="G151" s="73"/>
      <c r="H151" s="97">
        <f>VLOOKUP(E151,START_TIMES,2)</f>
        <v>0.41666666666666702</v>
      </c>
      <c r="I151" s="25" t="str">
        <f>VLOOKUP(E151,fields,2)</f>
        <v>Diniz Field, Ridgefield</v>
      </c>
      <c r="J151" s="75"/>
      <c r="M151" s="5" t="s">
        <v>105</v>
      </c>
      <c r="N151" s="5" t="s">
        <v>162</v>
      </c>
    </row>
    <row r="152" spans="1:14" ht="12.75" hidden="1" customHeight="1" thickTop="1" thickBot="1" x14ac:dyDescent="0.4">
      <c r="A152" s="23">
        <v>149</v>
      </c>
      <c r="B152" s="23">
        <v>4</v>
      </c>
      <c r="C152" s="99">
        <v>42862</v>
      </c>
      <c r="D152" s="36" t="s">
        <v>11</v>
      </c>
      <c r="E152" s="24" t="str">
        <f t="shared" si="31"/>
        <v>WATERBURY ALBANIANS</v>
      </c>
      <c r="F152" s="25" t="str">
        <f t="shared" si="31"/>
        <v>NORWALK MARINERS</v>
      </c>
      <c r="G152" s="73"/>
      <c r="H152" s="97">
        <f>VLOOKUP(E152,START_TIMES,2)</f>
        <v>0.375</v>
      </c>
      <c r="I152" s="25" t="str">
        <f>VLOOKUP(E152,fields,2)</f>
        <v>Wilby HS, Waterbury</v>
      </c>
      <c r="J152" s="75"/>
      <c r="M152" s="5" t="s">
        <v>108</v>
      </c>
      <c r="N152" s="5" t="s">
        <v>104</v>
      </c>
    </row>
    <row r="153" spans="1:14" ht="12.75" hidden="1" customHeight="1" thickTop="1" thickBot="1" x14ac:dyDescent="0.4">
      <c r="A153" s="23">
        <v>150</v>
      </c>
      <c r="B153" s="23">
        <v>4</v>
      </c>
      <c r="C153" s="99">
        <v>42862</v>
      </c>
      <c r="D153" s="36" t="s">
        <v>11</v>
      </c>
      <c r="E153" s="24" t="str">
        <f t="shared" si="31"/>
        <v>DANBURY UNITED 40</v>
      </c>
      <c r="F153" s="25" t="str">
        <f t="shared" si="31"/>
        <v>CHESHIRE AZZURRI 40</v>
      </c>
      <c r="G153" s="73"/>
      <c r="H153" s="97">
        <f>VLOOKUP(E153,START_TIMES,2)</f>
        <v>0.45833333333333331</v>
      </c>
      <c r="I153" s="25" t="str">
        <f>VLOOKUP(E153,fields,2)</f>
        <v>Portuguese Cultural Center, Danbury</v>
      </c>
      <c r="J153" s="75"/>
      <c r="M153" s="5" t="s">
        <v>161</v>
      </c>
      <c r="N153" s="5" t="s">
        <v>160</v>
      </c>
    </row>
    <row r="154" spans="1:14" ht="12.75" hidden="1" customHeight="1" thickTop="1" thickBot="1" x14ac:dyDescent="0.4">
      <c r="A154" s="23">
        <v>151</v>
      </c>
      <c r="B154" s="23">
        <v>4</v>
      </c>
      <c r="C154" s="99">
        <v>42862</v>
      </c>
      <c r="D154" s="36" t="s">
        <v>11</v>
      </c>
      <c r="E154" s="24" t="str">
        <f t="shared" si="31"/>
        <v>GREENWICH PUMAS</v>
      </c>
      <c r="F154" s="25" t="str">
        <f t="shared" si="31"/>
        <v>STORM FC</v>
      </c>
      <c r="G154" s="73"/>
      <c r="H154" s="97">
        <f>VLOOKUP(E154,START_TIMES,2)</f>
        <v>0.41666666666666702</v>
      </c>
      <c r="I154" s="25" t="str">
        <f>VLOOKUP(E154,fields,2)</f>
        <v>tbd</v>
      </c>
      <c r="J154" s="75"/>
      <c r="M154" s="5" t="s">
        <v>163</v>
      </c>
      <c r="N154" s="5" t="s">
        <v>106</v>
      </c>
    </row>
    <row r="155" spans="1:14" ht="12.75" hidden="1" customHeight="1" thickTop="1" thickBot="1" x14ac:dyDescent="0.4">
      <c r="A155" s="23">
        <v>152</v>
      </c>
      <c r="B155" s="23">
        <v>4</v>
      </c>
      <c r="C155" s="99">
        <v>42862</v>
      </c>
      <c r="D155" s="36" t="s">
        <v>11</v>
      </c>
      <c r="E155" s="24" t="str">
        <f t="shared" si="31"/>
        <v>VASCO DA GAMA 40</v>
      </c>
      <c r="F155" s="25" t="str">
        <f t="shared" si="31"/>
        <v xml:space="preserve">WILTON WARRIORS </v>
      </c>
      <c r="G155" s="73"/>
      <c r="H155" s="97">
        <f>VLOOKUP(E155,START_TIMES,2)</f>
        <v>0.41666666666666702</v>
      </c>
      <c r="I155" s="25" t="str">
        <f>VLOOKUP(E155,fields,2)</f>
        <v>Veterans Memorial Park, Bridgeport</v>
      </c>
      <c r="J155" s="75"/>
      <c r="M155" s="5" t="s">
        <v>107</v>
      </c>
      <c r="N155" s="5" t="s">
        <v>109</v>
      </c>
    </row>
    <row r="156" spans="1:14" ht="12.75" hidden="1" customHeight="1" thickTop="1" thickBot="1" x14ac:dyDescent="0.4">
      <c r="A156" s="23">
        <v>153</v>
      </c>
      <c r="B156" s="23" t="s">
        <v>0</v>
      </c>
      <c r="C156" s="99"/>
      <c r="D156" s="27" t="s">
        <v>0</v>
      </c>
      <c r="E156" s="24"/>
      <c r="F156" s="25"/>
      <c r="G156" s="73"/>
      <c r="H156" s="97"/>
      <c r="I156" s="25"/>
      <c r="J156" s="75"/>
      <c r="M156" s="2"/>
      <c r="N156" s="2"/>
    </row>
    <row r="157" spans="1:14" ht="12.75" hidden="1" customHeight="1" thickTop="1" thickBot="1" x14ac:dyDescent="0.4">
      <c r="A157" s="23">
        <v>154</v>
      </c>
      <c r="B157" s="23">
        <v>4</v>
      </c>
      <c r="C157" s="99">
        <v>42862</v>
      </c>
      <c r="D157" s="37" t="s">
        <v>12</v>
      </c>
      <c r="E157" s="24" t="str">
        <f t="shared" ref="E157:F161" si="32">VLOOKUP(M157,Teams,2)</f>
        <v>STAMFORD UNITED</v>
      </c>
      <c r="F157" s="25" t="str">
        <f t="shared" si="32"/>
        <v xml:space="preserve">GUILFORD CELTIC </v>
      </c>
      <c r="G157" s="73"/>
      <c r="H157" s="97">
        <f>VLOOKUP(E157,START_TIMES,2)</f>
        <v>0.41666666666666702</v>
      </c>
      <c r="I157" s="25" t="str">
        <f>VLOOKUP(E157,fields,2)</f>
        <v>West Beach Fields, Stamford</v>
      </c>
      <c r="J157" s="75"/>
      <c r="M157" s="5" t="s">
        <v>119</v>
      </c>
      <c r="N157" s="5" t="s">
        <v>114</v>
      </c>
    </row>
    <row r="158" spans="1:14" ht="12.75" hidden="1" customHeight="1" thickTop="1" thickBot="1" x14ac:dyDescent="0.4">
      <c r="A158" s="23">
        <v>155</v>
      </c>
      <c r="B158" s="23">
        <v>4</v>
      </c>
      <c r="C158" s="99">
        <v>42862</v>
      </c>
      <c r="D158" s="37" t="s">
        <v>12</v>
      </c>
      <c r="E158" s="24" t="str">
        <f t="shared" si="32"/>
        <v>GREENWICH GUNNERS 40</v>
      </c>
      <c r="F158" s="25" t="str">
        <f t="shared" si="32"/>
        <v>DERBY QUITUS</v>
      </c>
      <c r="G158" s="73"/>
      <c r="H158" s="97">
        <f>VLOOKUP(E158,START_TIMES,2)</f>
        <v>0.41666666666666702</v>
      </c>
      <c r="I158" s="25" t="str">
        <f>VLOOKUP(E158,fields,2)</f>
        <v>tbd</v>
      </c>
      <c r="J158" s="75"/>
      <c r="M158" s="5" t="s">
        <v>112</v>
      </c>
      <c r="N158" s="5" t="s">
        <v>110</v>
      </c>
    </row>
    <row r="159" spans="1:14" ht="12.75" hidden="1" customHeight="1" thickTop="1" thickBot="1" x14ac:dyDescent="0.4">
      <c r="A159" s="23">
        <v>156</v>
      </c>
      <c r="B159" s="23">
        <v>4</v>
      </c>
      <c r="C159" s="99">
        <v>42862</v>
      </c>
      <c r="D159" s="37" t="s">
        <v>12</v>
      </c>
      <c r="E159" s="24" t="str">
        <f t="shared" si="32"/>
        <v>GUILFORD BELL CURVE</v>
      </c>
      <c r="F159" s="25" t="str">
        <f t="shared" si="32"/>
        <v xml:space="preserve">NORWALK SPORT COLOMBIA </v>
      </c>
      <c r="G159" s="73"/>
      <c r="H159" s="97">
        <f>VLOOKUP(E159,START_TIMES,2)</f>
        <v>0.41666666666666702</v>
      </c>
      <c r="I159" s="25" t="str">
        <f>VLOOKUP(E159,fields,2)</f>
        <v>Guilford HS, Guilford</v>
      </c>
      <c r="J159" s="75"/>
      <c r="M159" s="5" t="s">
        <v>113</v>
      </c>
      <c r="N159" s="5" t="s">
        <v>117</v>
      </c>
    </row>
    <row r="160" spans="1:14" ht="12.75" hidden="1" customHeight="1" thickTop="1" thickBot="1" x14ac:dyDescent="0.4">
      <c r="A160" s="23">
        <v>157</v>
      </c>
      <c r="B160" s="23">
        <v>4</v>
      </c>
      <c r="C160" s="99">
        <v>42862</v>
      </c>
      <c r="D160" s="37" t="s">
        <v>12</v>
      </c>
      <c r="E160" s="24" t="str">
        <f t="shared" si="32"/>
        <v>NEW HAVEN AMERICANS</v>
      </c>
      <c r="F160" s="25" t="str">
        <f t="shared" si="32"/>
        <v>SOUTHEAST ROVERS</v>
      </c>
      <c r="G160" s="73"/>
      <c r="H160" s="97">
        <f>VLOOKUP(E160,START_TIMES,2)</f>
        <v>0.41666666666666702</v>
      </c>
      <c r="I160" s="25" t="str">
        <f>VLOOKUP(E160,fields,2)</f>
        <v>Peck Place School, Orange</v>
      </c>
      <c r="J160" s="75"/>
      <c r="M160" s="5" t="s">
        <v>115</v>
      </c>
      <c r="N160" s="5" t="s">
        <v>118</v>
      </c>
    </row>
    <row r="161" spans="1:14" ht="12.75" hidden="1" customHeight="1" thickTop="1" thickBot="1" x14ac:dyDescent="0.4">
      <c r="A161" s="23">
        <v>158</v>
      </c>
      <c r="B161" s="23">
        <v>4</v>
      </c>
      <c r="C161" s="99">
        <v>42862</v>
      </c>
      <c r="D161" s="37" t="s">
        <v>12</v>
      </c>
      <c r="E161" s="24" t="str">
        <f t="shared" si="32"/>
        <v>GREENWICH ARSENAL 40</v>
      </c>
      <c r="F161" s="25" t="str">
        <f t="shared" si="32"/>
        <v>NEWINGTON PORTUGUESE 40</v>
      </c>
      <c r="G161" s="73"/>
      <c r="H161" s="97">
        <f>VLOOKUP(E161,START_TIMES,2)</f>
        <v>0.41666666666666702</v>
      </c>
      <c r="I161" s="25" t="str">
        <f>VLOOKUP(E161,fields,2)</f>
        <v>tbd</v>
      </c>
      <c r="J161" s="75"/>
      <c r="M161" s="5" t="s">
        <v>111</v>
      </c>
      <c r="N161" s="5" t="s">
        <v>116</v>
      </c>
    </row>
    <row r="162" spans="1:14" ht="12.75" hidden="1" customHeight="1" thickTop="1" thickBot="1" x14ac:dyDescent="0.4">
      <c r="A162" s="23">
        <v>159</v>
      </c>
      <c r="B162" s="23" t="s">
        <v>0</v>
      </c>
      <c r="C162" s="99"/>
      <c r="D162" s="27" t="s">
        <v>0</v>
      </c>
      <c r="E162" s="24"/>
      <c r="F162" s="25"/>
      <c r="G162" s="73"/>
      <c r="H162" s="97"/>
      <c r="I162" s="25"/>
      <c r="J162" s="75"/>
      <c r="M162" s="5"/>
      <c r="N162" s="2"/>
    </row>
    <row r="163" spans="1:14" ht="12.75" hidden="1" customHeight="1" thickTop="1" thickBot="1" x14ac:dyDescent="0.4">
      <c r="A163" s="23">
        <v>160</v>
      </c>
      <c r="B163" s="23">
        <v>4</v>
      </c>
      <c r="C163" s="99">
        <v>42862</v>
      </c>
      <c r="D163" s="38" t="s">
        <v>13</v>
      </c>
      <c r="E163" s="24" t="str">
        <f t="shared" ref="E163:F168" si="33">VLOOKUP(M163,Teams,2)</f>
        <v>HENRY  REID FC 40</v>
      </c>
      <c r="F163" s="25" t="str">
        <f t="shared" si="33"/>
        <v xml:space="preserve">CHESHIRE UNITED </v>
      </c>
      <c r="G163" s="73"/>
      <c r="H163" s="97">
        <f t="shared" ref="H163:H168" si="34">VLOOKUP(E163,START_TIMES,2)</f>
        <v>0.41666666666666702</v>
      </c>
      <c r="I163" s="25" t="str">
        <f>VLOOKUP(E163,fields,2)</f>
        <v>Ludlowe HS, Fairfield</v>
      </c>
      <c r="J163" s="75"/>
      <c r="M163" s="239" t="s">
        <v>123</v>
      </c>
      <c r="N163" s="239" t="s">
        <v>120</v>
      </c>
    </row>
    <row r="164" spans="1:14" ht="12.75" hidden="1" customHeight="1" thickTop="1" thickBot="1" x14ac:dyDescent="0.4">
      <c r="A164" s="23">
        <v>161</v>
      </c>
      <c r="B164" s="23">
        <v>4</v>
      </c>
      <c r="C164" s="99">
        <v>42862</v>
      </c>
      <c r="D164" s="38" t="s">
        <v>13</v>
      </c>
      <c r="E164" s="24" t="str">
        <f t="shared" si="33"/>
        <v>ELI'S FC</v>
      </c>
      <c r="F164" s="25" t="str">
        <f t="shared" si="33"/>
        <v>BYE 40 (NO GAME)</v>
      </c>
      <c r="G164" s="73"/>
      <c r="H164" s="97">
        <f t="shared" si="34"/>
        <v>0.41666666666666702</v>
      </c>
      <c r="I164" s="266" t="s">
        <v>91</v>
      </c>
      <c r="J164" s="75"/>
      <c r="M164" s="239" t="s">
        <v>121</v>
      </c>
      <c r="N164" s="239" t="s">
        <v>653</v>
      </c>
    </row>
    <row r="165" spans="1:14" ht="12.75" hidden="1" customHeight="1" thickTop="1" thickBot="1" x14ac:dyDescent="0.4">
      <c r="A165" s="23">
        <v>162</v>
      </c>
      <c r="B165" s="23">
        <v>4</v>
      </c>
      <c r="C165" s="99">
        <v>42862</v>
      </c>
      <c r="D165" s="38" t="s">
        <v>13</v>
      </c>
      <c r="E165" s="24" t="str">
        <f t="shared" si="33"/>
        <v>WILTON WOLVES</v>
      </c>
      <c r="F165" s="25" t="str">
        <f t="shared" si="33"/>
        <v>HAMDEN UNITED</v>
      </c>
      <c r="G165" s="73"/>
      <c r="H165" s="97">
        <f t="shared" si="34"/>
        <v>0.41666666666666702</v>
      </c>
      <c r="I165" s="25" t="str">
        <f>VLOOKUP(E165,fields,2)</f>
        <v>Middlebrook School, Wilton</v>
      </c>
      <c r="J165" s="75"/>
      <c r="M165" s="239" t="s">
        <v>129</v>
      </c>
      <c r="N165" s="239" t="s">
        <v>122</v>
      </c>
    </row>
    <row r="166" spans="1:14" ht="12.75" hidden="1" customHeight="1" thickTop="1" thickBot="1" x14ac:dyDescent="0.4">
      <c r="A166" s="23">
        <v>163</v>
      </c>
      <c r="B166" s="23">
        <v>4</v>
      </c>
      <c r="C166" s="99">
        <v>42862</v>
      </c>
      <c r="D166" s="38" t="s">
        <v>13</v>
      </c>
      <c r="E166" s="24" t="str">
        <f t="shared" si="33"/>
        <v>WALLINGFORD MORELIA</v>
      </c>
      <c r="F166" s="25" t="str">
        <f t="shared" si="33"/>
        <v>BESA SC</v>
      </c>
      <c r="G166" s="73"/>
      <c r="H166" s="97">
        <f t="shared" si="34"/>
        <v>0.41666666666666702</v>
      </c>
      <c r="I166" s="25" t="str">
        <f>VLOOKUP(E166,fields,2)</f>
        <v>Woodhouse Field, Wallingford</v>
      </c>
      <c r="J166" s="75"/>
      <c r="M166" s="239" t="s">
        <v>128</v>
      </c>
      <c r="N166" s="239" t="s">
        <v>654</v>
      </c>
    </row>
    <row r="167" spans="1:14" ht="12.75" hidden="1" customHeight="1" thickTop="1" thickBot="1" x14ac:dyDescent="0.4">
      <c r="A167" s="23">
        <v>164</v>
      </c>
      <c r="B167" s="23">
        <v>4</v>
      </c>
      <c r="C167" s="99">
        <v>42862</v>
      </c>
      <c r="D167" s="38" t="s">
        <v>13</v>
      </c>
      <c r="E167" s="24" t="str">
        <f t="shared" si="33"/>
        <v>STAMFORD CITY</v>
      </c>
      <c r="F167" s="25" t="str">
        <f t="shared" si="33"/>
        <v>NORTH BRANFORD 40</v>
      </c>
      <c r="G167" s="73"/>
      <c r="H167" s="97">
        <f t="shared" si="34"/>
        <v>0.41666666666666702</v>
      </c>
      <c r="I167" s="25" t="str">
        <f>VLOOKUP(E167,fields,2)</f>
        <v>West Beach Fields, Stamford</v>
      </c>
      <c r="J167" s="75"/>
      <c r="M167" s="239" t="s">
        <v>127</v>
      </c>
      <c r="N167" s="239" t="s">
        <v>124</v>
      </c>
    </row>
    <row r="168" spans="1:14" ht="12.75" hidden="1" customHeight="1" thickTop="1" thickBot="1" x14ac:dyDescent="0.4">
      <c r="A168" s="23">
        <v>165</v>
      </c>
      <c r="B168" s="23">
        <v>4</v>
      </c>
      <c r="C168" s="99">
        <v>42862</v>
      </c>
      <c r="D168" s="38" t="s">
        <v>13</v>
      </c>
      <c r="E168" s="24" t="str">
        <f t="shared" si="33"/>
        <v>NORTH HAVEN SC</v>
      </c>
      <c r="F168" s="25" t="str">
        <f t="shared" si="33"/>
        <v>PAN ZONES</v>
      </c>
      <c r="G168" s="73"/>
      <c r="H168" s="97">
        <f t="shared" si="34"/>
        <v>0.41666666666666702</v>
      </c>
      <c r="I168" s="25" t="str">
        <f>VLOOKUP(E168,fields,2)</f>
        <v>Ridge Road, North Haven</v>
      </c>
      <c r="J168" s="75"/>
      <c r="M168" s="239" t="s">
        <v>125</v>
      </c>
      <c r="N168" s="239" t="s">
        <v>126</v>
      </c>
    </row>
    <row r="169" spans="1:14" ht="12.75" hidden="1" customHeight="1" thickTop="1" thickBot="1" x14ac:dyDescent="0.4">
      <c r="A169" s="23">
        <v>166</v>
      </c>
      <c r="B169" s="23" t="s">
        <v>0</v>
      </c>
      <c r="C169" s="99"/>
      <c r="D169" s="27" t="s">
        <v>0</v>
      </c>
      <c r="E169" s="24"/>
      <c r="F169" s="25"/>
      <c r="G169" s="73"/>
      <c r="H169" s="97"/>
      <c r="I169" s="25"/>
      <c r="J169" s="75"/>
      <c r="M169" s="5"/>
      <c r="N169" s="2"/>
    </row>
    <row r="170" spans="1:14" ht="12.75" hidden="1" customHeight="1" thickTop="1" thickBot="1" x14ac:dyDescent="0.4">
      <c r="A170" s="23">
        <v>167</v>
      </c>
      <c r="B170" s="23">
        <v>4</v>
      </c>
      <c r="C170" s="99">
        <v>42862</v>
      </c>
      <c r="D170" s="28" t="s">
        <v>102</v>
      </c>
      <c r="E170" s="24" t="str">
        <f t="shared" ref="E170:F174" si="35">VLOOKUP(M170,Teams,2)</f>
        <v>VASCO DA GAMA 50</v>
      </c>
      <c r="F170" s="25" t="str">
        <f t="shared" si="35"/>
        <v>GREENWICH GUNNERS 50</v>
      </c>
      <c r="G170" s="73"/>
      <c r="H170" s="97">
        <f>VLOOKUP(E170,START_TIMES,2)</f>
        <v>0.41666666666666702</v>
      </c>
      <c r="I170" s="25" t="str">
        <f>VLOOKUP(E170,fields,2)</f>
        <v>Veterans Memorial Park, Bridgeport</v>
      </c>
      <c r="J170" s="75"/>
      <c r="M170" s="5" t="s">
        <v>144</v>
      </c>
      <c r="N170" s="5" t="s">
        <v>134</v>
      </c>
    </row>
    <row r="171" spans="1:14" ht="12.75" hidden="1" customHeight="1" thickTop="1" thickBot="1" x14ac:dyDescent="0.4">
      <c r="A171" s="23">
        <v>168</v>
      </c>
      <c r="B171" s="23">
        <v>4</v>
      </c>
      <c r="C171" s="99">
        <v>42862</v>
      </c>
      <c r="D171" s="28" t="s">
        <v>102</v>
      </c>
      <c r="E171" s="24" t="str">
        <f t="shared" si="35"/>
        <v>DARIEN BLUE WAVE</v>
      </c>
      <c r="F171" s="25" t="str">
        <f t="shared" si="35"/>
        <v>CHESHIRE AZZURRI 50</v>
      </c>
      <c r="G171" s="73"/>
      <c r="H171" s="97">
        <f>VLOOKUP(E171,START_TIMES,2)</f>
        <v>0.375</v>
      </c>
      <c r="I171" s="25" t="str">
        <f>VLOOKUP(E171,fields,2)</f>
        <v>Middlesex MS (Lower), Darien</v>
      </c>
      <c r="J171" s="75"/>
      <c r="M171" s="5" t="s">
        <v>132</v>
      </c>
      <c r="N171" s="5" t="s">
        <v>130</v>
      </c>
    </row>
    <row r="172" spans="1:14" ht="12.75" hidden="1" customHeight="1" thickTop="1" thickBot="1" x14ac:dyDescent="0.4">
      <c r="A172" s="23">
        <v>169</v>
      </c>
      <c r="B172" s="23">
        <v>4</v>
      </c>
      <c r="C172" s="99">
        <v>42862</v>
      </c>
      <c r="D172" s="28" t="s">
        <v>102</v>
      </c>
      <c r="E172" s="24" t="str">
        <f t="shared" si="35"/>
        <v xml:space="preserve">GLASTONBURY CELTIC </v>
      </c>
      <c r="F172" s="25" t="str">
        <f t="shared" si="35"/>
        <v>NEW BRITAIN FALCONS FC</v>
      </c>
      <c r="G172" s="73"/>
      <c r="H172" s="97">
        <f>VLOOKUP(E172,START_TIMES,2)</f>
        <v>0.41666666666666702</v>
      </c>
      <c r="I172" s="25" t="str">
        <f>VLOOKUP(E172,fields,2)</f>
        <v>Irish American Club, Glastonbury</v>
      </c>
      <c r="J172" s="75"/>
      <c r="M172" s="5" t="s">
        <v>133</v>
      </c>
      <c r="N172" s="5" t="s">
        <v>141</v>
      </c>
    </row>
    <row r="173" spans="1:14" ht="12.75" hidden="1" customHeight="1" thickTop="1" thickBot="1" x14ac:dyDescent="0.4">
      <c r="A173" s="23">
        <v>170</v>
      </c>
      <c r="B173" s="23">
        <v>4</v>
      </c>
      <c r="C173" s="99">
        <v>42862</v>
      </c>
      <c r="D173" s="28" t="s">
        <v>102</v>
      </c>
      <c r="E173" s="24" t="str">
        <f t="shared" si="35"/>
        <v>GUILFORD BLACK EAGLES</v>
      </c>
      <c r="F173" s="25" t="str">
        <f t="shared" si="35"/>
        <v>POLONIA FALCON STARS FC</v>
      </c>
      <c r="G173" s="73"/>
      <c r="H173" s="97">
        <v>0.33333333333333331</v>
      </c>
      <c r="I173" s="25" t="str">
        <f>VLOOKUP(E173,fields,2)</f>
        <v>Guilford HS, Guilford</v>
      </c>
      <c r="J173" s="75"/>
      <c r="M173" s="5" t="s">
        <v>136</v>
      </c>
      <c r="N173" s="5" t="s">
        <v>142</v>
      </c>
    </row>
    <row r="174" spans="1:14" ht="12.75" hidden="1" customHeight="1" thickTop="1" thickBot="1" x14ac:dyDescent="0.4">
      <c r="A174" s="23">
        <v>171</v>
      </c>
      <c r="B174" s="23">
        <v>4</v>
      </c>
      <c r="C174" s="99">
        <v>42862</v>
      </c>
      <c r="D174" s="28" t="s">
        <v>102</v>
      </c>
      <c r="E174" s="24" t="str">
        <f t="shared" si="35"/>
        <v>CLUB NAPOLI 50</v>
      </c>
      <c r="F174" s="25" t="str">
        <f t="shared" si="35"/>
        <v>HARTFORD CAVALIERS</v>
      </c>
      <c r="G174" s="73"/>
      <c r="H174" s="97">
        <f>VLOOKUP(E174,START_TIMES,2)</f>
        <v>0.41666666666666702</v>
      </c>
      <c r="I174" s="25" t="str">
        <f>VLOOKUP(E174,fields,2)</f>
        <v>North Farms Park, North Branford</v>
      </c>
      <c r="J174" s="75"/>
      <c r="M174" s="5" t="s">
        <v>131</v>
      </c>
      <c r="N174" s="5" t="s">
        <v>138</v>
      </c>
    </row>
    <row r="175" spans="1:14" ht="12.75" hidden="1" customHeight="1" thickTop="1" thickBot="1" x14ac:dyDescent="0.4">
      <c r="A175" s="23">
        <v>172</v>
      </c>
      <c r="B175" s="23" t="s">
        <v>0</v>
      </c>
      <c r="C175" s="99"/>
      <c r="D175" s="27" t="s">
        <v>0</v>
      </c>
      <c r="E175" s="24"/>
      <c r="F175" s="25"/>
      <c r="G175" s="73"/>
      <c r="H175" s="97"/>
      <c r="I175" s="25"/>
      <c r="J175" s="75"/>
      <c r="M175" s="5"/>
      <c r="N175" s="2"/>
    </row>
    <row r="176" spans="1:14" ht="12.75" hidden="1" customHeight="1" thickTop="1" thickBot="1" x14ac:dyDescent="0.4">
      <c r="A176" s="23">
        <v>173</v>
      </c>
      <c r="B176" s="23">
        <v>4</v>
      </c>
      <c r="C176" s="99">
        <v>42862</v>
      </c>
      <c r="D176" s="39" t="s">
        <v>103</v>
      </c>
      <c r="E176" s="24" t="str">
        <f t="shared" ref="E176:F180" si="36">VLOOKUP(M176,Teams,2)</f>
        <v>WEST HAVEN GRAYS</v>
      </c>
      <c r="F176" s="25" t="str">
        <f t="shared" si="36"/>
        <v>MOODUS SC</v>
      </c>
      <c r="G176" s="73"/>
      <c r="H176" s="97">
        <f>VLOOKUP(E176,START_TIMES,2)</f>
        <v>0.41666666666666702</v>
      </c>
      <c r="I176" s="25" t="str">
        <f>VLOOKUP(E176,fields,2)</f>
        <v>Pagels Field, West Haven</v>
      </c>
      <c r="J176" s="75"/>
      <c r="M176" s="5" t="s">
        <v>145</v>
      </c>
      <c r="N176" s="5" t="s">
        <v>135</v>
      </c>
    </row>
    <row r="177" spans="1:14" ht="12.75" hidden="1" customHeight="1" thickTop="1" thickBot="1" x14ac:dyDescent="0.4">
      <c r="A177" s="23">
        <v>174</v>
      </c>
      <c r="B177" s="23">
        <v>4</v>
      </c>
      <c r="C177" s="99">
        <v>42862</v>
      </c>
      <c r="D177" s="39" t="s">
        <v>103</v>
      </c>
      <c r="E177" s="24" t="str">
        <f t="shared" si="36"/>
        <v>GREENWICH ARSENAL 50</v>
      </c>
      <c r="F177" s="25" t="str">
        <f t="shared" si="36"/>
        <v>EAST HAVEN SC</v>
      </c>
      <c r="G177" s="73"/>
      <c r="H177" s="97">
        <f>VLOOKUP(E177,START_TIMES,2)</f>
        <v>0.41666666666666702</v>
      </c>
      <c r="I177" s="25" t="str">
        <f>VLOOKUP(E177,fields,2)</f>
        <v>tbd</v>
      </c>
      <c r="J177" s="75"/>
      <c r="M177" s="5" t="s">
        <v>148</v>
      </c>
      <c r="N177" s="5" t="s">
        <v>146</v>
      </c>
    </row>
    <row r="178" spans="1:14" ht="12.75" hidden="1" customHeight="1" thickTop="1" thickBot="1" x14ac:dyDescent="0.4">
      <c r="A178" s="23">
        <v>175</v>
      </c>
      <c r="B178" s="23">
        <v>4</v>
      </c>
      <c r="C178" s="99">
        <v>42862</v>
      </c>
      <c r="D178" s="39" t="s">
        <v>103</v>
      </c>
      <c r="E178" s="24" t="str">
        <f t="shared" si="36"/>
        <v>GREENWICH PUMAS LEGENDS</v>
      </c>
      <c r="F178" s="25" t="str">
        <f t="shared" si="36"/>
        <v>SOUTHBURY BOOMERS</v>
      </c>
      <c r="G178" s="73"/>
      <c r="H178" s="97">
        <f>VLOOKUP(E178,START_TIMES,2)</f>
        <v>0.41666666666666702</v>
      </c>
      <c r="I178" s="25" t="str">
        <f>VLOOKUP(E178,fields,2)</f>
        <v>tbd</v>
      </c>
      <c r="J178" s="75"/>
      <c r="M178" s="5" t="s">
        <v>149</v>
      </c>
      <c r="N178" s="5" t="s">
        <v>140</v>
      </c>
    </row>
    <row r="179" spans="1:14" ht="12.75" hidden="1" customHeight="1" thickTop="1" thickBot="1" x14ac:dyDescent="0.4">
      <c r="A179" s="23">
        <v>176</v>
      </c>
      <c r="B179" s="23">
        <v>4</v>
      </c>
      <c r="C179" s="99">
        <v>42862</v>
      </c>
      <c r="D179" s="39" t="s">
        <v>103</v>
      </c>
      <c r="E179" s="24" t="str">
        <f t="shared" si="36"/>
        <v>NAUGATUCK RIVER RATS</v>
      </c>
      <c r="F179" s="25" t="str">
        <f t="shared" si="36"/>
        <v>WATERBURY PONTES</v>
      </c>
      <c r="G179" s="73"/>
      <c r="H179" s="97">
        <f>VLOOKUP(E179,START_TIMES,2)</f>
        <v>0.41666666666666702</v>
      </c>
      <c r="I179" s="25" t="str">
        <f>VLOOKUP(E179,fields,2)</f>
        <v>City Hill MS, Naugatuck</v>
      </c>
      <c r="J179" s="75"/>
      <c r="M179" s="5" t="s">
        <v>137</v>
      </c>
      <c r="N179" s="5" t="s">
        <v>143</v>
      </c>
    </row>
    <row r="180" spans="1:14" ht="12.75" hidden="1" customHeight="1" thickTop="1" thickBot="1" x14ac:dyDescent="0.4">
      <c r="A180" s="23">
        <v>177</v>
      </c>
      <c r="B180" s="23">
        <v>4</v>
      </c>
      <c r="C180" s="99">
        <v>42862</v>
      </c>
      <c r="D180" s="39" t="s">
        <v>103</v>
      </c>
      <c r="E180" s="24" t="str">
        <f t="shared" si="36"/>
        <v>FARMINGTON WHITE OWLS</v>
      </c>
      <c r="F180" s="25" t="str">
        <f t="shared" si="36"/>
        <v>NORTH BRANFORD LEGENDS</v>
      </c>
      <c r="G180" s="73"/>
      <c r="H180" s="97">
        <f>VLOOKUP(E180,START_TIMES,2)</f>
        <v>0.41666666666666702</v>
      </c>
      <c r="I180" s="25" t="str">
        <f>VLOOKUP(E180,fields,2)</f>
        <v>Winding Trails, Farmington</v>
      </c>
      <c r="J180" s="75"/>
      <c r="M180" s="5" t="s">
        <v>147</v>
      </c>
      <c r="N180" s="5" t="s">
        <v>139</v>
      </c>
    </row>
    <row r="181" spans="1:14" ht="12.75" hidden="1" customHeight="1" thickTop="1" x14ac:dyDescent="0.35">
      <c r="A181" s="23">
        <v>178</v>
      </c>
      <c r="B181" s="23" t="s">
        <v>0</v>
      </c>
      <c r="C181" s="99"/>
      <c r="D181" s="27" t="s">
        <v>0</v>
      </c>
      <c r="E181" s="24"/>
      <c r="F181" s="25"/>
      <c r="G181" s="73"/>
      <c r="H181" s="97"/>
      <c r="I181" s="25"/>
      <c r="J181" s="75"/>
      <c r="M181" s="2"/>
      <c r="N181" s="2"/>
    </row>
    <row r="182" spans="1:14" ht="23.5" hidden="1" thickTop="1" thickBot="1" x14ac:dyDescent="0.4">
      <c r="A182" s="23">
        <v>179</v>
      </c>
      <c r="B182" s="103" t="s">
        <v>0</v>
      </c>
      <c r="C182" s="106" t="s">
        <v>228</v>
      </c>
      <c r="D182" s="106"/>
      <c r="E182" s="106"/>
      <c r="F182" s="106"/>
      <c r="G182" s="106"/>
      <c r="H182" s="134"/>
      <c r="I182" s="110"/>
      <c r="J182" s="104"/>
      <c r="M182" s="2"/>
      <c r="N182" s="2"/>
    </row>
    <row r="183" spans="1:14" ht="12.75" hidden="1" customHeight="1" thickBot="1" x14ac:dyDescent="0.4">
      <c r="A183" s="23">
        <v>180</v>
      </c>
      <c r="B183" s="23" t="s">
        <v>0</v>
      </c>
      <c r="C183" s="99"/>
      <c r="D183" s="27" t="s">
        <v>0</v>
      </c>
      <c r="E183" s="24"/>
      <c r="F183" s="25"/>
      <c r="G183" s="73"/>
      <c r="H183" s="97"/>
      <c r="I183" s="25"/>
      <c r="J183" s="75"/>
      <c r="M183" s="2"/>
      <c r="N183" s="2"/>
    </row>
    <row r="184" spans="1:14" ht="13.5" hidden="1" customHeight="1" thickTop="1" thickBot="1" x14ac:dyDescent="0.4">
      <c r="A184" s="23">
        <v>181</v>
      </c>
      <c r="B184" s="23">
        <v>5</v>
      </c>
      <c r="C184" s="99">
        <v>42876</v>
      </c>
      <c r="D184" s="34" t="s">
        <v>10</v>
      </c>
      <c r="E184" s="24" t="str">
        <f t="shared" ref="E184:F188" si="37">VLOOKUP(M184,Teams,2)</f>
        <v>NEWINGTON PORTUGUESE 30</v>
      </c>
      <c r="F184" s="25" t="str">
        <f t="shared" si="37"/>
        <v>CLINTON FC</v>
      </c>
      <c r="G184" s="73"/>
      <c r="H184" s="97">
        <v>0.33333333333333331</v>
      </c>
      <c r="I184" s="25" t="str">
        <f>VLOOKUP(E184,fields,2)</f>
        <v>Martin Kellogg, Newington</v>
      </c>
      <c r="J184" s="75"/>
      <c r="M184" s="5" t="s">
        <v>92</v>
      </c>
      <c r="N184" s="5" t="s">
        <v>97</v>
      </c>
    </row>
    <row r="185" spans="1:14" ht="13.5" hidden="1" customHeight="1" thickTop="1" thickBot="1" x14ac:dyDescent="0.4">
      <c r="A185" s="23">
        <v>182</v>
      </c>
      <c r="B185" s="23">
        <v>5</v>
      </c>
      <c r="C185" s="99">
        <v>42876</v>
      </c>
      <c r="D185" s="34" t="s">
        <v>10</v>
      </c>
      <c r="E185" s="24" t="str">
        <f t="shared" si="37"/>
        <v>VASCO DA GAMA 30</v>
      </c>
      <c r="F185" s="25" t="str">
        <f t="shared" si="37"/>
        <v>DANBURY UNITED 30</v>
      </c>
      <c r="G185" s="73"/>
      <c r="H185" s="97">
        <f>VLOOKUP(E185,START_TIMES,2)</f>
        <v>0.33333333333333331</v>
      </c>
      <c r="I185" s="25" t="str">
        <f>VLOOKUP(E185,fields,2)</f>
        <v>Veterans Memorial Park, Bridgeport</v>
      </c>
      <c r="J185" s="75"/>
      <c r="M185" s="5" t="s">
        <v>101</v>
      </c>
      <c r="N185" s="5" t="s">
        <v>96</v>
      </c>
    </row>
    <row r="186" spans="1:14" ht="13.5" hidden="1" customHeight="1" thickTop="1" thickBot="1" x14ac:dyDescent="0.4">
      <c r="A186" s="23">
        <v>183</v>
      </c>
      <c r="B186" s="23">
        <v>5</v>
      </c>
      <c r="C186" s="99">
        <v>42876</v>
      </c>
      <c r="D186" s="34" t="s">
        <v>10</v>
      </c>
      <c r="E186" s="24" t="str">
        <f t="shared" si="37"/>
        <v>GREENWICH ARSENAL 30</v>
      </c>
      <c r="F186" s="25" t="str">
        <f t="shared" si="37"/>
        <v>MILFORD TUESDAY</v>
      </c>
      <c r="G186" s="73"/>
      <c r="H186" s="97">
        <f>VLOOKUP(E186,START_TIMES,2)</f>
        <v>0.41666666666666702</v>
      </c>
      <c r="I186" s="25" t="str">
        <f>VLOOKUP(E186,fields,2)</f>
        <v>tbd</v>
      </c>
      <c r="J186" s="75"/>
      <c r="M186" s="5" t="s">
        <v>99</v>
      </c>
      <c r="N186" s="5" t="s">
        <v>94</v>
      </c>
    </row>
    <row r="187" spans="1:14" ht="12.75" hidden="1" customHeight="1" thickTop="1" thickBot="1" x14ac:dyDescent="0.4">
      <c r="A187" s="23">
        <v>184</v>
      </c>
      <c r="B187" s="23">
        <v>5</v>
      </c>
      <c r="C187" s="99">
        <v>42876</v>
      </c>
      <c r="D187" s="34" t="s">
        <v>10</v>
      </c>
      <c r="E187" s="24" t="str">
        <f t="shared" si="37"/>
        <v>POLONEZ UNITED</v>
      </c>
      <c r="F187" s="25" t="str">
        <f t="shared" si="37"/>
        <v>ECUACHAMOS FC</v>
      </c>
      <c r="G187" s="73"/>
      <c r="H187" s="97">
        <f>VLOOKUP(E187,START_TIMES,2)</f>
        <v>0.375</v>
      </c>
      <c r="I187" s="25" t="str">
        <f>VLOOKUP(E187,fields,2)</f>
        <v>Cromwell MS, Cromwell</v>
      </c>
      <c r="J187" s="75"/>
      <c r="M187" s="5" t="s">
        <v>100</v>
      </c>
      <c r="N187" s="5" t="s">
        <v>93</v>
      </c>
    </row>
    <row r="188" spans="1:14" ht="13.5" hidden="1" customHeight="1" thickTop="1" thickBot="1" x14ac:dyDescent="0.4">
      <c r="A188" s="23">
        <v>185</v>
      </c>
      <c r="B188" s="23">
        <v>5</v>
      </c>
      <c r="C188" s="99">
        <v>42876</v>
      </c>
      <c r="D188" s="34" t="s">
        <v>10</v>
      </c>
      <c r="E188" s="24" t="str">
        <f t="shared" si="37"/>
        <v>NORTH BRANFORD 30</v>
      </c>
      <c r="F188" s="25" t="str">
        <f t="shared" si="37"/>
        <v>SHELTON FC</v>
      </c>
      <c r="G188" s="73"/>
      <c r="H188" s="97">
        <v>0.33333333333333331</v>
      </c>
      <c r="I188" s="25" t="str">
        <f>VLOOKUP(E188,fields,2)</f>
        <v>Northford Park, North Branford</v>
      </c>
      <c r="J188" s="75"/>
      <c r="M188" s="5" t="s">
        <v>98</v>
      </c>
      <c r="N188" s="5" t="s">
        <v>95</v>
      </c>
    </row>
    <row r="189" spans="1:14" ht="12.75" hidden="1" customHeight="1" thickTop="1" thickBot="1" x14ac:dyDescent="0.4">
      <c r="A189" s="23">
        <v>186</v>
      </c>
      <c r="B189" s="23" t="s">
        <v>0</v>
      </c>
      <c r="C189" s="99"/>
      <c r="D189" s="27" t="s">
        <v>0</v>
      </c>
      <c r="E189" s="24"/>
      <c r="F189" s="25"/>
      <c r="G189" s="73"/>
      <c r="H189" s="97"/>
      <c r="I189" s="25"/>
      <c r="J189" s="75"/>
      <c r="M189" s="5"/>
      <c r="N189" s="5"/>
    </row>
    <row r="190" spans="1:14" ht="13.5" hidden="1" customHeight="1" thickTop="1" thickBot="1" x14ac:dyDescent="0.4">
      <c r="A190" s="23">
        <v>187</v>
      </c>
      <c r="B190" s="23">
        <v>5</v>
      </c>
      <c r="C190" s="99">
        <v>42876</v>
      </c>
      <c r="D190" s="35" t="s">
        <v>175</v>
      </c>
      <c r="E190" s="24" t="str">
        <f t="shared" ref="E190:F195" si="38">VLOOKUP(M190,Teams,2)</f>
        <v>CLUB NAPOLI 30</v>
      </c>
      <c r="F190" s="25" t="str">
        <f t="shared" si="38"/>
        <v>INTERNAZIONALE</v>
      </c>
      <c r="G190" s="73"/>
      <c r="H190" s="97">
        <f t="shared" ref="H190:H195" si="39">VLOOKUP(E190,START_TIMES,2)</f>
        <v>0.41666666666666702</v>
      </c>
      <c r="I190" s="25" t="str">
        <f t="shared" ref="I190:I195" si="40">VLOOKUP(E190,fields,2)</f>
        <v>Quinnipiac Park, Cheshire</v>
      </c>
      <c r="J190" s="75"/>
      <c r="M190" s="232" t="s">
        <v>152</v>
      </c>
      <c r="N190" s="232" t="s">
        <v>652</v>
      </c>
    </row>
    <row r="191" spans="1:14" ht="13.5" hidden="1" customHeight="1" thickTop="1" thickBot="1" x14ac:dyDescent="0.4">
      <c r="A191" s="23">
        <v>188</v>
      </c>
      <c r="B191" s="23">
        <v>5</v>
      </c>
      <c r="C191" s="99">
        <v>42876</v>
      </c>
      <c r="D191" s="35" t="s">
        <v>175</v>
      </c>
      <c r="E191" s="24" t="str">
        <f t="shared" si="38"/>
        <v>CASEUS NEW HAVEN FC</v>
      </c>
      <c r="F191" s="25" t="str">
        <f t="shared" si="38"/>
        <v>STAMFORD FC</v>
      </c>
      <c r="G191" s="73"/>
      <c r="H191" s="97">
        <f t="shared" si="39"/>
        <v>0.33333333333333331</v>
      </c>
      <c r="I191" s="25" t="str">
        <f t="shared" si="40"/>
        <v>Strong Stadium, West Haven</v>
      </c>
      <c r="J191" s="75"/>
      <c r="M191" s="232" t="s">
        <v>151</v>
      </c>
      <c r="N191" s="232" t="s">
        <v>158</v>
      </c>
    </row>
    <row r="192" spans="1:14" ht="12.75" hidden="1" customHeight="1" thickTop="1" thickBot="1" x14ac:dyDescent="0.4">
      <c r="A192" s="23">
        <v>189</v>
      </c>
      <c r="B192" s="23">
        <v>5</v>
      </c>
      <c r="C192" s="99">
        <v>42876</v>
      </c>
      <c r="D192" s="35" t="s">
        <v>175</v>
      </c>
      <c r="E192" s="24" t="str">
        <f t="shared" si="38"/>
        <v>PAMPLONA FC</v>
      </c>
      <c r="F192" s="25" t="str">
        <f t="shared" si="38"/>
        <v>HENRY  REID FC 30</v>
      </c>
      <c r="G192" s="73"/>
      <c r="H192" s="97">
        <f t="shared" si="39"/>
        <v>0.41666666666666702</v>
      </c>
      <c r="I192" s="25" t="str">
        <f t="shared" si="40"/>
        <v>Fontaine Field, Norwich</v>
      </c>
      <c r="J192" s="75"/>
      <c r="M192" s="232" t="s">
        <v>651</v>
      </c>
      <c r="N192" s="232" t="s">
        <v>153</v>
      </c>
    </row>
    <row r="193" spans="1:14" ht="12.75" hidden="1" customHeight="1" thickTop="1" thickBot="1" x14ac:dyDescent="0.4">
      <c r="A193" s="23">
        <v>190</v>
      </c>
      <c r="B193" s="23">
        <v>5</v>
      </c>
      <c r="C193" s="99">
        <v>42876</v>
      </c>
      <c r="D193" s="35" t="s">
        <v>175</v>
      </c>
      <c r="E193" s="24" t="str">
        <f t="shared" si="38"/>
        <v>LITCHFIELD COUNTY BLUES</v>
      </c>
      <c r="F193" s="25" t="str">
        <f t="shared" si="38"/>
        <v>WATERTOWN GEEZERS</v>
      </c>
      <c r="G193" s="73"/>
      <c r="H193" s="97">
        <f t="shared" si="39"/>
        <v>0.41666666666666702</v>
      </c>
      <c r="I193" s="25" t="str">
        <f t="shared" si="40"/>
        <v>Whittlesey Harrison, Morris</v>
      </c>
      <c r="J193" s="75"/>
      <c r="M193" s="232" t="s">
        <v>154</v>
      </c>
      <c r="N193" s="232" t="s">
        <v>159</v>
      </c>
    </row>
    <row r="194" spans="1:14" ht="12.75" hidden="1" customHeight="1" thickTop="1" thickBot="1" x14ac:dyDescent="0.4">
      <c r="A194" s="23">
        <v>191</v>
      </c>
      <c r="B194" s="23">
        <v>5</v>
      </c>
      <c r="C194" s="99">
        <v>42876</v>
      </c>
      <c r="D194" s="35" t="s">
        <v>175</v>
      </c>
      <c r="E194" s="24" t="str">
        <f t="shared" si="38"/>
        <v>BYE 30 (NO GAME)</v>
      </c>
      <c r="F194" s="25" t="str">
        <f t="shared" si="38"/>
        <v>MILFORD AMIGOS</v>
      </c>
      <c r="G194" s="73"/>
      <c r="H194" s="97">
        <f t="shared" si="39"/>
        <v>0.41666666666666669</v>
      </c>
      <c r="I194" s="25" t="str">
        <f t="shared" si="40"/>
        <v>--</v>
      </c>
      <c r="J194" s="75"/>
      <c r="M194" s="232" t="s">
        <v>150</v>
      </c>
      <c r="N194" s="232" t="s">
        <v>155</v>
      </c>
    </row>
    <row r="195" spans="1:14" ht="12.75" hidden="1" customHeight="1" thickTop="1" thickBot="1" x14ac:dyDescent="0.4">
      <c r="A195" s="23">
        <v>192</v>
      </c>
      <c r="B195" s="23">
        <v>5</v>
      </c>
      <c r="C195" s="99">
        <v>42876</v>
      </c>
      <c r="D195" s="35" t="s">
        <v>175</v>
      </c>
      <c r="E195" s="24" t="str">
        <f t="shared" si="38"/>
        <v>NAUGATUCK FUSION</v>
      </c>
      <c r="F195" s="25" t="str">
        <f t="shared" si="38"/>
        <v>NEWTOWN SALTY DOGS</v>
      </c>
      <c r="G195" s="73"/>
      <c r="H195" s="97">
        <f t="shared" si="39"/>
        <v>0.41666666666666702</v>
      </c>
      <c r="I195" s="25" t="str">
        <f t="shared" si="40"/>
        <v>City Hill MS, Naugatuck</v>
      </c>
      <c r="J195" s="75"/>
      <c r="M195" s="232" t="s">
        <v>156</v>
      </c>
      <c r="N195" s="232" t="s">
        <v>157</v>
      </c>
    </row>
    <row r="196" spans="1:14" ht="12.75" hidden="1" customHeight="1" thickTop="1" thickBot="1" x14ac:dyDescent="0.4">
      <c r="A196" s="23">
        <v>193</v>
      </c>
      <c r="B196" s="23" t="s">
        <v>0</v>
      </c>
      <c r="C196" s="99"/>
      <c r="D196" s="27" t="s">
        <v>0</v>
      </c>
      <c r="E196" s="24"/>
      <c r="F196" s="25"/>
      <c r="G196" s="73"/>
      <c r="H196" s="97"/>
      <c r="I196" s="25"/>
      <c r="J196" s="75"/>
      <c r="M196" s="2"/>
      <c r="N196" s="2"/>
    </row>
    <row r="197" spans="1:14" ht="12.75" hidden="1" customHeight="1" thickTop="1" thickBot="1" x14ac:dyDescent="0.4">
      <c r="A197" s="23">
        <v>194</v>
      </c>
      <c r="B197" s="23">
        <v>5</v>
      </c>
      <c r="C197" s="99">
        <v>42876</v>
      </c>
      <c r="D197" s="36" t="s">
        <v>11</v>
      </c>
      <c r="E197" s="24" t="str">
        <f t="shared" ref="E197:F201" si="41">VLOOKUP(M197,Teams,2)</f>
        <v>CHESHIRE AZZURRI 40</v>
      </c>
      <c r="F197" s="25" t="str">
        <f t="shared" si="41"/>
        <v>RIDGEFIELD KICKS</v>
      </c>
      <c r="G197" s="73"/>
      <c r="H197" s="97">
        <f>VLOOKUP(E197,START_TIMES,2)</f>
        <v>0.41666666666666669</v>
      </c>
      <c r="I197" s="25" t="str">
        <f>VLOOKUP(E197,fields,2)</f>
        <v>Quinnipiac Park, Cheshire</v>
      </c>
      <c r="J197" s="75"/>
      <c r="M197" s="5" t="s">
        <v>160</v>
      </c>
      <c r="N197" s="5" t="s">
        <v>105</v>
      </c>
    </row>
    <row r="198" spans="1:14" ht="12.75" hidden="1" customHeight="1" thickTop="1" thickBot="1" x14ac:dyDescent="0.4">
      <c r="A198" s="23">
        <v>195</v>
      </c>
      <c r="B198" s="23">
        <v>5</v>
      </c>
      <c r="C198" s="99">
        <v>42876</v>
      </c>
      <c r="D198" s="36" t="s">
        <v>11</v>
      </c>
      <c r="E198" s="24" t="str">
        <f t="shared" si="41"/>
        <v xml:space="preserve">WILTON WARRIORS </v>
      </c>
      <c r="F198" s="25" t="str">
        <f t="shared" si="41"/>
        <v>DANBURY UNITED 40</v>
      </c>
      <c r="G198" s="73"/>
      <c r="H198" s="97">
        <f>VLOOKUP(E198,START_TIMES,2)</f>
        <v>0.41666666666666702</v>
      </c>
      <c r="I198" s="25" t="str">
        <f>VLOOKUP(E198,fields,2)</f>
        <v>Lilly Field, Wilton</v>
      </c>
      <c r="J198" s="75"/>
      <c r="M198" s="233" t="s">
        <v>109</v>
      </c>
      <c r="N198" s="233" t="s">
        <v>161</v>
      </c>
    </row>
    <row r="199" spans="1:14" ht="12.75" hidden="1" customHeight="1" thickTop="1" thickBot="1" x14ac:dyDescent="0.4">
      <c r="A199" s="23">
        <v>196</v>
      </c>
      <c r="B199" s="23">
        <v>5</v>
      </c>
      <c r="C199" s="99">
        <v>42876</v>
      </c>
      <c r="D199" s="36" t="s">
        <v>11</v>
      </c>
      <c r="E199" s="24" t="str">
        <f t="shared" si="41"/>
        <v>GREENWICH PUMAS</v>
      </c>
      <c r="F199" s="25" t="str">
        <f t="shared" si="41"/>
        <v>NORWALK MARINERS</v>
      </c>
      <c r="G199" s="73"/>
      <c r="H199" s="97">
        <f>VLOOKUP(E199,START_TIMES,2)</f>
        <v>0.41666666666666702</v>
      </c>
      <c r="I199" s="25" t="str">
        <f>VLOOKUP(E199,fields,2)</f>
        <v>tbd</v>
      </c>
      <c r="J199" s="75"/>
      <c r="M199" s="233" t="s">
        <v>163</v>
      </c>
      <c r="N199" s="233" t="s">
        <v>104</v>
      </c>
    </row>
    <row r="200" spans="1:14" ht="12.75" hidden="1" customHeight="1" thickTop="1" thickBot="1" x14ac:dyDescent="0.4">
      <c r="A200" s="23">
        <v>197</v>
      </c>
      <c r="B200" s="23">
        <v>5</v>
      </c>
      <c r="C200" s="99">
        <v>42876</v>
      </c>
      <c r="D200" s="36" t="s">
        <v>11</v>
      </c>
      <c r="E200" s="24" t="str">
        <f t="shared" si="41"/>
        <v>VASCO DA GAMA 40</v>
      </c>
      <c r="F200" s="25" t="str">
        <f t="shared" si="41"/>
        <v>FAIRFIELD GAC</v>
      </c>
      <c r="G200" s="73"/>
      <c r="H200" s="97">
        <f>VLOOKUP(E200,START_TIMES,2)</f>
        <v>0.41666666666666702</v>
      </c>
      <c r="I200" s="25" t="str">
        <f>VLOOKUP(E200,fields,2)</f>
        <v>Veterans Memorial Park, Bridgeport</v>
      </c>
      <c r="J200" s="75"/>
      <c r="M200" s="233" t="s">
        <v>107</v>
      </c>
      <c r="N200" s="233" t="s">
        <v>162</v>
      </c>
    </row>
    <row r="201" spans="1:14" ht="12.75" hidden="1" customHeight="1" thickTop="1" thickBot="1" x14ac:dyDescent="0.4">
      <c r="A201" s="23">
        <v>198</v>
      </c>
      <c r="B201" s="23">
        <v>5</v>
      </c>
      <c r="C201" s="99">
        <v>42876</v>
      </c>
      <c r="D201" s="36" t="s">
        <v>11</v>
      </c>
      <c r="E201" s="24" t="str">
        <f t="shared" si="41"/>
        <v>STORM FC</v>
      </c>
      <c r="F201" s="25" t="str">
        <f t="shared" si="41"/>
        <v>WATERBURY ALBANIANS</v>
      </c>
      <c r="G201" s="73"/>
      <c r="H201" s="97">
        <f>VLOOKUP(E201,START_TIMES,2)</f>
        <v>0.33333333333333331</v>
      </c>
      <c r="I201" s="25" t="str">
        <f>VLOOKUP(E201,fields,2)</f>
        <v>Wakeman Park, Westport</v>
      </c>
      <c r="J201" s="75"/>
      <c r="M201" s="233" t="s">
        <v>106</v>
      </c>
      <c r="N201" s="233" t="s">
        <v>108</v>
      </c>
    </row>
    <row r="202" spans="1:14" ht="12.75" hidden="1" customHeight="1" thickTop="1" thickBot="1" x14ac:dyDescent="0.4">
      <c r="A202" s="23">
        <v>199</v>
      </c>
      <c r="B202" s="23" t="s">
        <v>0</v>
      </c>
      <c r="C202" s="99"/>
      <c r="D202" s="27" t="s">
        <v>0</v>
      </c>
      <c r="E202" s="24"/>
      <c r="F202" s="25"/>
      <c r="G202" s="73"/>
      <c r="H202" s="97"/>
      <c r="I202" s="25"/>
      <c r="J202" s="75"/>
      <c r="M202" s="235"/>
      <c r="N202" s="235"/>
    </row>
    <row r="203" spans="1:14" ht="12.75" hidden="1" customHeight="1" thickTop="1" thickBot="1" x14ac:dyDescent="0.4">
      <c r="A203" s="23">
        <v>200</v>
      </c>
      <c r="B203" s="23">
        <v>5</v>
      </c>
      <c r="C203" s="99">
        <v>42876</v>
      </c>
      <c r="D203" s="37" t="s">
        <v>12</v>
      </c>
      <c r="E203" s="24" t="str">
        <f t="shared" ref="E203:F207" si="42">VLOOKUP(M203,Teams,2)</f>
        <v>DERBY QUITUS</v>
      </c>
      <c r="F203" s="25" t="str">
        <f t="shared" si="42"/>
        <v>NEW HAVEN AMERICANS</v>
      </c>
      <c r="G203" s="73"/>
      <c r="H203" s="97">
        <f>VLOOKUP(E203,START_TIMES,2)</f>
        <v>0.41666666666666702</v>
      </c>
      <c r="I203" s="25" t="str">
        <f>VLOOKUP(E203,fields,2)</f>
        <v>Witek Park, Derby</v>
      </c>
      <c r="J203" s="75"/>
      <c r="M203" s="233" t="s">
        <v>110</v>
      </c>
      <c r="N203" s="233" t="s">
        <v>115</v>
      </c>
    </row>
    <row r="204" spans="1:14" ht="12.75" hidden="1" customHeight="1" thickTop="1" thickBot="1" x14ac:dyDescent="0.4">
      <c r="A204" s="23">
        <v>201</v>
      </c>
      <c r="B204" s="23">
        <v>5</v>
      </c>
      <c r="C204" s="99">
        <v>42876</v>
      </c>
      <c r="D204" s="37" t="s">
        <v>12</v>
      </c>
      <c r="E204" s="24" t="str">
        <f t="shared" si="42"/>
        <v>STAMFORD UNITED</v>
      </c>
      <c r="F204" s="25" t="str">
        <f t="shared" si="42"/>
        <v>GREENWICH ARSENAL 40</v>
      </c>
      <c r="G204" s="73"/>
      <c r="H204" s="97">
        <v>0.33333333333333331</v>
      </c>
      <c r="I204" s="25" t="str">
        <f>VLOOKUP(E204,fields,2)</f>
        <v>West Beach Fields, Stamford</v>
      </c>
      <c r="J204" s="75"/>
      <c r="M204" s="233" t="s">
        <v>119</v>
      </c>
      <c r="N204" s="233" t="s">
        <v>111</v>
      </c>
    </row>
    <row r="205" spans="1:14" ht="12.75" hidden="1" customHeight="1" thickTop="1" thickBot="1" x14ac:dyDescent="0.4">
      <c r="A205" s="23">
        <v>202</v>
      </c>
      <c r="B205" s="23">
        <v>5</v>
      </c>
      <c r="C205" s="99">
        <v>42876</v>
      </c>
      <c r="D205" s="37" t="s">
        <v>12</v>
      </c>
      <c r="E205" s="24" t="str">
        <f t="shared" si="42"/>
        <v>GUILFORD BELL CURVE</v>
      </c>
      <c r="F205" s="25" t="str">
        <f t="shared" si="42"/>
        <v xml:space="preserve">GUILFORD CELTIC </v>
      </c>
      <c r="G205" s="73"/>
      <c r="H205" s="97">
        <f>VLOOKUP(E205,START_TIMES,2)</f>
        <v>0.41666666666666702</v>
      </c>
      <c r="I205" s="25" t="str">
        <f>VLOOKUP(E205,fields,2)</f>
        <v>Guilford HS, Guilford</v>
      </c>
      <c r="J205" s="75"/>
      <c r="M205" s="233" t="s">
        <v>113</v>
      </c>
      <c r="N205" s="233" t="s">
        <v>114</v>
      </c>
    </row>
    <row r="206" spans="1:14" ht="12.75" hidden="1" customHeight="1" thickTop="1" thickBot="1" x14ac:dyDescent="0.4">
      <c r="A206" s="23">
        <v>203</v>
      </c>
      <c r="B206" s="23">
        <v>5</v>
      </c>
      <c r="C206" s="99">
        <v>42876</v>
      </c>
      <c r="D206" s="37" t="s">
        <v>12</v>
      </c>
      <c r="E206" s="24" t="str">
        <f t="shared" si="42"/>
        <v xml:space="preserve">NORWALK SPORT COLOMBIA </v>
      </c>
      <c r="F206" s="25" t="str">
        <f t="shared" si="42"/>
        <v>GREENWICH GUNNERS 40</v>
      </c>
      <c r="G206" s="73"/>
      <c r="H206" s="97">
        <f>VLOOKUP(E206,START_TIMES,2)</f>
        <v>0.41666666666666702</v>
      </c>
      <c r="I206" s="25" t="str">
        <f>VLOOKUP(E206,fields,2)</f>
        <v>Nathan Hale MS, Norwalk</v>
      </c>
      <c r="J206" s="75"/>
      <c r="M206" s="233" t="s">
        <v>117</v>
      </c>
      <c r="N206" s="233" t="s">
        <v>112</v>
      </c>
    </row>
    <row r="207" spans="1:14" ht="12.75" hidden="1" customHeight="1" thickTop="1" thickBot="1" x14ac:dyDescent="0.4">
      <c r="A207" s="23">
        <v>204</v>
      </c>
      <c r="B207" s="23">
        <v>5</v>
      </c>
      <c r="C207" s="99">
        <v>42876</v>
      </c>
      <c r="D207" s="37" t="s">
        <v>12</v>
      </c>
      <c r="E207" s="24" t="str">
        <f t="shared" si="42"/>
        <v>NEWINGTON PORTUGUESE 40</v>
      </c>
      <c r="F207" s="25" t="str">
        <f t="shared" si="42"/>
        <v>SOUTHEAST ROVERS</v>
      </c>
      <c r="G207" s="73"/>
      <c r="H207" s="97">
        <f>VLOOKUP(E207,START_TIMES,2)</f>
        <v>0.41666666666666702</v>
      </c>
      <c r="I207" s="25" t="str">
        <f>VLOOKUP(E207,fields,2)</f>
        <v>Martin Kellogg, Newington</v>
      </c>
      <c r="J207" s="75"/>
      <c r="M207" s="233" t="s">
        <v>116</v>
      </c>
      <c r="N207" s="233" t="s">
        <v>118</v>
      </c>
    </row>
    <row r="208" spans="1:14" ht="12.75" hidden="1" customHeight="1" thickTop="1" thickBot="1" x14ac:dyDescent="0.4">
      <c r="A208" s="23">
        <v>205</v>
      </c>
      <c r="B208" s="23" t="s">
        <v>0</v>
      </c>
      <c r="C208" s="99"/>
      <c r="D208" s="27" t="s">
        <v>0</v>
      </c>
      <c r="E208" s="24"/>
      <c r="F208" s="25"/>
      <c r="G208" s="73"/>
      <c r="H208" s="97"/>
      <c r="I208" s="25"/>
      <c r="J208" s="75"/>
      <c r="M208" s="235"/>
      <c r="N208" s="235"/>
    </row>
    <row r="209" spans="1:14" ht="12.75" hidden="1" customHeight="1" thickTop="1" thickBot="1" x14ac:dyDescent="0.4">
      <c r="A209" s="23">
        <v>206</v>
      </c>
      <c r="B209" s="23">
        <v>5</v>
      </c>
      <c r="C209" s="99">
        <v>42876</v>
      </c>
      <c r="D209" s="38" t="s">
        <v>13</v>
      </c>
      <c r="E209" s="24" t="str">
        <f t="shared" ref="E209:F214" si="43">VLOOKUP(M209,Teams,2)</f>
        <v>HAMDEN UNITED</v>
      </c>
      <c r="F209" s="25" t="str">
        <f t="shared" si="43"/>
        <v>BESA SC</v>
      </c>
      <c r="G209" s="73"/>
      <c r="H209" s="97">
        <f t="shared" ref="H209:H214" si="44">VLOOKUP(E209,START_TIMES,2)</f>
        <v>0.41666666666666702</v>
      </c>
      <c r="I209" s="25" t="str">
        <f t="shared" ref="I209:I214" si="45">VLOOKUP(E209,fields,2)</f>
        <v>Hamden MS, Hamden</v>
      </c>
      <c r="J209" s="75"/>
      <c r="M209" s="228" t="s">
        <v>122</v>
      </c>
      <c r="N209" s="228" t="s">
        <v>654</v>
      </c>
    </row>
    <row r="210" spans="1:14" ht="12.75" hidden="1" customHeight="1" thickTop="1" thickBot="1" x14ac:dyDescent="0.4">
      <c r="A210" s="23">
        <v>207</v>
      </c>
      <c r="B210" s="23">
        <v>5</v>
      </c>
      <c r="C210" s="99">
        <v>42876</v>
      </c>
      <c r="D210" s="38" t="s">
        <v>13</v>
      </c>
      <c r="E210" s="24" t="str">
        <f t="shared" si="43"/>
        <v>ELI'S FC</v>
      </c>
      <c r="F210" s="25" t="str">
        <f t="shared" si="43"/>
        <v>WALLINGFORD MORELIA</v>
      </c>
      <c r="G210" s="73"/>
      <c r="H210" s="97">
        <f t="shared" si="44"/>
        <v>0.41666666666666702</v>
      </c>
      <c r="I210" s="25" t="str">
        <f t="shared" si="45"/>
        <v>Platt Tech HS, Milford</v>
      </c>
      <c r="J210" s="75"/>
      <c r="M210" s="228" t="s">
        <v>121</v>
      </c>
      <c r="N210" s="228" t="s">
        <v>128</v>
      </c>
    </row>
    <row r="211" spans="1:14" ht="12.75" hidden="1" customHeight="1" thickTop="1" thickBot="1" x14ac:dyDescent="0.4">
      <c r="A211" s="23">
        <v>208</v>
      </c>
      <c r="B211" s="23">
        <v>5</v>
      </c>
      <c r="C211" s="99">
        <v>42876</v>
      </c>
      <c r="D211" s="38" t="s">
        <v>13</v>
      </c>
      <c r="E211" s="24" t="str">
        <f t="shared" si="43"/>
        <v>BYE 40 (NO GAME)</v>
      </c>
      <c r="F211" s="25" t="str">
        <f t="shared" si="43"/>
        <v>HENRY  REID FC 40</v>
      </c>
      <c r="G211" s="73"/>
      <c r="H211" s="97">
        <f t="shared" si="44"/>
        <v>0.41666666666666669</v>
      </c>
      <c r="I211" s="25" t="str">
        <f t="shared" si="45"/>
        <v>--</v>
      </c>
      <c r="J211" s="75"/>
      <c r="K211" s="1" t="s">
        <v>0</v>
      </c>
      <c r="M211" s="228" t="s">
        <v>653</v>
      </c>
      <c r="N211" s="228" t="s">
        <v>123</v>
      </c>
    </row>
    <row r="212" spans="1:14" ht="12.75" hidden="1" customHeight="1" thickTop="1" thickBot="1" x14ac:dyDescent="0.4">
      <c r="A212" s="23">
        <v>209</v>
      </c>
      <c r="B212" s="23">
        <v>5</v>
      </c>
      <c r="C212" s="99">
        <v>42876</v>
      </c>
      <c r="D212" s="38" t="s">
        <v>13</v>
      </c>
      <c r="E212" s="24" t="str">
        <f t="shared" si="43"/>
        <v>NORTH BRANFORD 40</v>
      </c>
      <c r="F212" s="25" t="str">
        <f t="shared" si="43"/>
        <v>WILTON WOLVES</v>
      </c>
      <c r="G212" s="73"/>
      <c r="H212" s="97">
        <f t="shared" si="44"/>
        <v>0.41666666666666702</v>
      </c>
      <c r="I212" s="25" t="str">
        <f t="shared" si="45"/>
        <v>Coginchaug HS, Durham</v>
      </c>
      <c r="J212" s="75"/>
      <c r="M212" s="228" t="s">
        <v>124</v>
      </c>
      <c r="N212" s="228" t="s">
        <v>129</v>
      </c>
    </row>
    <row r="213" spans="1:14" ht="12.75" customHeight="1" thickTop="1" thickBot="1" x14ac:dyDescent="0.4">
      <c r="A213" s="23">
        <v>210</v>
      </c>
      <c r="B213" s="23">
        <v>5</v>
      </c>
      <c r="C213" s="99">
        <v>42876</v>
      </c>
      <c r="D213" s="38" t="s">
        <v>13</v>
      </c>
      <c r="E213" s="24" t="str">
        <f t="shared" si="43"/>
        <v xml:space="preserve">CHESHIRE UNITED </v>
      </c>
      <c r="F213" s="25" t="str">
        <f t="shared" si="43"/>
        <v>NORTH HAVEN SC</v>
      </c>
      <c r="G213" s="73"/>
      <c r="H213" s="97">
        <f t="shared" si="44"/>
        <v>0.41666666666666702</v>
      </c>
      <c r="I213" s="25" t="str">
        <f t="shared" si="45"/>
        <v>Quinnipiac Park, Cheshire</v>
      </c>
      <c r="J213" s="75"/>
      <c r="M213" s="228" t="s">
        <v>120</v>
      </c>
      <c r="N213" s="228" t="s">
        <v>125</v>
      </c>
    </row>
    <row r="214" spans="1:14" ht="12.75" hidden="1" customHeight="1" thickTop="1" thickBot="1" x14ac:dyDescent="0.4">
      <c r="A214" s="23">
        <v>211</v>
      </c>
      <c r="B214" s="23">
        <v>5</v>
      </c>
      <c r="C214" s="99">
        <v>42876</v>
      </c>
      <c r="D214" s="38" t="s">
        <v>13</v>
      </c>
      <c r="E214" s="24" t="str">
        <f t="shared" si="43"/>
        <v>PAN ZONES</v>
      </c>
      <c r="F214" s="25" t="str">
        <f t="shared" si="43"/>
        <v>STAMFORD CITY</v>
      </c>
      <c r="G214" s="73"/>
      <c r="H214" s="97">
        <f t="shared" si="44"/>
        <v>0.41666666666666702</v>
      </c>
      <c r="I214" s="25" t="str">
        <f t="shared" si="45"/>
        <v>Stanley Quarter Park, New Britain</v>
      </c>
      <c r="J214" s="75"/>
      <c r="M214" s="228" t="s">
        <v>126</v>
      </c>
      <c r="N214" s="228" t="s">
        <v>127</v>
      </c>
    </row>
    <row r="215" spans="1:14" ht="12.75" hidden="1" customHeight="1" thickTop="1" thickBot="1" x14ac:dyDescent="0.4">
      <c r="A215" s="23">
        <v>212</v>
      </c>
      <c r="B215" s="23" t="s">
        <v>0</v>
      </c>
      <c r="C215" s="99"/>
      <c r="D215" s="27" t="s">
        <v>0</v>
      </c>
      <c r="E215" s="24"/>
      <c r="F215" s="25"/>
      <c r="G215" s="73"/>
      <c r="H215" s="97"/>
      <c r="I215" s="25"/>
      <c r="J215" s="75"/>
      <c r="M215" s="235"/>
      <c r="N215" s="235"/>
    </row>
    <row r="216" spans="1:14" ht="12.75" hidden="1" customHeight="1" thickTop="1" thickBot="1" x14ac:dyDescent="0.4">
      <c r="A216" s="23">
        <v>213</v>
      </c>
      <c r="B216" s="23">
        <v>5</v>
      </c>
      <c r="C216" s="99">
        <v>42876</v>
      </c>
      <c r="D216" s="28" t="s">
        <v>102</v>
      </c>
      <c r="E216" s="24" t="str">
        <f t="shared" ref="E216:F220" si="46">VLOOKUP(M216,Teams,2)</f>
        <v>CHESHIRE AZZURRI 50</v>
      </c>
      <c r="F216" s="25" t="str">
        <f t="shared" si="46"/>
        <v>GUILFORD BLACK EAGLES</v>
      </c>
      <c r="G216" s="73"/>
      <c r="H216" s="97">
        <f>VLOOKUP(E216,START_TIMES,2)</f>
        <v>0.41666666666666669</v>
      </c>
      <c r="I216" s="25" t="str">
        <f>VLOOKUP(E216,fields,2)</f>
        <v>Quinnipiac Park, Cheshire</v>
      </c>
      <c r="J216" s="75"/>
      <c r="M216" s="233" t="s">
        <v>130</v>
      </c>
      <c r="N216" s="233" t="s">
        <v>136</v>
      </c>
    </row>
    <row r="217" spans="1:14" ht="12.75" hidden="1" customHeight="1" thickTop="1" thickBot="1" x14ac:dyDescent="0.4">
      <c r="A217" s="23">
        <v>214</v>
      </c>
      <c r="B217" s="23">
        <v>5</v>
      </c>
      <c r="C217" s="99">
        <v>42876</v>
      </c>
      <c r="D217" s="28" t="s">
        <v>102</v>
      </c>
      <c r="E217" s="24" t="str">
        <f t="shared" si="46"/>
        <v>VASCO DA GAMA 50</v>
      </c>
      <c r="F217" s="25" t="str">
        <f t="shared" si="46"/>
        <v>CLUB NAPOLI 50</v>
      </c>
      <c r="G217" s="73"/>
      <c r="H217" s="97">
        <f>VLOOKUP(E217,START_TIMES,2)</f>
        <v>0.41666666666666702</v>
      </c>
      <c r="I217" s="25" t="str">
        <f>VLOOKUP(E217,fields,2)</f>
        <v>Veterans Memorial Park, Bridgeport</v>
      </c>
      <c r="J217" s="75"/>
      <c r="M217" s="233" t="s">
        <v>144</v>
      </c>
      <c r="N217" s="233" t="s">
        <v>131</v>
      </c>
    </row>
    <row r="218" spans="1:14" ht="12.75" hidden="1" customHeight="1" thickTop="1" thickBot="1" x14ac:dyDescent="0.4">
      <c r="A218" s="23">
        <v>215</v>
      </c>
      <c r="B218" s="23">
        <v>5</v>
      </c>
      <c r="C218" s="99">
        <v>42876</v>
      </c>
      <c r="D218" s="28" t="s">
        <v>102</v>
      </c>
      <c r="E218" s="24" t="str">
        <f t="shared" si="46"/>
        <v xml:space="preserve">GLASTONBURY CELTIC </v>
      </c>
      <c r="F218" s="25" t="str">
        <f t="shared" si="46"/>
        <v>GREENWICH GUNNERS 50</v>
      </c>
      <c r="G218" s="73"/>
      <c r="H218" s="97">
        <f>VLOOKUP(E218,START_TIMES,2)</f>
        <v>0.41666666666666702</v>
      </c>
      <c r="I218" s="25" t="str">
        <f>VLOOKUP(E218,fields,2)</f>
        <v>Irish American Club, Glastonbury</v>
      </c>
      <c r="J218" s="75"/>
      <c r="M218" s="233" t="s">
        <v>133</v>
      </c>
      <c r="N218" s="233" t="s">
        <v>134</v>
      </c>
    </row>
    <row r="219" spans="1:14" ht="12.75" hidden="1" customHeight="1" thickTop="1" thickBot="1" x14ac:dyDescent="0.4">
      <c r="A219" s="23">
        <v>216</v>
      </c>
      <c r="B219" s="23">
        <v>5</v>
      </c>
      <c r="C219" s="99">
        <v>42876</v>
      </c>
      <c r="D219" s="28" t="s">
        <v>102</v>
      </c>
      <c r="E219" s="24" t="str">
        <f t="shared" si="46"/>
        <v>NEW BRITAIN FALCONS FC</v>
      </c>
      <c r="F219" s="25" t="str">
        <f t="shared" si="46"/>
        <v>DARIEN BLUE WAVE</v>
      </c>
      <c r="G219" s="73"/>
      <c r="H219" s="97">
        <f>VLOOKUP(E219,START_TIMES,2)</f>
        <v>0.41666666666666702</v>
      </c>
      <c r="I219" s="25" t="str">
        <f>VLOOKUP(E219,fields,2)</f>
        <v>Falcon Field, New Britain</v>
      </c>
      <c r="J219" s="75"/>
      <c r="M219" s="233" t="s">
        <v>141</v>
      </c>
      <c r="N219" s="233" t="s">
        <v>132</v>
      </c>
    </row>
    <row r="220" spans="1:14" ht="12.75" hidden="1" customHeight="1" thickTop="1" thickBot="1" x14ac:dyDescent="0.4">
      <c r="A220" s="23">
        <v>217</v>
      </c>
      <c r="B220" s="23">
        <v>5</v>
      </c>
      <c r="C220" s="99">
        <v>42876</v>
      </c>
      <c r="D220" s="28" t="s">
        <v>102</v>
      </c>
      <c r="E220" s="24" t="str">
        <f t="shared" si="46"/>
        <v>HARTFORD CAVALIERS</v>
      </c>
      <c r="F220" s="25" t="str">
        <f t="shared" si="46"/>
        <v>POLONIA FALCON STARS FC</v>
      </c>
      <c r="G220" s="73"/>
      <c r="H220" s="97">
        <f>VLOOKUP(E220,START_TIMES,2)</f>
        <v>0.41666666666666702</v>
      </c>
      <c r="I220" s="25" t="str">
        <f>VLOOKUP(E220,fields,2)</f>
        <v>Cronin Field, Hartford</v>
      </c>
      <c r="J220" s="75"/>
      <c r="M220" s="233" t="s">
        <v>138</v>
      </c>
      <c r="N220" s="233" t="s">
        <v>142</v>
      </c>
    </row>
    <row r="221" spans="1:14" ht="12.75" hidden="1" customHeight="1" thickTop="1" thickBot="1" x14ac:dyDescent="0.4">
      <c r="A221" s="23">
        <v>218</v>
      </c>
      <c r="B221" s="23" t="s">
        <v>0</v>
      </c>
      <c r="C221" s="99"/>
      <c r="D221" s="27" t="s">
        <v>0</v>
      </c>
      <c r="E221" s="24"/>
      <c r="F221" s="25"/>
      <c r="G221" s="73"/>
      <c r="H221" s="97"/>
      <c r="I221" s="25"/>
      <c r="J221" s="75"/>
      <c r="M221" s="235"/>
      <c r="N221" s="235"/>
    </row>
    <row r="222" spans="1:14" ht="12.75" hidden="1" customHeight="1" thickTop="1" thickBot="1" x14ac:dyDescent="0.4">
      <c r="A222" s="23">
        <v>219</v>
      </c>
      <c r="B222" s="23">
        <v>5</v>
      </c>
      <c r="C222" s="99">
        <v>42876</v>
      </c>
      <c r="D222" s="39" t="s">
        <v>103</v>
      </c>
      <c r="E222" s="24" t="str">
        <f t="shared" ref="E222:F226" si="47">VLOOKUP(M222,Teams,2)</f>
        <v>EAST HAVEN SC</v>
      </c>
      <c r="F222" s="25" t="str">
        <f t="shared" si="47"/>
        <v>NAUGATUCK RIVER RATS</v>
      </c>
      <c r="G222" s="73"/>
      <c r="H222" s="97">
        <f>VLOOKUP(E222,START_TIMES,2)</f>
        <v>0.41666666666666702</v>
      </c>
      <c r="I222" s="25" t="str">
        <f>VLOOKUP(E222,fields,2)</f>
        <v>Moulthrop Field, East Haven</v>
      </c>
      <c r="J222" s="75"/>
      <c r="M222" s="233" t="s">
        <v>146</v>
      </c>
      <c r="N222" s="233" t="s">
        <v>137</v>
      </c>
    </row>
    <row r="223" spans="1:14" ht="12.75" hidden="1" customHeight="1" thickTop="1" thickBot="1" x14ac:dyDescent="0.4">
      <c r="A223" s="23">
        <v>220</v>
      </c>
      <c r="B223" s="23">
        <v>5</v>
      </c>
      <c r="C223" s="99">
        <v>42876</v>
      </c>
      <c r="D223" s="39" t="s">
        <v>103</v>
      </c>
      <c r="E223" s="24" t="str">
        <f t="shared" si="47"/>
        <v>WEST HAVEN GRAYS</v>
      </c>
      <c r="F223" s="25" t="str">
        <f t="shared" si="47"/>
        <v>FARMINGTON WHITE OWLS</v>
      </c>
      <c r="G223" s="73"/>
      <c r="H223" s="97">
        <f>VLOOKUP(E223,START_TIMES,2)</f>
        <v>0.41666666666666702</v>
      </c>
      <c r="I223" s="25" t="str">
        <f>VLOOKUP(E223,fields,2)</f>
        <v>Pagels Field, West Haven</v>
      </c>
      <c r="J223" s="75"/>
      <c r="M223" s="233" t="s">
        <v>145</v>
      </c>
      <c r="N223" s="233" t="s">
        <v>147</v>
      </c>
    </row>
    <row r="224" spans="1:14" ht="12.75" hidden="1" customHeight="1" thickTop="1" thickBot="1" x14ac:dyDescent="0.4">
      <c r="A224" s="23">
        <v>221</v>
      </c>
      <c r="B224" s="23">
        <v>5</v>
      </c>
      <c r="C224" s="99">
        <v>42876</v>
      </c>
      <c r="D224" s="39" t="s">
        <v>103</v>
      </c>
      <c r="E224" s="24" t="str">
        <f t="shared" si="47"/>
        <v>GREENWICH PUMAS LEGENDS</v>
      </c>
      <c r="F224" s="25" t="str">
        <f t="shared" si="47"/>
        <v>MOODUS SC</v>
      </c>
      <c r="G224" s="73"/>
      <c r="H224" s="97">
        <f>VLOOKUP(E224,START_TIMES,2)</f>
        <v>0.41666666666666702</v>
      </c>
      <c r="I224" s="25" t="str">
        <f>VLOOKUP(E224,fields,2)</f>
        <v>tbd</v>
      </c>
      <c r="J224" s="75"/>
      <c r="M224" s="233" t="s">
        <v>149</v>
      </c>
      <c r="N224" s="233" t="s">
        <v>135</v>
      </c>
    </row>
    <row r="225" spans="1:14" ht="12.75" hidden="1" customHeight="1" thickTop="1" thickBot="1" x14ac:dyDescent="0.4">
      <c r="A225" s="23">
        <v>222</v>
      </c>
      <c r="B225" s="23">
        <v>5</v>
      </c>
      <c r="C225" s="99">
        <v>42876</v>
      </c>
      <c r="D225" s="39" t="s">
        <v>103</v>
      </c>
      <c r="E225" s="24" t="str">
        <f t="shared" si="47"/>
        <v>SOUTHBURY BOOMERS</v>
      </c>
      <c r="F225" s="25" t="str">
        <f t="shared" si="47"/>
        <v>GREENWICH ARSENAL 50</v>
      </c>
      <c r="G225" s="73"/>
      <c r="H225" s="97">
        <f>VLOOKUP(E225,START_TIMES,2)</f>
        <v>0.41666666666666702</v>
      </c>
      <c r="I225" s="25" t="str">
        <f>VLOOKUP(E225,fields,2)</f>
        <v>Settlers Park, Southbury</v>
      </c>
      <c r="J225" s="75"/>
      <c r="M225" s="233" t="s">
        <v>140</v>
      </c>
      <c r="N225" s="233" t="s">
        <v>148</v>
      </c>
    </row>
    <row r="226" spans="1:14" ht="12.75" hidden="1" customHeight="1" thickTop="1" thickBot="1" x14ac:dyDescent="0.4">
      <c r="A226" s="23">
        <v>223</v>
      </c>
      <c r="B226" s="23">
        <v>5</v>
      </c>
      <c r="C226" s="99">
        <v>42876</v>
      </c>
      <c r="D226" s="39" t="s">
        <v>103</v>
      </c>
      <c r="E226" s="24" t="str">
        <f t="shared" si="47"/>
        <v>NORTH BRANFORD LEGENDS</v>
      </c>
      <c r="F226" s="25" t="str">
        <f t="shared" si="47"/>
        <v>WATERBURY PONTES</v>
      </c>
      <c r="G226" s="73"/>
      <c r="H226" s="97">
        <f>VLOOKUP(E226,START_TIMES,2)</f>
        <v>0.41666666666666702</v>
      </c>
      <c r="I226" s="25" t="str">
        <f>VLOOKUP(E226,fields,2)</f>
        <v>Northford Park, North Branford</v>
      </c>
      <c r="J226" s="75"/>
      <c r="M226" s="233" t="s">
        <v>139</v>
      </c>
      <c r="N226" s="233" t="s">
        <v>143</v>
      </c>
    </row>
    <row r="227" spans="1:14" ht="12.75" hidden="1" customHeight="1" thickTop="1" thickBot="1" x14ac:dyDescent="0.4">
      <c r="A227" s="23">
        <v>224</v>
      </c>
      <c r="B227" s="23" t="s">
        <v>0</v>
      </c>
      <c r="C227" s="99"/>
      <c r="D227" s="72" t="s">
        <v>0</v>
      </c>
      <c r="E227" s="24" t="s">
        <v>0</v>
      </c>
      <c r="F227" s="25" t="s">
        <v>0</v>
      </c>
      <c r="G227" s="73"/>
      <c r="H227" s="97"/>
      <c r="I227" s="25" t="s">
        <v>0</v>
      </c>
      <c r="J227" s="75"/>
      <c r="M227" s="233"/>
      <c r="N227" s="233"/>
    </row>
    <row r="228" spans="1:14" ht="23.5" hidden="1" thickTop="1" thickBot="1" x14ac:dyDescent="0.4">
      <c r="A228" s="23">
        <v>225</v>
      </c>
      <c r="B228" s="153" t="s">
        <v>0</v>
      </c>
      <c r="C228" s="106" t="s">
        <v>227</v>
      </c>
      <c r="D228" s="106"/>
      <c r="E228" s="106"/>
      <c r="F228" s="106"/>
      <c r="G228" s="106"/>
      <c r="H228" s="110"/>
      <c r="I228" s="110"/>
      <c r="J228" s="104"/>
      <c r="M228" s="235"/>
      <c r="N228" s="235"/>
    </row>
    <row r="229" spans="1:14" ht="12.75" hidden="1" customHeight="1" thickTop="1" thickBot="1" x14ac:dyDescent="0.4">
      <c r="A229" s="23">
        <v>226</v>
      </c>
      <c r="B229" s="23" t="s">
        <v>0</v>
      </c>
      <c r="C229" s="99"/>
      <c r="D229" s="72" t="s">
        <v>0</v>
      </c>
      <c r="E229" s="24" t="s">
        <v>0</v>
      </c>
      <c r="F229" s="25" t="s">
        <v>0</v>
      </c>
      <c r="G229" s="73"/>
      <c r="H229" s="97"/>
      <c r="I229" s="25" t="s">
        <v>0</v>
      </c>
      <c r="J229" s="75"/>
      <c r="M229" s="235"/>
      <c r="N229" s="235"/>
    </row>
    <row r="230" spans="1:14" ht="12.75" hidden="1" customHeight="1" thickTop="1" thickBot="1" x14ac:dyDescent="0.4">
      <c r="A230" s="23">
        <v>227</v>
      </c>
      <c r="B230" s="23">
        <v>6</v>
      </c>
      <c r="C230" s="99">
        <v>42890</v>
      </c>
      <c r="D230" s="34" t="s">
        <v>10</v>
      </c>
      <c r="E230" s="24" t="str">
        <f t="shared" ref="E230:F234" si="48">VLOOKUP(M230,Teams,2)</f>
        <v>SHELTON FC</v>
      </c>
      <c r="F230" s="25" t="str">
        <f t="shared" si="48"/>
        <v>VASCO DA GAMA 30</v>
      </c>
      <c r="G230" s="73"/>
      <c r="H230" s="97">
        <f>VLOOKUP(E230,START_TIMES,2)</f>
        <v>0.33333333333333331</v>
      </c>
      <c r="I230" s="25" t="str">
        <f>VLOOKUP(E230,fields,2)</f>
        <v>Nike Site, Shelton</v>
      </c>
      <c r="J230" s="75"/>
      <c r="M230" s="233" t="s">
        <v>95</v>
      </c>
      <c r="N230" s="233" t="s">
        <v>101</v>
      </c>
    </row>
    <row r="231" spans="1:14" ht="12.75" hidden="1" customHeight="1" thickTop="1" thickBot="1" x14ac:dyDescent="0.4">
      <c r="A231" s="23">
        <v>228</v>
      </c>
      <c r="B231" s="23">
        <v>6</v>
      </c>
      <c r="C231" s="99">
        <v>42890</v>
      </c>
      <c r="D231" s="34" t="s">
        <v>10</v>
      </c>
      <c r="E231" s="24" t="str">
        <f t="shared" si="48"/>
        <v>MILFORD TUESDAY</v>
      </c>
      <c r="F231" s="25" t="str">
        <f t="shared" si="48"/>
        <v>DANBURY UNITED 30</v>
      </c>
      <c r="G231" s="73"/>
      <c r="H231" s="97">
        <f>VLOOKUP(E231,START_TIMES,2)</f>
        <v>0.41666666666666702</v>
      </c>
      <c r="I231" s="25" t="str">
        <f>VLOOKUP(E231,fields,2)</f>
        <v>Fred Wolfe Park, Orange</v>
      </c>
      <c r="J231" s="75"/>
      <c r="M231" s="233" t="s">
        <v>94</v>
      </c>
      <c r="N231" s="233" t="s">
        <v>96</v>
      </c>
    </row>
    <row r="232" spans="1:14" ht="12.75" hidden="1" customHeight="1" thickTop="1" thickBot="1" x14ac:dyDescent="0.4">
      <c r="A232" s="23">
        <v>229</v>
      </c>
      <c r="B232" s="23">
        <v>6</v>
      </c>
      <c r="C232" s="99">
        <v>42890</v>
      </c>
      <c r="D232" s="34" t="s">
        <v>10</v>
      </c>
      <c r="E232" s="24" t="str">
        <f t="shared" si="48"/>
        <v>CLINTON FC</v>
      </c>
      <c r="F232" s="25" t="str">
        <f t="shared" si="48"/>
        <v>NORTH BRANFORD 30</v>
      </c>
      <c r="G232" s="73"/>
      <c r="H232" s="97">
        <f>VLOOKUP(E232,START_TIMES,2)</f>
        <v>0.41666666666666702</v>
      </c>
      <c r="I232" s="25" t="str">
        <f>VLOOKUP(E232,fields,2)</f>
        <v>Indian River Sports Complex, Clinton</v>
      </c>
      <c r="J232" s="75"/>
      <c r="M232" s="233" t="s">
        <v>97</v>
      </c>
      <c r="N232" s="233" t="s">
        <v>98</v>
      </c>
    </row>
    <row r="233" spans="1:14" ht="12.75" hidden="1" customHeight="1" thickTop="1" thickBot="1" x14ac:dyDescent="0.4">
      <c r="A233" s="23">
        <v>230</v>
      </c>
      <c r="B233" s="23">
        <v>6</v>
      </c>
      <c r="C233" s="99">
        <v>42890</v>
      </c>
      <c r="D233" s="34" t="s">
        <v>10</v>
      </c>
      <c r="E233" s="24" t="str">
        <f t="shared" si="48"/>
        <v>ECUACHAMOS FC</v>
      </c>
      <c r="F233" s="25" t="str">
        <f t="shared" si="48"/>
        <v>GREENWICH ARSENAL 30</v>
      </c>
      <c r="G233" s="73"/>
      <c r="H233" s="97">
        <v>0.33333333333333331</v>
      </c>
      <c r="I233" s="25" t="str">
        <f>VLOOKUP(E233,fields,2)</f>
        <v>Witek Park, Derby</v>
      </c>
      <c r="J233" s="75"/>
      <c r="L233" s="22"/>
      <c r="M233" s="233" t="s">
        <v>93</v>
      </c>
      <c r="N233" s="233" t="s">
        <v>99</v>
      </c>
    </row>
    <row r="234" spans="1:14" ht="12" hidden="1" customHeight="1" thickTop="1" thickBot="1" x14ac:dyDescent="0.4">
      <c r="A234" s="23">
        <v>231</v>
      </c>
      <c r="B234" s="23">
        <v>6</v>
      </c>
      <c r="C234" s="99">
        <v>42890</v>
      </c>
      <c r="D234" s="34" t="s">
        <v>10</v>
      </c>
      <c r="E234" s="24" t="str">
        <f t="shared" si="48"/>
        <v>POLONEZ UNITED</v>
      </c>
      <c r="F234" s="25" t="str">
        <f t="shared" si="48"/>
        <v>NEWINGTON PORTUGUESE 30</v>
      </c>
      <c r="G234" s="73"/>
      <c r="H234" s="97">
        <f>VLOOKUP(E234,START_TIMES,2)</f>
        <v>0.375</v>
      </c>
      <c r="I234" s="25" t="str">
        <f>VLOOKUP(E234,fields,2)</f>
        <v>Cromwell MS, Cromwell</v>
      </c>
      <c r="J234" s="75"/>
      <c r="M234" s="233" t="s">
        <v>100</v>
      </c>
      <c r="N234" s="233" t="s">
        <v>92</v>
      </c>
    </row>
    <row r="235" spans="1:14" ht="12.75" hidden="1" customHeight="1" thickTop="1" thickBot="1" x14ac:dyDescent="0.4">
      <c r="A235" s="23">
        <v>232</v>
      </c>
      <c r="B235" s="23" t="s">
        <v>0</v>
      </c>
      <c r="C235" s="99"/>
      <c r="D235" s="72" t="s">
        <v>0</v>
      </c>
      <c r="E235" s="24" t="s">
        <v>0</v>
      </c>
      <c r="F235" s="25" t="s">
        <v>0</v>
      </c>
      <c r="G235" s="73"/>
      <c r="H235" s="97"/>
      <c r="I235" s="25" t="s">
        <v>0</v>
      </c>
      <c r="J235" s="75"/>
      <c r="M235" s="233"/>
      <c r="N235" s="233"/>
    </row>
    <row r="236" spans="1:14" ht="12.75" hidden="1" customHeight="1" thickTop="1" thickBot="1" x14ac:dyDescent="0.4">
      <c r="A236" s="23">
        <v>233</v>
      </c>
      <c r="B236" s="23">
        <v>6</v>
      </c>
      <c r="C236" s="99">
        <v>42890</v>
      </c>
      <c r="D236" s="35" t="s">
        <v>175</v>
      </c>
      <c r="E236" s="24" t="str">
        <f t="shared" ref="E236:F241" si="49">VLOOKUP(M236,Teams,2)</f>
        <v>HENRY  REID FC 30</v>
      </c>
      <c r="F236" s="25" t="str">
        <f t="shared" si="49"/>
        <v>CASEUS NEW HAVEN FC</v>
      </c>
      <c r="G236" s="73"/>
      <c r="H236" s="97">
        <f t="shared" ref="H236:H241" si="50">VLOOKUP(E236,START_TIMES,2)</f>
        <v>0.41666666666666702</v>
      </c>
      <c r="I236" s="25" t="str">
        <f>VLOOKUP(E236,fields,2)</f>
        <v>Ludlowe HS, Fairfield</v>
      </c>
      <c r="J236" s="75"/>
      <c r="M236" s="209" t="s">
        <v>153</v>
      </c>
      <c r="N236" s="209" t="s">
        <v>151</v>
      </c>
    </row>
    <row r="237" spans="1:14" ht="12.75" hidden="1" customHeight="1" thickTop="1" thickBot="1" x14ac:dyDescent="0.4">
      <c r="A237" s="23">
        <v>234</v>
      </c>
      <c r="B237" s="23">
        <v>6</v>
      </c>
      <c r="C237" s="99">
        <v>42890</v>
      </c>
      <c r="D237" s="35" t="s">
        <v>175</v>
      </c>
      <c r="E237" s="24" t="str">
        <f t="shared" si="49"/>
        <v>STAMFORD FC</v>
      </c>
      <c r="F237" s="25" t="str">
        <f t="shared" si="49"/>
        <v>CLUB NAPOLI 30</v>
      </c>
      <c r="G237" s="73"/>
      <c r="H237" s="97">
        <f t="shared" si="50"/>
        <v>0.41666666666666702</v>
      </c>
      <c r="I237" s="25" t="str">
        <f>VLOOKUP(E237,fields,2)</f>
        <v>West Beach Fields, Stamford</v>
      </c>
      <c r="J237" s="75"/>
      <c r="M237" s="209" t="s">
        <v>158</v>
      </c>
      <c r="N237" s="209" t="s">
        <v>152</v>
      </c>
    </row>
    <row r="238" spans="1:14" ht="12.75" hidden="1" customHeight="1" thickTop="1" thickBot="1" x14ac:dyDescent="0.4">
      <c r="A238" s="23">
        <v>235</v>
      </c>
      <c r="B238" s="23">
        <v>6</v>
      </c>
      <c r="C238" s="99">
        <v>42890</v>
      </c>
      <c r="D238" s="35" t="s">
        <v>175</v>
      </c>
      <c r="E238" s="24" t="str">
        <f t="shared" si="49"/>
        <v>INTERNAZIONALE</v>
      </c>
      <c r="F238" s="25" t="str">
        <f t="shared" si="49"/>
        <v>LITCHFIELD COUNTY BLUES</v>
      </c>
      <c r="G238" s="73"/>
      <c r="H238" s="97">
        <f t="shared" si="50"/>
        <v>0.41666666666666702</v>
      </c>
      <c r="I238" s="25" t="str">
        <f>VLOOKUP(E238,fields,2)</f>
        <v>tbd</v>
      </c>
      <c r="J238" s="75"/>
      <c r="M238" s="209" t="s">
        <v>652</v>
      </c>
      <c r="N238" s="209" t="s">
        <v>154</v>
      </c>
    </row>
    <row r="239" spans="1:14" ht="12.75" hidden="1" customHeight="1" thickTop="1" thickBot="1" x14ac:dyDescent="0.4">
      <c r="A239" s="23">
        <v>236</v>
      </c>
      <c r="B239" s="23">
        <v>6</v>
      </c>
      <c r="C239" s="99">
        <v>42890</v>
      </c>
      <c r="D239" s="35" t="s">
        <v>175</v>
      </c>
      <c r="E239" s="24" t="str">
        <f t="shared" si="49"/>
        <v>MILFORD AMIGOS</v>
      </c>
      <c r="F239" s="25" t="str">
        <f t="shared" si="49"/>
        <v>PAMPLONA FC</v>
      </c>
      <c r="G239" s="73"/>
      <c r="H239" s="97">
        <f t="shared" si="50"/>
        <v>0.33333333333333331</v>
      </c>
      <c r="I239" s="25" t="str">
        <f>VLOOKUP(E239,fields,2)</f>
        <v>Pease Road, Woodbridge</v>
      </c>
      <c r="J239" s="75"/>
      <c r="M239" s="209" t="s">
        <v>155</v>
      </c>
      <c r="N239" s="209" t="s">
        <v>651</v>
      </c>
    </row>
    <row r="240" spans="1:14" ht="12.75" hidden="1" customHeight="1" thickTop="1" thickBot="1" x14ac:dyDescent="0.4">
      <c r="A240" s="23">
        <v>237</v>
      </c>
      <c r="B240" s="23">
        <v>6</v>
      </c>
      <c r="C240" s="99">
        <v>42890</v>
      </c>
      <c r="D240" s="35" t="s">
        <v>175</v>
      </c>
      <c r="E240" s="24" t="str">
        <f t="shared" si="49"/>
        <v>WATERTOWN GEEZERS</v>
      </c>
      <c r="F240" s="25" t="str">
        <f t="shared" si="49"/>
        <v>NAUGATUCK FUSION</v>
      </c>
      <c r="G240" s="73"/>
      <c r="H240" s="97">
        <f t="shared" si="50"/>
        <v>0.41666666666666702</v>
      </c>
      <c r="I240" s="25" t="str">
        <f>VLOOKUP(E240,fields,2)</f>
        <v>Swift School, Watertown</v>
      </c>
      <c r="J240" s="75"/>
      <c r="M240" s="209" t="s">
        <v>159</v>
      </c>
      <c r="N240" s="209" t="s">
        <v>156</v>
      </c>
    </row>
    <row r="241" spans="1:14" ht="12.75" hidden="1" customHeight="1" thickTop="1" thickBot="1" x14ac:dyDescent="0.4">
      <c r="A241" s="23">
        <v>238</v>
      </c>
      <c r="B241" s="23">
        <v>6</v>
      </c>
      <c r="C241" s="99">
        <v>42890</v>
      </c>
      <c r="D241" s="35" t="s">
        <v>175</v>
      </c>
      <c r="E241" s="24" t="str">
        <f t="shared" si="49"/>
        <v>NEWTOWN SALTY DOGS</v>
      </c>
      <c r="F241" s="25" t="str">
        <f t="shared" si="49"/>
        <v>BYE 30 (NO GAME)</v>
      </c>
      <c r="G241" s="73"/>
      <c r="H241" s="97">
        <f t="shared" si="50"/>
        <v>0.33333333333333331</v>
      </c>
      <c r="I241" s="266" t="s">
        <v>91</v>
      </c>
      <c r="J241" s="75"/>
      <c r="M241" s="209" t="s">
        <v>157</v>
      </c>
      <c r="N241" s="209" t="s">
        <v>150</v>
      </c>
    </row>
    <row r="242" spans="1:14" ht="12.75" hidden="1" customHeight="1" thickTop="1" thickBot="1" x14ac:dyDescent="0.4">
      <c r="A242" s="23">
        <v>239</v>
      </c>
      <c r="B242" s="23" t="s">
        <v>0</v>
      </c>
      <c r="C242" s="99"/>
      <c r="D242" s="27" t="s">
        <v>0</v>
      </c>
      <c r="E242" s="24"/>
      <c r="F242" s="25"/>
      <c r="G242" s="73"/>
      <c r="H242" s="97"/>
      <c r="I242" s="25"/>
      <c r="J242" s="75"/>
      <c r="M242" s="235"/>
      <c r="N242" s="235"/>
    </row>
    <row r="243" spans="1:14" ht="12.75" hidden="1" customHeight="1" thickTop="1" thickBot="1" x14ac:dyDescent="0.4">
      <c r="A243" s="23">
        <v>240</v>
      </c>
      <c r="B243" s="23">
        <v>6</v>
      </c>
      <c r="C243" s="99">
        <v>42890</v>
      </c>
      <c r="D243" s="36" t="s">
        <v>11</v>
      </c>
      <c r="E243" s="24" t="str">
        <f t="shared" ref="E243:F247" si="51">VLOOKUP(M243,Teams,2)</f>
        <v>WATERBURY ALBANIANS</v>
      </c>
      <c r="F243" s="25" t="str">
        <f t="shared" si="51"/>
        <v xml:space="preserve">WILTON WARRIORS </v>
      </c>
      <c r="G243" s="73"/>
      <c r="H243" s="97">
        <f>VLOOKUP(E243,START_TIMES,2)</f>
        <v>0.375</v>
      </c>
      <c r="I243" s="25" t="str">
        <f>VLOOKUP(E243,fields,2)</f>
        <v>Wilby HS, Waterbury</v>
      </c>
      <c r="J243" s="75"/>
      <c r="M243" s="233" t="s">
        <v>108</v>
      </c>
      <c r="N243" s="233" t="s">
        <v>109</v>
      </c>
    </row>
    <row r="244" spans="1:14" ht="12.75" hidden="1" customHeight="1" thickTop="1" thickBot="1" x14ac:dyDescent="0.4">
      <c r="A244" s="23">
        <v>241</v>
      </c>
      <c r="B244" s="23">
        <v>6</v>
      </c>
      <c r="C244" s="99">
        <v>42890</v>
      </c>
      <c r="D244" s="36" t="s">
        <v>11</v>
      </c>
      <c r="E244" s="24" t="str">
        <f t="shared" si="51"/>
        <v>NORWALK MARINERS</v>
      </c>
      <c r="F244" s="25" t="str">
        <f t="shared" si="51"/>
        <v>DANBURY UNITED 40</v>
      </c>
      <c r="G244" s="73"/>
      <c r="H244" s="97">
        <f>VLOOKUP(E244,START_TIMES,2)</f>
        <v>0.41666666666666702</v>
      </c>
      <c r="I244" s="25" t="str">
        <f>VLOOKUP(E244,fields,2)</f>
        <v>Nathan Hale MS, Norwalk</v>
      </c>
      <c r="J244" s="75"/>
      <c r="M244" s="233" t="s">
        <v>104</v>
      </c>
      <c r="N244" s="233" t="s">
        <v>161</v>
      </c>
    </row>
    <row r="245" spans="1:14" ht="12.75" hidden="1" customHeight="1" thickTop="1" thickBot="1" x14ac:dyDescent="0.4">
      <c r="A245" s="23">
        <v>242</v>
      </c>
      <c r="B245" s="23">
        <v>6</v>
      </c>
      <c r="C245" s="99">
        <v>42890</v>
      </c>
      <c r="D245" s="36" t="s">
        <v>11</v>
      </c>
      <c r="E245" s="24" t="str">
        <f t="shared" si="51"/>
        <v>STORM FC</v>
      </c>
      <c r="F245" s="25" t="str">
        <f t="shared" si="51"/>
        <v>CHESHIRE AZZURRI 40</v>
      </c>
      <c r="G245" s="73"/>
      <c r="H245" s="97">
        <f>VLOOKUP(E245,START_TIMES,2)</f>
        <v>0.33333333333333331</v>
      </c>
      <c r="I245" s="25" t="str">
        <f>VLOOKUP(E245,fields,2)</f>
        <v>Wakeman Park, Westport</v>
      </c>
      <c r="J245" s="75"/>
      <c r="M245" s="234" t="s">
        <v>106</v>
      </c>
      <c r="N245" s="236" t="s">
        <v>226</v>
      </c>
    </row>
    <row r="246" spans="1:14" ht="12.75" hidden="1" customHeight="1" thickTop="1" thickBot="1" x14ac:dyDescent="0.4">
      <c r="A246" s="23">
        <v>243</v>
      </c>
      <c r="B246" s="23">
        <v>6</v>
      </c>
      <c r="C246" s="99">
        <v>42890</v>
      </c>
      <c r="D246" s="36" t="s">
        <v>11</v>
      </c>
      <c r="E246" s="24" t="str">
        <f t="shared" si="51"/>
        <v>FAIRFIELD GAC</v>
      </c>
      <c r="F246" s="25" t="str">
        <f t="shared" si="51"/>
        <v>GREENWICH PUMAS</v>
      </c>
      <c r="G246" s="73"/>
      <c r="H246" s="97">
        <v>0.33333333333333331</v>
      </c>
      <c r="I246" s="25" t="str">
        <f>VLOOKUP(E246,fields,2)</f>
        <v>Ludlowe HS, Fairfield</v>
      </c>
      <c r="J246" s="75"/>
      <c r="M246" s="233" t="s">
        <v>162</v>
      </c>
      <c r="N246" s="233" t="s">
        <v>163</v>
      </c>
    </row>
    <row r="247" spans="1:14" ht="12.75" hidden="1" customHeight="1" thickTop="1" thickBot="1" x14ac:dyDescent="0.4">
      <c r="A247" s="23">
        <v>244</v>
      </c>
      <c r="B247" s="23">
        <v>6</v>
      </c>
      <c r="C247" s="99">
        <v>42890</v>
      </c>
      <c r="D247" s="36" t="s">
        <v>11</v>
      </c>
      <c r="E247" s="24" t="str">
        <f t="shared" si="51"/>
        <v>VASCO DA GAMA 40</v>
      </c>
      <c r="F247" s="25" t="str">
        <f t="shared" si="51"/>
        <v>RIDGEFIELD KICKS</v>
      </c>
      <c r="G247" s="73"/>
      <c r="H247" s="97">
        <f>VLOOKUP(E247,START_TIMES,2)</f>
        <v>0.41666666666666702</v>
      </c>
      <c r="I247" s="25" t="str">
        <f>VLOOKUP(E247,fields,2)</f>
        <v>Veterans Memorial Park, Bridgeport</v>
      </c>
      <c r="J247" s="75"/>
      <c r="M247" s="233" t="s">
        <v>107</v>
      </c>
      <c r="N247" s="233" t="s">
        <v>105</v>
      </c>
    </row>
    <row r="248" spans="1:14" ht="12.75" hidden="1" customHeight="1" thickTop="1" thickBot="1" x14ac:dyDescent="0.4">
      <c r="A248" s="23">
        <v>245</v>
      </c>
      <c r="B248" s="23" t="s">
        <v>0</v>
      </c>
      <c r="C248" s="99"/>
      <c r="D248" s="27" t="s">
        <v>0</v>
      </c>
      <c r="E248" s="24"/>
      <c r="F248" s="25"/>
      <c r="G248" s="73"/>
      <c r="H248" s="97"/>
      <c r="I248" s="25"/>
      <c r="J248" s="75"/>
      <c r="M248" s="235"/>
      <c r="N248" s="235"/>
    </row>
    <row r="249" spans="1:14" ht="12.75" hidden="1" customHeight="1" thickTop="1" thickBot="1" x14ac:dyDescent="0.4">
      <c r="A249" s="23">
        <v>246</v>
      </c>
      <c r="B249" s="23">
        <v>6</v>
      </c>
      <c r="C249" s="99">
        <v>42890</v>
      </c>
      <c r="D249" s="37" t="s">
        <v>12</v>
      </c>
      <c r="E249" s="24" t="str">
        <f t="shared" ref="E249:F253" si="52">VLOOKUP(M249,Teams,2)</f>
        <v>SOUTHEAST ROVERS</v>
      </c>
      <c r="F249" s="25" t="str">
        <f t="shared" si="52"/>
        <v>STAMFORD UNITED</v>
      </c>
      <c r="G249" s="73"/>
      <c r="H249" s="97">
        <f>VLOOKUP(E249,START_TIMES,2)</f>
        <v>0.41666666666666702</v>
      </c>
      <c r="I249" s="25" t="str">
        <f>VLOOKUP(E249,fields,2)</f>
        <v>Spera Park, Waterford</v>
      </c>
      <c r="J249" s="75"/>
      <c r="M249" s="233" t="s">
        <v>118</v>
      </c>
      <c r="N249" s="233" t="s">
        <v>119</v>
      </c>
    </row>
    <row r="250" spans="1:14" ht="12.75" hidden="1" customHeight="1" thickTop="1" thickBot="1" x14ac:dyDescent="0.4">
      <c r="A250" s="23">
        <v>247</v>
      </c>
      <c r="B250" s="23">
        <v>6</v>
      </c>
      <c r="C250" s="99">
        <v>42890</v>
      </c>
      <c r="D250" s="37" t="s">
        <v>12</v>
      </c>
      <c r="E250" s="24" t="str">
        <f t="shared" si="52"/>
        <v xml:space="preserve">GUILFORD CELTIC </v>
      </c>
      <c r="F250" s="25" t="str">
        <f t="shared" si="52"/>
        <v>GREENWICH ARSENAL 40</v>
      </c>
      <c r="G250" s="73"/>
      <c r="H250" s="97">
        <f>VLOOKUP(E250,START_TIMES,2)</f>
        <v>0.41666666666666702</v>
      </c>
      <c r="I250" s="25" t="str">
        <f>VLOOKUP(E250,fields,2)</f>
        <v>Bittner Park, Guilford</v>
      </c>
      <c r="J250" s="75"/>
      <c r="M250" s="233" t="s">
        <v>114</v>
      </c>
      <c r="N250" s="233" t="s">
        <v>111</v>
      </c>
    </row>
    <row r="251" spans="1:14" ht="12.75" hidden="1" customHeight="1" thickTop="1" thickBot="1" x14ac:dyDescent="0.4">
      <c r="A251" s="23">
        <v>248</v>
      </c>
      <c r="B251" s="23">
        <v>6</v>
      </c>
      <c r="C251" s="99">
        <v>42890</v>
      </c>
      <c r="D251" s="37" t="s">
        <v>12</v>
      </c>
      <c r="E251" s="24" t="str">
        <f t="shared" si="52"/>
        <v>DERBY QUITUS</v>
      </c>
      <c r="F251" s="25" t="str">
        <f t="shared" si="52"/>
        <v>NEWINGTON PORTUGUESE 40</v>
      </c>
      <c r="G251" s="73"/>
      <c r="H251" s="97">
        <f>VLOOKUP(E251,START_TIMES,2)</f>
        <v>0.41666666666666702</v>
      </c>
      <c r="I251" s="25" t="str">
        <f>VLOOKUP(E251,fields,2)</f>
        <v>Witek Park, Derby</v>
      </c>
      <c r="J251" s="75"/>
      <c r="M251" s="233" t="s">
        <v>110</v>
      </c>
      <c r="N251" s="233" t="s">
        <v>116</v>
      </c>
    </row>
    <row r="252" spans="1:14" ht="12.75" hidden="1" customHeight="1" thickTop="1" thickBot="1" x14ac:dyDescent="0.4">
      <c r="A252" s="23">
        <v>249</v>
      </c>
      <c r="B252" s="23">
        <v>6</v>
      </c>
      <c r="C252" s="99">
        <v>42890</v>
      </c>
      <c r="D252" s="37" t="s">
        <v>12</v>
      </c>
      <c r="E252" s="24" t="str">
        <f t="shared" si="52"/>
        <v>GREENWICH GUNNERS 40</v>
      </c>
      <c r="F252" s="25" t="str">
        <f t="shared" si="52"/>
        <v>GUILFORD BELL CURVE</v>
      </c>
      <c r="G252" s="73"/>
      <c r="H252" s="97">
        <f>VLOOKUP(E252,START_TIMES,2)</f>
        <v>0.41666666666666702</v>
      </c>
      <c r="I252" s="25" t="str">
        <f>VLOOKUP(E252,fields,2)</f>
        <v>tbd</v>
      </c>
      <c r="J252" s="75"/>
      <c r="M252" s="233" t="s">
        <v>112</v>
      </c>
      <c r="N252" s="233" t="s">
        <v>113</v>
      </c>
    </row>
    <row r="253" spans="1:14" ht="12.75" hidden="1" customHeight="1" thickTop="1" thickBot="1" x14ac:dyDescent="0.4">
      <c r="A253" s="23">
        <v>250</v>
      </c>
      <c r="B253" s="23">
        <v>6</v>
      </c>
      <c r="C253" s="99">
        <v>42890</v>
      </c>
      <c r="D253" s="37" t="s">
        <v>12</v>
      </c>
      <c r="E253" s="24" t="str">
        <f t="shared" si="52"/>
        <v xml:space="preserve">NORWALK SPORT COLOMBIA </v>
      </c>
      <c r="F253" s="25" t="str">
        <f t="shared" si="52"/>
        <v>NEW HAVEN AMERICANS</v>
      </c>
      <c r="G253" s="73"/>
      <c r="H253" s="97">
        <v>0.33333333333333331</v>
      </c>
      <c r="I253" s="25" t="str">
        <f>VLOOKUP(E253,fields,2)</f>
        <v>Nathan Hale MS, Norwalk</v>
      </c>
      <c r="J253" s="75"/>
      <c r="M253" s="233" t="s">
        <v>117</v>
      </c>
      <c r="N253" s="233" t="s">
        <v>115</v>
      </c>
    </row>
    <row r="254" spans="1:14" ht="12.75" hidden="1" customHeight="1" thickTop="1" thickBot="1" x14ac:dyDescent="0.4">
      <c r="A254" s="23">
        <v>251</v>
      </c>
      <c r="B254" s="23" t="s">
        <v>0</v>
      </c>
      <c r="C254" s="99"/>
      <c r="D254" s="26" t="s">
        <v>0</v>
      </c>
      <c r="E254" s="24"/>
      <c r="F254" s="25"/>
      <c r="G254" s="73"/>
      <c r="H254" s="97"/>
      <c r="I254" s="25"/>
      <c r="J254" s="75"/>
      <c r="M254" s="233"/>
      <c r="N254" s="233"/>
    </row>
    <row r="255" spans="1:14" ht="12.75" hidden="1" customHeight="1" thickTop="1" thickBot="1" x14ac:dyDescent="0.4">
      <c r="A255" s="23">
        <v>252</v>
      </c>
      <c r="B255" s="23">
        <v>6</v>
      </c>
      <c r="C255" s="99">
        <v>42890</v>
      </c>
      <c r="D255" s="38" t="s">
        <v>13</v>
      </c>
      <c r="E255" s="24" t="str">
        <f t="shared" ref="E255:F260" si="53">VLOOKUP(M255,Teams,2)</f>
        <v>HENRY  REID FC 40</v>
      </c>
      <c r="F255" s="25" t="str">
        <f t="shared" si="53"/>
        <v>ELI'S FC</v>
      </c>
      <c r="G255" s="73"/>
      <c r="H255" s="97">
        <f t="shared" ref="H255:H260" si="54">VLOOKUP(E255,START_TIMES,2)</f>
        <v>0.41666666666666702</v>
      </c>
      <c r="I255" s="25" t="str">
        <f>VLOOKUP(E255,fields,2)</f>
        <v>Ludlowe HS, Fairfield</v>
      </c>
      <c r="J255" s="75"/>
      <c r="M255" s="228" t="s">
        <v>123</v>
      </c>
      <c r="N255" s="228" t="s">
        <v>121</v>
      </c>
    </row>
    <row r="256" spans="1:14" ht="12.75" hidden="1" customHeight="1" thickTop="1" thickBot="1" x14ac:dyDescent="0.4">
      <c r="A256" s="23">
        <v>253</v>
      </c>
      <c r="B256" s="23">
        <v>6</v>
      </c>
      <c r="C256" s="99">
        <v>42890</v>
      </c>
      <c r="D256" s="38" t="s">
        <v>13</v>
      </c>
      <c r="E256" s="24" t="str">
        <f t="shared" si="53"/>
        <v>WALLINGFORD MORELIA</v>
      </c>
      <c r="F256" s="25" t="str">
        <f t="shared" si="53"/>
        <v>HAMDEN UNITED</v>
      </c>
      <c r="G256" s="73"/>
      <c r="H256" s="97">
        <f t="shared" si="54"/>
        <v>0.41666666666666702</v>
      </c>
      <c r="I256" s="25" t="str">
        <f>VLOOKUP(E256,fields,2)</f>
        <v>Woodhouse Field, Wallingford</v>
      </c>
      <c r="J256" s="75"/>
      <c r="M256" s="228" t="s">
        <v>128</v>
      </c>
      <c r="N256" s="228" t="s">
        <v>122</v>
      </c>
    </row>
    <row r="257" spans="1:14" ht="12.75" hidden="1" customHeight="1" thickTop="1" thickBot="1" x14ac:dyDescent="0.4">
      <c r="A257" s="23">
        <v>254</v>
      </c>
      <c r="B257" s="23">
        <v>6</v>
      </c>
      <c r="C257" s="99">
        <v>42890</v>
      </c>
      <c r="D257" s="38" t="s">
        <v>13</v>
      </c>
      <c r="E257" s="24" t="str">
        <f t="shared" si="53"/>
        <v>BESA SC</v>
      </c>
      <c r="F257" s="25" t="str">
        <f t="shared" si="53"/>
        <v>NORTH BRANFORD 40</v>
      </c>
      <c r="G257" s="73"/>
      <c r="H257" s="97">
        <f t="shared" si="54"/>
        <v>0.41666666666666669</v>
      </c>
      <c r="I257" s="25" t="str">
        <f>VLOOKUP(E257,fields,2)</f>
        <v>Wilby HS, Waterbury</v>
      </c>
      <c r="J257" s="75"/>
      <c r="M257" s="228" t="s">
        <v>654</v>
      </c>
      <c r="N257" s="228" t="s">
        <v>124</v>
      </c>
    </row>
    <row r="258" spans="1:14" ht="12.75" hidden="1" customHeight="1" thickTop="1" thickBot="1" x14ac:dyDescent="0.4">
      <c r="A258" s="23">
        <v>255</v>
      </c>
      <c r="B258" s="23">
        <v>6</v>
      </c>
      <c r="C258" s="99">
        <v>42890</v>
      </c>
      <c r="D258" s="38" t="s">
        <v>13</v>
      </c>
      <c r="E258" s="24" t="str">
        <f t="shared" si="53"/>
        <v>NORTH HAVEN SC</v>
      </c>
      <c r="F258" s="25" t="str">
        <f t="shared" si="53"/>
        <v>BYE 40 (NO GAME)</v>
      </c>
      <c r="G258" s="73"/>
      <c r="H258" s="97">
        <f t="shared" si="54"/>
        <v>0.41666666666666702</v>
      </c>
      <c r="I258" s="266" t="s">
        <v>91</v>
      </c>
      <c r="J258" s="75"/>
      <c r="M258" s="228" t="s">
        <v>125</v>
      </c>
      <c r="N258" s="228" t="s">
        <v>653</v>
      </c>
    </row>
    <row r="259" spans="1:14" ht="12.75" hidden="1" customHeight="1" thickTop="1" thickBot="1" x14ac:dyDescent="0.4">
      <c r="A259" s="23">
        <v>256</v>
      </c>
      <c r="B259" s="23">
        <v>6</v>
      </c>
      <c r="C259" s="99">
        <v>42890</v>
      </c>
      <c r="D259" s="38" t="s">
        <v>13</v>
      </c>
      <c r="E259" s="24" t="str">
        <f t="shared" si="53"/>
        <v>WILTON WOLVES</v>
      </c>
      <c r="F259" s="25" t="str">
        <f t="shared" si="53"/>
        <v>PAN ZONES</v>
      </c>
      <c r="G259" s="73"/>
      <c r="H259" s="97">
        <f t="shared" si="54"/>
        <v>0.41666666666666702</v>
      </c>
      <c r="I259" s="25" t="str">
        <f>VLOOKUP(E259,fields,2)</f>
        <v>Middlebrook School, Wilton</v>
      </c>
      <c r="J259" s="75"/>
      <c r="M259" s="228" t="s">
        <v>129</v>
      </c>
      <c r="N259" s="228" t="s">
        <v>126</v>
      </c>
    </row>
    <row r="260" spans="1:14" ht="12.75" hidden="1" customHeight="1" thickTop="1" thickBot="1" x14ac:dyDescent="0.4">
      <c r="A260" s="23">
        <v>257</v>
      </c>
      <c r="B260" s="23">
        <v>6</v>
      </c>
      <c r="C260" s="99">
        <v>42890</v>
      </c>
      <c r="D260" s="38" t="s">
        <v>13</v>
      </c>
      <c r="E260" s="24" t="str">
        <f t="shared" si="53"/>
        <v>STAMFORD CITY</v>
      </c>
      <c r="F260" s="25" t="str">
        <f t="shared" si="53"/>
        <v xml:space="preserve">CHESHIRE UNITED </v>
      </c>
      <c r="G260" s="73"/>
      <c r="H260" s="97">
        <f t="shared" si="54"/>
        <v>0.41666666666666702</v>
      </c>
      <c r="I260" s="25" t="str">
        <f>VLOOKUP(E260,fields,2)</f>
        <v>West Beach Fields, Stamford</v>
      </c>
      <c r="J260" s="75"/>
      <c r="M260" s="228" t="s">
        <v>127</v>
      </c>
      <c r="N260" s="228" t="s">
        <v>120</v>
      </c>
    </row>
    <row r="261" spans="1:14" ht="12.75" hidden="1" customHeight="1" thickTop="1" thickBot="1" x14ac:dyDescent="0.4">
      <c r="A261" s="23">
        <v>258</v>
      </c>
      <c r="B261" s="23" t="s">
        <v>0</v>
      </c>
      <c r="C261" s="99"/>
      <c r="D261" s="26" t="s">
        <v>0</v>
      </c>
      <c r="E261" s="24"/>
      <c r="F261" s="25"/>
      <c r="G261" s="73"/>
      <c r="H261" s="97"/>
      <c r="I261" s="25"/>
      <c r="J261" s="75"/>
      <c r="M261" s="235"/>
      <c r="N261" s="235"/>
    </row>
    <row r="262" spans="1:14" ht="12.75" hidden="1" customHeight="1" thickTop="1" thickBot="1" x14ac:dyDescent="0.4">
      <c r="A262" s="23">
        <v>259</v>
      </c>
      <c r="B262" s="23">
        <v>6</v>
      </c>
      <c r="C262" s="99">
        <v>42890</v>
      </c>
      <c r="D262" s="28" t="s">
        <v>102</v>
      </c>
      <c r="E262" s="24" t="str">
        <f t="shared" ref="E262:F266" si="55">VLOOKUP(M262,Teams,2)</f>
        <v>POLONIA FALCON STARS FC</v>
      </c>
      <c r="F262" s="25" t="str">
        <f t="shared" si="55"/>
        <v>VASCO DA GAMA 50</v>
      </c>
      <c r="G262" s="73"/>
      <c r="H262" s="97">
        <v>0.33333333333333331</v>
      </c>
      <c r="I262" s="25" t="str">
        <f>VLOOKUP(E262,fields,2)</f>
        <v>Falcon Field, New Britain</v>
      </c>
      <c r="J262" s="75"/>
      <c r="M262" s="233" t="s">
        <v>142</v>
      </c>
      <c r="N262" s="233" t="s">
        <v>144</v>
      </c>
    </row>
    <row r="263" spans="1:14" ht="12.75" hidden="1" customHeight="1" thickTop="1" thickBot="1" x14ac:dyDescent="0.4">
      <c r="A263" s="23">
        <v>260</v>
      </c>
      <c r="B263" s="23">
        <v>6</v>
      </c>
      <c r="C263" s="99">
        <v>42890</v>
      </c>
      <c r="D263" s="28" t="s">
        <v>102</v>
      </c>
      <c r="E263" s="24" t="str">
        <f t="shared" si="55"/>
        <v>GREENWICH GUNNERS 50</v>
      </c>
      <c r="F263" s="25" t="str">
        <f t="shared" si="55"/>
        <v>CLUB NAPOLI 50</v>
      </c>
      <c r="G263" s="73"/>
      <c r="H263" s="97">
        <f>VLOOKUP(E263,START_TIMES,2)</f>
        <v>0.41666666666666702</v>
      </c>
      <c r="I263" s="25" t="str">
        <f>VLOOKUP(E263,fields,2)</f>
        <v>tbd</v>
      </c>
      <c r="J263" s="75"/>
      <c r="M263" s="233" t="s">
        <v>134</v>
      </c>
      <c r="N263" s="233" t="s">
        <v>131</v>
      </c>
    </row>
    <row r="264" spans="1:14" ht="12.75" hidden="1" customHeight="1" thickTop="1" thickBot="1" x14ac:dyDescent="0.4">
      <c r="A264" s="23">
        <v>261</v>
      </c>
      <c r="B264" s="23">
        <v>6</v>
      </c>
      <c r="C264" s="99">
        <v>42890</v>
      </c>
      <c r="D264" s="28" t="s">
        <v>102</v>
      </c>
      <c r="E264" s="24" t="str">
        <f t="shared" si="55"/>
        <v>HARTFORD CAVALIERS</v>
      </c>
      <c r="F264" s="25" t="str">
        <f t="shared" si="55"/>
        <v>CHESHIRE AZZURRI 50</v>
      </c>
      <c r="G264" s="73"/>
      <c r="H264" s="97">
        <f>VLOOKUP(E264,START_TIMES,2)</f>
        <v>0.41666666666666702</v>
      </c>
      <c r="I264" s="25" t="str">
        <f>VLOOKUP(E264,fields,2)</f>
        <v>Cronin Field, Hartford</v>
      </c>
      <c r="J264" s="75"/>
      <c r="M264" s="234" t="s">
        <v>138</v>
      </c>
      <c r="N264" s="236" t="s">
        <v>130</v>
      </c>
    </row>
    <row r="265" spans="1:14" ht="12.75" hidden="1" customHeight="1" thickTop="1" thickBot="1" x14ac:dyDescent="0.4">
      <c r="A265" s="23">
        <v>262</v>
      </c>
      <c r="B265" s="23">
        <v>6</v>
      </c>
      <c r="C265" s="99">
        <v>42890</v>
      </c>
      <c r="D265" s="28" t="s">
        <v>102</v>
      </c>
      <c r="E265" s="24" t="str">
        <f t="shared" si="55"/>
        <v>DARIEN BLUE WAVE</v>
      </c>
      <c r="F265" s="25" t="str">
        <f t="shared" si="55"/>
        <v xml:space="preserve">GLASTONBURY CELTIC </v>
      </c>
      <c r="G265" s="73"/>
      <c r="H265" s="97">
        <f>VLOOKUP(E265,START_TIMES,2)</f>
        <v>0.375</v>
      </c>
      <c r="I265" s="25" t="str">
        <f>VLOOKUP(E265,fields,2)</f>
        <v>Middlesex MS (Lower), Darien</v>
      </c>
      <c r="J265" s="75"/>
      <c r="M265" s="233" t="s">
        <v>132</v>
      </c>
      <c r="N265" s="233" t="s">
        <v>133</v>
      </c>
    </row>
    <row r="266" spans="1:14" ht="12.75" hidden="1" customHeight="1" thickTop="1" thickBot="1" x14ac:dyDescent="0.4">
      <c r="A266" s="23">
        <v>263</v>
      </c>
      <c r="B266" s="23">
        <v>6</v>
      </c>
      <c r="C266" s="99">
        <v>42890</v>
      </c>
      <c r="D266" s="28" t="s">
        <v>102</v>
      </c>
      <c r="E266" s="24" t="str">
        <f t="shared" si="55"/>
        <v>NEW BRITAIN FALCONS FC</v>
      </c>
      <c r="F266" s="25" t="str">
        <f t="shared" si="55"/>
        <v>GUILFORD BLACK EAGLES</v>
      </c>
      <c r="G266" s="73"/>
      <c r="H266" s="97">
        <f>VLOOKUP(E266,START_TIMES,2)</f>
        <v>0.41666666666666702</v>
      </c>
      <c r="I266" s="25" t="str">
        <f>VLOOKUP(E266,fields,2)</f>
        <v>Falcon Field, New Britain</v>
      </c>
      <c r="J266" s="75"/>
      <c r="M266" s="233" t="s">
        <v>141</v>
      </c>
      <c r="N266" s="233" t="s">
        <v>136</v>
      </c>
    </row>
    <row r="267" spans="1:14" ht="12.75" hidden="1" customHeight="1" thickTop="1" thickBot="1" x14ac:dyDescent="0.4">
      <c r="A267" s="23">
        <v>264</v>
      </c>
      <c r="B267" s="23" t="s">
        <v>0</v>
      </c>
      <c r="C267" s="99"/>
      <c r="D267" s="26" t="s">
        <v>0</v>
      </c>
      <c r="E267" s="24"/>
      <c r="F267" s="25"/>
      <c r="G267" s="73"/>
      <c r="H267" s="97"/>
      <c r="I267" s="25"/>
      <c r="J267" s="75"/>
      <c r="M267" s="233"/>
      <c r="N267" s="233"/>
    </row>
    <row r="268" spans="1:14" ht="12.75" hidden="1" customHeight="1" thickTop="1" thickBot="1" x14ac:dyDescent="0.4">
      <c r="A268" s="23">
        <v>265</v>
      </c>
      <c r="B268" s="23">
        <v>6</v>
      </c>
      <c r="C268" s="99">
        <v>42890</v>
      </c>
      <c r="D268" s="39" t="s">
        <v>103</v>
      </c>
      <c r="E268" s="24" t="str">
        <f t="shared" ref="E268:F272" si="56">VLOOKUP(M268,Teams,2)</f>
        <v>WATERBURY PONTES</v>
      </c>
      <c r="F268" s="25" t="str">
        <f t="shared" si="56"/>
        <v>WEST HAVEN GRAYS</v>
      </c>
      <c r="G268" s="73"/>
      <c r="H268" s="97">
        <f>VLOOKUP(E268,START_TIMES,2)</f>
        <v>0.41666666666666702</v>
      </c>
      <c r="I268" s="25" t="str">
        <f>VLOOKUP(E268,fields,2)</f>
        <v>Pontelandolfo Club, Waterbury</v>
      </c>
      <c r="J268" s="75"/>
      <c r="M268" s="233" t="s">
        <v>143</v>
      </c>
      <c r="N268" s="233" t="s">
        <v>145</v>
      </c>
    </row>
    <row r="269" spans="1:14" ht="12.75" hidden="1" customHeight="1" thickTop="1" thickBot="1" x14ac:dyDescent="0.4">
      <c r="A269" s="23">
        <v>266</v>
      </c>
      <c r="B269" s="23">
        <v>6</v>
      </c>
      <c r="C269" s="99">
        <v>42890</v>
      </c>
      <c r="D269" s="39" t="s">
        <v>103</v>
      </c>
      <c r="E269" s="24" t="str">
        <f t="shared" si="56"/>
        <v>MOODUS SC</v>
      </c>
      <c r="F269" s="25" t="str">
        <f t="shared" si="56"/>
        <v>FARMINGTON WHITE OWLS</v>
      </c>
      <c r="G269" s="73"/>
      <c r="H269" s="97">
        <f>VLOOKUP(E269,START_TIMES,2)</f>
        <v>0.41666666666666702</v>
      </c>
      <c r="I269" s="25" t="str">
        <f>VLOOKUP(E269,fields,2)</f>
        <v>Nathan Hale-Ray HS, Moodus</v>
      </c>
      <c r="J269" s="75"/>
      <c r="M269" s="233" t="s">
        <v>135</v>
      </c>
      <c r="N269" s="233" t="s">
        <v>147</v>
      </c>
    </row>
    <row r="270" spans="1:14" ht="12.75" hidden="1" customHeight="1" thickTop="1" thickBot="1" x14ac:dyDescent="0.4">
      <c r="A270" s="23">
        <v>267</v>
      </c>
      <c r="B270" s="23">
        <v>6</v>
      </c>
      <c r="C270" s="99">
        <v>42890</v>
      </c>
      <c r="D270" s="39" t="s">
        <v>103</v>
      </c>
      <c r="E270" s="24" t="str">
        <f t="shared" si="56"/>
        <v>EAST HAVEN SC</v>
      </c>
      <c r="F270" s="25" t="str">
        <f t="shared" si="56"/>
        <v>NORTH BRANFORD LEGENDS</v>
      </c>
      <c r="G270" s="73"/>
      <c r="H270" s="97">
        <f>VLOOKUP(E270,START_TIMES,2)</f>
        <v>0.41666666666666702</v>
      </c>
      <c r="I270" s="25" t="str">
        <f>VLOOKUP(E270,fields,2)</f>
        <v>Moulthrop Field, East Haven</v>
      </c>
      <c r="J270" s="75"/>
      <c r="M270" s="233" t="s">
        <v>146</v>
      </c>
      <c r="N270" s="233" t="s">
        <v>139</v>
      </c>
    </row>
    <row r="271" spans="1:14" ht="12.75" hidden="1" customHeight="1" thickTop="1" thickBot="1" x14ac:dyDescent="0.4">
      <c r="A271" s="23">
        <v>268</v>
      </c>
      <c r="B271" s="23">
        <v>6</v>
      </c>
      <c r="C271" s="99">
        <v>42890</v>
      </c>
      <c r="D271" s="39" t="s">
        <v>103</v>
      </c>
      <c r="E271" s="24" t="str">
        <f t="shared" si="56"/>
        <v>GREENWICH ARSENAL 50</v>
      </c>
      <c r="F271" s="25" t="str">
        <f t="shared" si="56"/>
        <v>GREENWICH PUMAS LEGENDS</v>
      </c>
      <c r="G271" s="73"/>
      <c r="H271" s="97">
        <f>VLOOKUP(E271,START_TIMES,2)</f>
        <v>0.41666666666666702</v>
      </c>
      <c r="I271" s="25" t="str">
        <f>VLOOKUP(E271,fields,2)</f>
        <v>tbd</v>
      </c>
      <c r="J271" s="75"/>
      <c r="M271" s="233" t="s">
        <v>148</v>
      </c>
      <c r="N271" s="233" t="s">
        <v>149</v>
      </c>
    </row>
    <row r="272" spans="1:14" ht="12.75" hidden="1" customHeight="1" thickTop="1" thickBot="1" x14ac:dyDescent="0.4">
      <c r="A272" s="23">
        <v>269</v>
      </c>
      <c r="B272" s="23">
        <v>6</v>
      </c>
      <c r="C272" s="99">
        <v>42890</v>
      </c>
      <c r="D272" s="39" t="s">
        <v>103</v>
      </c>
      <c r="E272" s="24" t="str">
        <f t="shared" si="56"/>
        <v>SOUTHBURY BOOMERS</v>
      </c>
      <c r="F272" s="25" t="str">
        <f t="shared" si="56"/>
        <v>NAUGATUCK RIVER RATS</v>
      </c>
      <c r="G272" s="73"/>
      <c r="H272" s="97">
        <f>VLOOKUP(E272,START_TIMES,2)</f>
        <v>0.41666666666666702</v>
      </c>
      <c r="I272" s="25" t="str">
        <f>VLOOKUP(E272,fields,2)</f>
        <v>Settlers Park, Southbury</v>
      </c>
      <c r="J272" s="75"/>
      <c r="M272" s="233" t="s">
        <v>140</v>
      </c>
      <c r="N272" s="233" t="s">
        <v>137</v>
      </c>
    </row>
    <row r="273" spans="1:14" ht="12.75" hidden="1" customHeight="1" thickTop="1" thickBot="1" x14ac:dyDescent="0.4">
      <c r="A273" s="23">
        <v>270</v>
      </c>
      <c r="B273" s="23" t="s">
        <v>0</v>
      </c>
      <c r="C273" s="99"/>
      <c r="D273" s="26" t="s">
        <v>0</v>
      </c>
      <c r="E273" s="24"/>
      <c r="F273" s="25"/>
      <c r="G273" s="73"/>
      <c r="H273" s="97"/>
      <c r="I273" s="25"/>
      <c r="J273" s="75"/>
      <c r="M273" s="235"/>
      <c r="N273" s="235"/>
    </row>
    <row r="274" spans="1:14" ht="12.75" hidden="1" customHeight="1" thickTop="1" thickBot="1" x14ac:dyDescent="0.4">
      <c r="A274" s="23">
        <v>271</v>
      </c>
      <c r="B274" s="23">
        <v>7</v>
      </c>
      <c r="C274" s="99">
        <v>42897</v>
      </c>
      <c r="D274" s="34" t="s">
        <v>10</v>
      </c>
      <c r="E274" s="24" t="str">
        <f t="shared" ref="E274:F278" si="57">VLOOKUP(M274,Teams,2)</f>
        <v>MILFORD TUESDAY</v>
      </c>
      <c r="F274" s="25" t="str">
        <f t="shared" si="57"/>
        <v>ECUACHAMOS FC</v>
      </c>
      <c r="G274" s="73"/>
      <c r="H274" s="97">
        <f>VLOOKUP(E274,START_TIMES,2)</f>
        <v>0.41666666666666702</v>
      </c>
      <c r="I274" s="25" t="str">
        <f>VLOOKUP(E274,fields,2)</f>
        <v>Fred Wolfe Park, Orange</v>
      </c>
      <c r="J274" s="75"/>
      <c r="M274" s="233" t="s">
        <v>94</v>
      </c>
      <c r="N274" s="233" t="s">
        <v>93</v>
      </c>
    </row>
    <row r="275" spans="1:14" ht="12.75" hidden="1" customHeight="1" thickTop="1" thickBot="1" x14ac:dyDescent="0.4">
      <c r="A275" s="23">
        <v>272</v>
      </c>
      <c r="B275" s="23">
        <v>7</v>
      </c>
      <c r="C275" s="99">
        <v>42897</v>
      </c>
      <c r="D275" s="34" t="s">
        <v>10</v>
      </c>
      <c r="E275" s="24" t="str">
        <f t="shared" si="57"/>
        <v>DANBURY UNITED 30</v>
      </c>
      <c r="F275" s="25" t="str">
        <f t="shared" si="57"/>
        <v>SHELTON FC</v>
      </c>
      <c r="G275" s="73"/>
      <c r="H275" s="97">
        <f>VLOOKUP(E275,START_TIMES,2)</f>
        <v>0.375</v>
      </c>
      <c r="I275" s="25" t="str">
        <f>VLOOKUP(E275,fields,2)</f>
        <v>Portuguese Cultural Center, Danbury</v>
      </c>
      <c r="J275" s="75"/>
      <c r="M275" s="233" t="s">
        <v>96</v>
      </c>
      <c r="N275" s="233" t="s">
        <v>95</v>
      </c>
    </row>
    <row r="276" spans="1:14" ht="12.75" hidden="1" customHeight="1" thickTop="1" thickBot="1" x14ac:dyDescent="0.4">
      <c r="A276" s="23">
        <v>273</v>
      </c>
      <c r="B276" s="23">
        <v>7</v>
      </c>
      <c r="C276" s="99">
        <v>42897</v>
      </c>
      <c r="D276" s="34" t="s">
        <v>10</v>
      </c>
      <c r="E276" s="24" t="str">
        <f t="shared" si="57"/>
        <v>GREENWICH ARSENAL 30</v>
      </c>
      <c r="F276" s="25" t="str">
        <f t="shared" si="57"/>
        <v>NEWINGTON PORTUGUESE 30</v>
      </c>
      <c r="G276" s="73"/>
      <c r="H276" s="97">
        <f>VLOOKUP(E276,START_TIMES,2)</f>
        <v>0.41666666666666702</v>
      </c>
      <c r="I276" s="25" t="str">
        <f>VLOOKUP(E276,fields,2)</f>
        <v>tbd</v>
      </c>
      <c r="J276" s="75"/>
      <c r="M276" s="233" t="s">
        <v>99</v>
      </c>
      <c r="N276" s="233" t="s">
        <v>92</v>
      </c>
    </row>
    <row r="277" spans="1:14" ht="12.75" hidden="1" customHeight="1" thickTop="1" thickBot="1" x14ac:dyDescent="0.4">
      <c r="A277" s="23">
        <v>274</v>
      </c>
      <c r="B277" s="23">
        <v>7</v>
      </c>
      <c r="C277" s="99">
        <v>42897</v>
      </c>
      <c r="D277" s="34" t="s">
        <v>10</v>
      </c>
      <c r="E277" s="24" t="str">
        <f t="shared" si="57"/>
        <v>NORTH BRANFORD 30</v>
      </c>
      <c r="F277" s="25" t="str">
        <f t="shared" si="57"/>
        <v>POLONEZ UNITED</v>
      </c>
      <c r="G277" s="73"/>
      <c r="H277" s="97">
        <v>0.33333333333333331</v>
      </c>
      <c r="I277" s="25" t="str">
        <f>VLOOKUP(E277,fields,2)</f>
        <v>Northford Park, North Branford</v>
      </c>
      <c r="J277" s="75"/>
      <c r="M277" s="233" t="s">
        <v>98</v>
      </c>
      <c r="N277" s="233" t="s">
        <v>100</v>
      </c>
    </row>
    <row r="278" spans="1:14" ht="12.75" hidden="1" customHeight="1" thickTop="1" thickBot="1" x14ac:dyDescent="0.4">
      <c r="A278" s="23">
        <v>275</v>
      </c>
      <c r="B278" s="23">
        <v>7</v>
      </c>
      <c r="C278" s="99">
        <v>42897</v>
      </c>
      <c r="D278" s="34" t="s">
        <v>10</v>
      </c>
      <c r="E278" s="24" t="str">
        <f t="shared" si="57"/>
        <v>VASCO DA GAMA 30</v>
      </c>
      <c r="F278" s="25" t="str">
        <f t="shared" si="57"/>
        <v>CLINTON FC</v>
      </c>
      <c r="G278" s="73"/>
      <c r="H278" s="97">
        <f>VLOOKUP(E278,START_TIMES,2)</f>
        <v>0.33333333333333331</v>
      </c>
      <c r="I278" s="25" t="str">
        <f>VLOOKUP(E278,fields,2)</f>
        <v>Veterans Memorial Park, Bridgeport</v>
      </c>
      <c r="J278" s="75"/>
      <c r="M278" s="233" t="s">
        <v>101</v>
      </c>
      <c r="N278" s="233" t="s">
        <v>97</v>
      </c>
    </row>
    <row r="279" spans="1:14" ht="12.75" hidden="1" customHeight="1" thickTop="1" thickBot="1" x14ac:dyDescent="0.4">
      <c r="A279" s="23">
        <v>276</v>
      </c>
      <c r="B279" s="23" t="s">
        <v>0</v>
      </c>
      <c r="C279" s="99"/>
      <c r="D279" s="26" t="s">
        <v>0</v>
      </c>
      <c r="E279" s="24"/>
      <c r="F279" s="25"/>
      <c r="G279" s="73"/>
      <c r="H279" s="97"/>
      <c r="I279" s="25"/>
      <c r="J279" s="75"/>
      <c r="M279" s="235"/>
      <c r="N279" s="235"/>
    </row>
    <row r="280" spans="1:14" ht="12.75" hidden="1" customHeight="1" thickTop="1" thickBot="1" x14ac:dyDescent="0.4">
      <c r="A280" s="23">
        <v>277</v>
      </c>
      <c r="B280" s="23">
        <v>7</v>
      </c>
      <c r="C280" s="99">
        <v>42897</v>
      </c>
      <c r="D280" s="35" t="s">
        <v>175</v>
      </c>
      <c r="E280" s="24" t="str">
        <f t="shared" ref="E280:F285" si="58">VLOOKUP(M280,Teams,2)</f>
        <v>NAUGATUCK FUSION</v>
      </c>
      <c r="F280" s="25" t="str">
        <f t="shared" si="58"/>
        <v>INTERNAZIONALE</v>
      </c>
      <c r="G280" s="73"/>
      <c r="H280" s="97">
        <f t="shared" ref="H280:H285" si="59">VLOOKUP(E280,START_TIMES,2)</f>
        <v>0.41666666666666702</v>
      </c>
      <c r="I280" s="25" t="str">
        <f t="shared" ref="I280:I285" si="60">VLOOKUP(E280,fields,2)</f>
        <v>City Hill MS, Naugatuck</v>
      </c>
      <c r="J280" s="75"/>
      <c r="M280" s="209" t="s">
        <v>156</v>
      </c>
      <c r="N280" s="209" t="s">
        <v>652</v>
      </c>
    </row>
    <row r="281" spans="1:14" ht="12.75" hidden="1" customHeight="1" thickTop="1" thickBot="1" x14ac:dyDescent="0.4">
      <c r="A281" s="23">
        <v>278</v>
      </c>
      <c r="B281" s="23">
        <v>7</v>
      </c>
      <c r="C281" s="99">
        <v>42897</v>
      </c>
      <c r="D281" s="35" t="s">
        <v>175</v>
      </c>
      <c r="E281" s="24" t="str">
        <f t="shared" si="58"/>
        <v>LITCHFIELD COUNTY BLUES</v>
      </c>
      <c r="F281" s="25" t="str">
        <f t="shared" si="58"/>
        <v>CLUB NAPOLI 30</v>
      </c>
      <c r="G281" s="73"/>
      <c r="H281" s="97">
        <f t="shared" si="59"/>
        <v>0.41666666666666702</v>
      </c>
      <c r="I281" s="25" t="str">
        <f t="shared" si="60"/>
        <v>Whittlesey Harrison, Morris</v>
      </c>
      <c r="J281" s="75"/>
      <c r="M281" s="209" t="s">
        <v>154</v>
      </c>
      <c r="N281" s="209" t="s">
        <v>152</v>
      </c>
    </row>
    <row r="282" spans="1:14" ht="12.75" hidden="1" customHeight="1" thickTop="1" thickBot="1" x14ac:dyDescent="0.4">
      <c r="A282" s="23">
        <v>279</v>
      </c>
      <c r="B282" s="23">
        <v>7</v>
      </c>
      <c r="C282" s="99">
        <v>42897</v>
      </c>
      <c r="D282" s="35" t="s">
        <v>175</v>
      </c>
      <c r="E282" s="24" t="str">
        <f t="shared" si="58"/>
        <v>MILFORD AMIGOS</v>
      </c>
      <c r="F282" s="25" t="str">
        <f t="shared" si="58"/>
        <v>CASEUS NEW HAVEN FC</v>
      </c>
      <c r="G282" s="73"/>
      <c r="H282" s="97">
        <f t="shared" si="59"/>
        <v>0.33333333333333331</v>
      </c>
      <c r="I282" s="25" t="str">
        <f t="shared" si="60"/>
        <v>Pease Road, Woodbridge</v>
      </c>
      <c r="J282" s="75"/>
      <c r="M282" s="209" t="s">
        <v>155</v>
      </c>
      <c r="N282" s="209" t="s">
        <v>151</v>
      </c>
    </row>
    <row r="283" spans="1:14" ht="12.75" hidden="1" customHeight="1" thickTop="1" thickBot="1" x14ac:dyDescent="0.4">
      <c r="A283" s="23">
        <v>280</v>
      </c>
      <c r="B283" s="23">
        <v>7</v>
      </c>
      <c r="C283" s="99">
        <v>42897</v>
      </c>
      <c r="D283" s="35" t="s">
        <v>175</v>
      </c>
      <c r="E283" s="24" t="str">
        <f t="shared" si="58"/>
        <v>HENRY  REID FC 30</v>
      </c>
      <c r="F283" s="25" t="str">
        <f t="shared" si="58"/>
        <v>STAMFORD FC</v>
      </c>
      <c r="G283" s="73"/>
      <c r="H283" s="97">
        <f t="shared" si="59"/>
        <v>0.41666666666666702</v>
      </c>
      <c r="I283" s="25" t="str">
        <f t="shared" si="60"/>
        <v>Ludlowe HS, Fairfield</v>
      </c>
      <c r="J283" s="75"/>
      <c r="M283" s="209" t="s">
        <v>153</v>
      </c>
      <c r="N283" s="209" t="s">
        <v>158</v>
      </c>
    </row>
    <row r="284" spans="1:14" ht="12.75" hidden="1" customHeight="1" thickTop="1" thickBot="1" x14ac:dyDescent="0.4">
      <c r="A284" s="23">
        <v>281</v>
      </c>
      <c r="B284" s="23">
        <v>7</v>
      </c>
      <c r="C284" s="99">
        <v>42897</v>
      </c>
      <c r="D284" s="35" t="s">
        <v>175</v>
      </c>
      <c r="E284" s="24" t="str">
        <f t="shared" si="58"/>
        <v>PAMPLONA FC</v>
      </c>
      <c r="F284" s="25" t="str">
        <f t="shared" si="58"/>
        <v>NEWTOWN SALTY DOGS</v>
      </c>
      <c r="G284" s="73"/>
      <c r="H284" s="97">
        <f t="shared" si="59"/>
        <v>0.41666666666666702</v>
      </c>
      <c r="I284" s="25" t="str">
        <f t="shared" si="60"/>
        <v>Fontaine Field, Norwich</v>
      </c>
      <c r="J284" s="75"/>
      <c r="M284" s="209" t="s">
        <v>651</v>
      </c>
      <c r="N284" s="209" t="s">
        <v>157</v>
      </c>
    </row>
    <row r="285" spans="1:14" ht="12.75" hidden="1" customHeight="1" thickTop="1" thickBot="1" x14ac:dyDescent="0.4">
      <c r="A285" s="23">
        <v>282</v>
      </c>
      <c r="B285" s="23">
        <v>7</v>
      </c>
      <c r="C285" s="99">
        <v>42897</v>
      </c>
      <c r="D285" s="35" t="s">
        <v>175</v>
      </c>
      <c r="E285" s="24" t="str">
        <f t="shared" si="58"/>
        <v>BYE 30 (NO GAME)</v>
      </c>
      <c r="F285" s="25" t="str">
        <f t="shared" si="58"/>
        <v>WATERTOWN GEEZERS</v>
      </c>
      <c r="G285" s="73"/>
      <c r="H285" s="97">
        <f t="shared" si="59"/>
        <v>0.41666666666666669</v>
      </c>
      <c r="I285" s="25" t="str">
        <f t="shared" si="60"/>
        <v>--</v>
      </c>
      <c r="J285" s="75"/>
      <c r="M285" s="209" t="s">
        <v>150</v>
      </c>
      <c r="N285" s="209" t="s">
        <v>159</v>
      </c>
    </row>
    <row r="286" spans="1:14" ht="12.75" hidden="1" customHeight="1" thickTop="1" thickBot="1" x14ac:dyDescent="0.4">
      <c r="A286" s="23">
        <v>283</v>
      </c>
      <c r="B286" s="23" t="s">
        <v>0</v>
      </c>
      <c r="C286" s="99"/>
      <c r="D286" s="26" t="s">
        <v>0</v>
      </c>
      <c r="E286" s="24"/>
      <c r="F286" s="25"/>
      <c r="G286" s="73"/>
      <c r="H286" s="97"/>
      <c r="I286" s="25"/>
      <c r="J286" s="75"/>
      <c r="M286" s="235"/>
      <c r="N286" s="235"/>
    </row>
    <row r="287" spans="1:14" ht="12.75" hidden="1" customHeight="1" thickTop="1" thickBot="1" x14ac:dyDescent="0.4">
      <c r="A287" s="23">
        <v>284</v>
      </c>
      <c r="B287" s="23">
        <v>7</v>
      </c>
      <c r="C287" s="99">
        <v>42897</v>
      </c>
      <c r="D287" s="36" t="s">
        <v>11</v>
      </c>
      <c r="E287" s="24" t="str">
        <f t="shared" ref="E287:F291" si="61">VLOOKUP(M287,Teams,2)</f>
        <v>NORWALK MARINERS</v>
      </c>
      <c r="F287" s="25" t="str">
        <f t="shared" si="61"/>
        <v>FAIRFIELD GAC</v>
      </c>
      <c r="G287" s="73"/>
      <c r="H287" s="97">
        <f>VLOOKUP(E287,START_TIMES,2)</f>
        <v>0.41666666666666702</v>
      </c>
      <c r="I287" s="25" t="str">
        <f>VLOOKUP(E287,fields,2)</f>
        <v>Nathan Hale MS, Norwalk</v>
      </c>
      <c r="J287" s="75"/>
      <c r="M287" s="233" t="s">
        <v>104</v>
      </c>
      <c r="N287" s="233" t="s">
        <v>162</v>
      </c>
    </row>
    <row r="288" spans="1:14" ht="12.75" hidden="1" customHeight="1" thickTop="1" thickBot="1" x14ac:dyDescent="0.4">
      <c r="A288" s="23">
        <v>285</v>
      </c>
      <c r="B288" s="23">
        <v>7</v>
      </c>
      <c r="C288" s="99">
        <v>42897</v>
      </c>
      <c r="D288" s="36" t="s">
        <v>11</v>
      </c>
      <c r="E288" s="24" t="str">
        <f t="shared" si="61"/>
        <v>DANBURY UNITED 40</v>
      </c>
      <c r="F288" s="25" t="str">
        <f t="shared" si="61"/>
        <v>WATERBURY ALBANIANS</v>
      </c>
      <c r="G288" s="73"/>
      <c r="H288" s="97">
        <f>VLOOKUP(E288,START_TIMES,2)</f>
        <v>0.45833333333333331</v>
      </c>
      <c r="I288" s="25" t="str">
        <f>VLOOKUP(E288,fields,2)</f>
        <v>Portuguese Cultural Center, Danbury</v>
      </c>
      <c r="J288" s="75"/>
      <c r="M288" s="233" t="s">
        <v>161</v>
      </c>
      <c r="N288" s="233" t="s">
        <v>108</v>
      </c>
    </row>
    <row r="289" spans="1:14" ht="12.75" hidden="1" customHeight="1" thickTop="1" thickBot="1" x14ac:dyDescent="0.4">
      <c r="A289" s="23">
        <v>286</v>
      </c>
      <c r="B289" s="23">
        <v>7</v>
      </c>
      <c r="C289" s="99">
        <v>42897</v>
      </c>
      <c r="D289" s="36" t="s">
        <v>11</v>
      </c>
      <c r="E289" s="24" t="str">
        <f t="shared" si="61"/>
        <v>GREENWICH PUMAS</v>
      </c>
      <c r="F289" s="25" t="str">
        <f t="shared" si="61"/>
        <v>RIDGEFIELD KICKS</v>
      </c>
      <c r="G289" s="73"/>
      <c r="H289" s="97">
        <f>VLOOKUP(E289,START_TIMES,2)</f>
        <v>0.41666666666666702</v>
      </c>
      <c r="I289" s="25" t="str">
        <f>VLOOKUP(E289,fields,2)</f>
        <v>tbd</v>
      </c>
      <c r="J289" s="75"/>
      <c r="M289" s="233" t="s">
        <v>163</v>
      </c>
      <c r="N289" s="233" t="s">
        <v>105</v>
      </c>
    </row>
    <row r="290" spans="1:14" ht="12.75" hidden="1" customHeight="1" thickTop="1" thickBot="1" x14ac:dyDescent="0.4">
      <c r="A290" s="23">
        <v>287</v>
      </c>
      <c r="B290" s="23">
        <v>7</v>
      </c>
      <c r="C290" s="99">
        <v>42897</v>
      </c>
      <c r="D290" s="36" t="s">
        <v>11</v>
      </c>
      <c r="E290" s="24" t="str">
        <f t="shared" si="61"/>
        <v>STORM FC</v>
      </c>
      <c r="F290" s="25" t="str">
        <f t="shared" si="61"/>
        <v>VASCO DA GAMA 40</v>
      </c>
      <c r="G290" s="73"/>
      <c r="H290" s="97">
        <f>VLOOKUP(E290,START_TIMES,2)</f>
        <v>0.33333333333333331</v>
      </c>
      <c r="I290" s="25" t="str">
        <f>VLOOKUP(E290,fields,2)</f>
        <v>Wakeman Park, Westport</v>
      </c>
      <c r="J290" s="75"/>
      <c r="M290" s="233" t="s">
        <v>106</v>
      </c>
      <c r="N290" s="233" t="s">
        <v>107</v>
      </c>
    </row>
    <row r="291" spans="1:14" ht="12.75" hidden="1" customHeight="1" thickTop="1" thickBot="1" x14ac:dyDescent="0.4">
      <c r="A291" s="23">
        <v>288</v>
      </c>
      <c r="B291" s="23">
        <v>7</v>
      </c>
      <c r="C291" s="99">
        <v>42897</v>
      </c>
      <c r="D291" s="36" t="s">
        <v>11</v>
      </c>
      <c r="E291" s="24" t="str">
        <f t="shared" si="61"/>
        <v xml:space="preserve">WILTON WARRIORS </v>
      </c>
      <c r="F291" s="25" t="str">
        <f t="shared" si="61"/>
        <v>CHESHIRE AZZURRI 40</v>
      </c>
      <c r="G291" s="73"/>
      <c r="H291" s="97">
        <f>VLOOKUP(E291,START_TIMES,2)</f>
        <v>0.41666666666666702</v>
      </c>
      <c r="I291" s="25" t="str">
        <f>VLOOKUP(E291,fields,2)</f>
        <v>Lilly Field, Wilton</v>
      </c>
      <c r="J291" s="75"/>
      <c r="M291" s="233" t="s">
        <v>109</v>
      </c>
      <c r="N291" s="233" t="s">
        <v>160</v>
      </c>
    </row>
    <row r="292" spans="1:14" ht="12.75" hidden="1" customHeight="1" thickTop="1" thickBot="1" x14ac:dyDescent="0.4">
      <c r="A292" s="23">
        <v>289</v>
      </c>
      <c r="B292" s="23" t="s">
        <v>0</v>
      </c>
      <c r="C292" s="99"/>
      <c r="D292" s="26" t="s">
        <v>0</v>
      </c>
      <c r="E292" s="24"/>
      <c r="F292" s="25"/>
      <c r="G292" s="73"/>
      <c r="H292" s="97"/>
      <c r="I292" s="25"/>
      <c r="J292" s="75"/>
      <c r="M292" s="235"/>
      <c r="N292" s="235"/>
    </row>
    <row r="293" spans="1:14" ht="12.75" hidden="1" customHeight="1" thickTop="1" thickBot="1" x14ac:dyDescent="0.4">
      <c r="A293" s="23">
        <v>290</v>
      </c>
      <c r="B293" s="23">
        <v>7</v>
      </c>
      <c r="C293" s="99">
        <v>42897</v>
      </c>
      <c r="D293" s="37" t="s">
        <v>12</v>
      </c>
      <c r="E293" s="24" t="str">
        <f t="shared" ref="E293:F297" si="62">VLOOKUP(M293,Teams,2)</f>
        <v xml:space="preserve">GUILFORD CELTIC </v>
      </c>
      <c r="F293" s="25" t="str">
        <f t="shared" si="62"/>
        <v>GREENWICH GUNNERS 40</v>
      </c>
      <c r="G293" s="73"/>
      <c r="H293" s="97">
        <f>VLOOKUP(E293,START_TIMES,2)</f>
        <v>0.41666666666666702</v>
      </c>
      <c r="I293" s="25" t="str">
        <f>VLOOKUP(E293,fields,2)</f>
        <v>Bittner Park, Guilford</v>
      </c>
      <c r="J293" s="75"/>
      <c r="M293" s="233" t="s">
        <v>114</v>
      </c>
      <c r="N293" s="233" t="s">
        <v>112</v>
      </c>
    </row>
    <row r="294" spans="1:14" ht="12.75" hidden="1" customHeight="1" thickTop="1" thickBot="1" x14ac:dyDescent="0.4">
      <c r="A294" s="23">
        <v>291</v>
      </c>
      <c r="B294" s="23">
        <v>7</v>
      </c>
      <c r="C294" s="99">
        <v>42897</v>
      </c>
      <c r="D294" s="37" t="s">
        <v>12</v>
      </c>
      <c r="E294" s="24" t="str">
        <f t="shared" si="62"/>
        <v>GREENWICH ARSENAL 40</v>
      </c>
      <c r="F294" s="25" t="str">
        <f t="shared" si="62"/>
        <v>SOUTHEAST ROVERS</v>
      </c>
      <c r="G294" s="73"/>
      <c r="H294" s="97">
        <f>VLOOKUP(E294,START_TIMES,2)</f>
        <v>0.41666666666666702</v>
      </c>
      <c r="I294" s="25" t="str">
        <f>VLOOKUP(E294,fields,2)</f>
        <v>tbd</v>
      </c>
      <c r="J294" s="75"/>
      <c r="M294" s="233" t="s">
        <v>111</v>
      </c>
      <c r="N294" s="233" t="s">
        <v>118</v>
      </c>
    </row>
    <row r="295" spans="1:14" ht="12.75" hidden="1" customHeight="1" thickTop="1" thickBot="1" x14ac:dyDescent="0.4">
      <c r="A295" s="23">
        <v>292</v>
      </c>
      <c r="B295" s="23">
        <v>7</v>
      </c>
      <c r="C295" s="99">
        <v>42897</v>
      </c>
      <c r="D295" s="37" t="s">
        <v>12</v>
      </c>
      <c r="E295" s="24" t="str">
        <f t="shared" si="62"/>
        <v>GUILFORD BELL CURVE</v>
      </c>
      <c r="F295" s="25" t="str">
        <f t="shared" si="62"/>
        <v>NEW HAVEN AMERICANS</v>
      </c>
      <c r="G295" s="73"/>
      <c r="H295" s="97">
        <v>0.33333333333333331</v>
      </c>
      <c r="I295" s="25" t="str">
        <f>VLOOKUP(E295,fields,2)</f>
        <v>Guilford HS, Guilford</v>
      </c>
      <c r="J295" s="75"/>
      <c r="M295" s="233" t="s">
        <v>113</v>
      </c>
      <c r="N295" s="233" t="s">
        <v>115</v>
      </c>
    </row>
    <row r="296" spans="1:14" ht="12.75" hidden="1" customHeight="1" thickTop="1" thickBot="1" x14ac:dyDescent="0.4">
      <c r="A296" s="23">
        <v>293</v>
      </c>
      <c r="B296" s="23">
        <v>7</v>
      </c>
      <c r="C296" s="99">
        <v>42897</v>
      </c>
      <c r="D296" s="37" t="s">
        <v>12</v>
      </c>
      <c r="E296" s="24" t="str">
        <f t="shared" si="62"/>
        <v>NEWINGTON PORTUGUESE 40</v>
      </c>
      <c r="F296" s="25" t="str">
        <f t="shared" si="62"/>
        <v xml:space="preserve">NORWALK SPORT COLOMBIA </v>
      </c>
      <c r="G296" s="73"/>
      <c r="H296" s="97">
        <f>VLOOKUP(E296,START_TIMES,2)</f>
        <v>0.41666666666666702</v>
      </c>
      <c r="I296" s="25" t="str">
        <f>VLOOKUP(E296,fields,2)</f>
        <v>Martin Kellogg, Newington</v>
      </c>
      <c r="J296" s="75"/>
      <c r="M296" s="233" t="s">
        <v>116</v>
      </c>
      <c r="N296" s="233" t="s">
        <v>117</v>
      </c>
    </row>
    <row r="297" spans="1:14" ht="12.75" hidden="1" customHeight="1" thickTop="1" thickBot="1" x14ac:dyDescent="0.4">
      <c r="A297" s="23">
        <v>294</v>
      </c>
      <c r="B297" s="23">
        <v>7</v>
      </c>
      <c r="C297" s="99">
        <v>42897</v>
      </c>
      <c r="D297" s="37" t="s">
        <v>12</v>
      </c>
      <c r="E297" s="24" t="str">
        <f t="shared" si="62"/>
        <v>STAMFORD UNITED</v>
      </c>
      <c r="F297" s="25" t="str">
        <f t="shared" si="62"/>
        <v>DERBY QUITUS</v>
      </c>
      <c r="G297" s="73"/>
      <c r="H297" s="97">
        <v>0.33333333333333331</v>
      </c>
      <c r="I297" s="25" t="str">
        <f>VLOOKUP(E297,fields,2)</f>
        <v>West Beach Fields, Stamford</v>
      </c>
      <c r="J297" s="75"/>
      <c r="M297" s="233" t="s">
        <v>119</v>
      </c>
      <c r="N297" s="233" t="s">
        <v>110</v>
      </c>
    </row>
    <row r="298" spans="1:14" ht="12.75" hidden="1" customHeight="1" thickTop="1" thickBot="1" x14ac:dyDescent="0.4">
      <c r="A298" s="23">
        <v>295</v>
      </c>
      <c r="B298" s="23" t="s">
        <v>0</v>
      </c>
      <c r="C298" s="99"/>
      <c r="D298" s="26" t="s">
        <v>0</v>
      </c>
      <c r="E298" s="24"/>
      <c r="F298" s="25"/>
      <c r="G298" s="73"/>
      <c r="H298" s="97"/>
      <c r="I298" s="25"/>
      <c r="J298" s="75"/>
      <c r="M298" s="235"/>
      <c r="N298" s="235"/>
    </row>
    <row r="299" spans="1:14" ht="12.75" hidden="1" customHeight="1" thickTop="1" thickBot="1" x14ac:dyDescent="0.4">
      <c r="A299" s="23">
        <v>296</v>
      </c>
      <c r="B299" s="23">
        <v>7</v>
      </c>
      <c r="C299" s="99">
        <v>42897</v>
      </c>
      <c r="D299" s="38" t="s">
        <v>13</v>
      </c>
      <c r="E299" s="24" t="str">
        <f t="shared" ref="E299:F304" si="63">VLOOKUP(M299,Teams,2)</f>
        <v>PAN ZONES</v>
      </c>
      <c r="F299" s="25" t="str">
        <f t="shared" si="63"/>
        <v>BESA SC</v>
      </c>
      <c r="G299" s="73"/>
      <c r="H299" s="97">
        <f t="shared" ref="H299:H304" si="64">VLOOKUP(E299,START_TIMES,2)</f>
        <v>0.41666666666666702</v>
      </c>
      <c r="I299" s="25" t="str">
        <f t="shared" ref="I299:I304" si="65">VLOOKUP(E299,fields,2)</f>
        <v>Stanley Quarter Park, New Britain</v>
      </c>
      <c r="J299" s="75"/>
      <c r="M299" s="228" t="s">
        <v>126</v>
      </c>
      <c r="N299" s="228" t="s">
        <v>654</v>
      </c>
    </row>
    <row r="300" spans="1:14" ht="12.75" hidden="1" customHeight="1" thickTop="1" thickBot="1" x14ac:dyDescent="0.4">
      <c r="A300" s="23">
        <v>297</v>
      </c>
      <c r="B300" s="23">
        <v>7</v>
      </c>
      <c r="C300" s="99">
        <v>42897</v>
      </c>
      <c r="D300" s="38" t="s">
        <v>13</v>
      </c>
      <c r="E300" s="24" t="str">
        <f t="shared" si="63"/>
        <v>NORTH BRANFORD 40</v>
      </c>
      <c r="F300" s="25" t="str">
        <f t="shared" si="63"/>
        <v>HAMDEN UNITED</v>
      </c>
      <c r="G300" s="73"/>
      <c r="H300" s="97">
        <f t="shared" si="64"/>
        <v>0.41666666666666702</v>
      </c>
      <c r="I300" s="25" t="str">
        <f t="shared" si="65"/>
        <v>Coginchaug HS, Durham</v>
      </c>
      <c r="J300" s="75"/>
      <c r="M300" s="228" t="s">
        <v>124</v>
      </c>
      <c r="N300" s="228" t="s">
        <v>122</v>
      </c>
    </row>
    <row r="301" spans="1:14" ht="12.75" hidden="1" customHeight="1" thickTop="1" thickBot="1" x14ac:dyDescent="0.4">
      <c r="A301" s="23">
        <v>298</v>
      </c>
      <c r="B301" s="23">
        <v>7</v>
      </c>
      <c r="C301" s="99">
        <v>42897</v>
      </c>
      <c r="D301" s="38" t="s">
        <v>13</v>
      </c>
      <c r="E301" s="24" t="str">
        <f t="shared" si="63"/>
        <v>ELI'S FC</v>
      </c>
      <c r="F301" s="25" t="str">
        <f t="shared" si="63"/>
        <v>NORTH HAVEN SC</v>
      </c>
      <c r="G301" s="73"/>
      <c r="H301" s="97">
        <f t="shared" si="64"/>
        <v>0.41666666666666702</v>
      </c>
      <c r="I301" s="25" t="str">
        <f t="shared" si="65"/>
        <v>Platt Tech HS, Milford</v>
      </c>
      <c r="J301" s="75"/>
      <c r="M301" s="228" t="s">
        <v>121</v>
      </c>
      <c r="N301" s="228" t="s">
        <v>125</v>
      </c>
    </row>
    <row r="302" spans="1:14" ht="12.75" hidden="1" customHeight="1" thickTop="1" thickBot="1" x14ac:dyDescent="0.4">
      <c r="A302" s="23">
        <v>299</v>
      </c>
      <c r="B302" s="23">
        <v>7</v>
      </c>
      <c r="C302" s="99">
        <v>42897</v>
      </c>
      <c r="D302" s="38" t="s">
        <v>13</v>
      </c>
      <c r="E302" s="24" t="str">
        <f t="shared" si="63"/>
        <v>HENRY  REID FC 40</v>
      </c>
      <c r="F302" s="25" t="str">
        <f t="shared" si="63"/>
        <v>WALLINGFORD MORELIA</v>
      </c>
      <c r="G302" s="73"/>
      <c r="H302" s="97">
        <f t="shared" si="64"/>
        <v>0.41666666666666702</v>
      </c>
      <c r="I302" s="25" t="str">
        <f t="shared" si="65"/>
        <v>Ludlowe HS, Fairfield</v>
      </c>
      <c r="J302" s="75"/>
      <c r="M302" s="228" t="s">
        <v>123</v>
      </c>
      <c r="N302" s="228" t="s">
        <v>128</v>
      </c>
    </row>
    <row r="303" spans="1:14" ht="12.75" hidden="1" customHeight="1" thickTop="1" thickBot="1" x14ac:dyDescent="0.4">
      <c r="A303" s="23">
        <v>300</v>
      </c>
      <c r="B303" s="23">
        <v>7</v>
      </c>
      <c r="C303" s="99">
        <v>42897</v>
      </c>
      <c r="D303" s="38" t="s">
        <v>13</v>
      </c>
      <c r="E303" s="24" t="str">
        <f t="shared" si="63"/>
        <v>BYE 40 (NO GAME)</v>
      </c>
      <c r="F303" s="25" t="str">
        <f t="shared" si="63"/>
        <v>STAMFORD CITY</v>
      </c>
      <c r="G303" s="73"/>
      <c r="H303" s="97">
        <f t="shared" si="64"/>
        <v>0.41666666666666669</v>
      </c>
      <c r="I303" s="25" t="str">
        <f t="shared" si="65"/>
        <v>--</v>
      </c>
      <c r="J303" s="75"/>
      <c r="M303" s="228" t="s">
        <v>653</v>
      </c>
      <c r="N303" s="228" t="s">
        <v>127</v>
      </c>
    </row>
    <row r="304" spans="1:14" ht="12.75" customHeight="1" thickTop="1" thickBot="1" x14ac:dyDescent="0.4">
      <c r="A304" s="23">
        <v>301</v>
      </c>
      <c r="B304" s="23">
        <v>7</v>
      </c>
      <c r="C304" s="99">
        <v>42897</v>
      </c>
      <c r="D304" s="38" t="s">
        <v>13</v>
      </c>
      <c r="E304" s="24" t="str">
        <f t="shared" si="63"/>
        <v xml:space="preserve">CHESHIRE UNITED </v>
      </c>
      <c r="F304" s="25" t="str">
        <f t="shared" si="63"/>
        <v>WILTON WOLVES</v>
      </c>
      <c r="G304" s="73"/>
      <c r="H304" s="97">
        <f t="shared" si="64"/>
        <v>0.41666666666666702</v>
      </c>
      <c r="I304" s="25" t="str">
        <f t="shared" si="65"/>
        <v>Quinnipiac Park, Cheshire</v>
      </c>
      <c r="J304" s="75"/>
      <c r="M304" s="228" t="s">
        <v>120</v>
      </c>
      <c r="N304" s="228" t="s">
        <v>129</v>
      </c>
    </row>
    <row r="305" spans="1:14" ht="12.75" hidden="1" customHeight="1" thickTop="1" thickBot="1" x14ac:dyDescent="0.4">
      <c r="A305" s="23">
        <v>302</v>
      </c>
      <c r="B305" s="23" t="s">
        <v>0</v>
      </c>
      <c r="C305" s="99"/>
      <c r="D305" s="26" t="s">
        <v>0</v>
      </c>
      <c r="E305" s="24"/>
      <c r="F305" s="25"/>
      <c r="G305" s="73"/>
      <c r="H305" s="97"/>
      <c r="I305" s="25"/>
      <c r="J305" s="75"/>
      <c r="M305" s="235"/>
      <c r="N305" s="235"/>
    </row>
    <row r="306" spans="1:14" ht="12.75" hidden="1" customHeight="1" thickTop="1" thickBot="1" x14ac:dyDescent="0.4">
      <c r="A306" s="23">
        <v>303</v>
      </c>
      <c r="B306" s="23">
        <v>7</v>
      </c>
      <c r="C306" s="99">
        <v>42897</v>
      </c>
      <c r="D306" s="65" t="s">
        <v>102</v>
      </c>
      <c r="E306" s="24" t="str">
        <f t="shared" ref="E306:F310" si="66">VLOOKUP(M306,Teams,2)</f>
        <v xml:space="preserve">GLASTONBURY CELTIC </v>
      </c>
      <c r="F306" s="25" t="str">
        <f t="shared" si="66"/>
        <v>CLUB NAPOLI 50</v>
      </c>
      <c r="G306" s="73"/>
      <c r="H306" s="136">
        <v>0.45833333333333331</v>
      </c>
      <c r="I306" s="25" t="str">
        <f>VLOOKUP(E306,fields,2)</f>
        <v>Irish American Club, Glastonbury</v>
      </c>
      <c r="J306" s="75"/>
      <c r="M306" s="233" t="s">
        <v>133</v>
      </c>
      <c r="N306" s="233" t="s">
        <v>131</v>
      </c>
    </row>
    <row r="307" spans="1:14" ht="12.75" hidden="1" customHeight="1" thickTop="1" thickBot="1" x14ac:dyDescent="0.4">
      <c r="A307" s="23">
        <v>304</v>
      </c>
      <c r="B307" s="23">
        <v>7</v>
      </c>
      <c r="C307" s="99">
        <v>42897</v>
      </c>
      <c r="D307" s="65" t="s">
        <v>102</v>
      </c>
      <c r="E307" s="24" t="str">
        <f t="shared" si="66"/>
        <v>CHESHIRE AZZURRI 50</v>
      </c>
      <c r="F307" s="25" t="str">
        <f t="shared" si="66"/>
        <v>GREENWICH GUNNERS 50</v>
      </c>
      <c r="G307" s="73"/>
      <c r="H307" s="97">
        <f>VLOOKUP(E307,START_TIMES,2)</f>
        <v>0.41666666666666669</v>
      </c>
      <c r="I307" s="25" t="str">
        <f>VLOOKUP(E307,fields,2)</f>
        <v>Quinnipiac Park, Cheshire</v>
      </c>
      <c r="J307" s="75"/>
      <c r="M307" s="236" t="s">
        <v>130</v>
      </c>
      <c r="N307" s="236" t="s">
        <v>134</v>
      </c>
    </row>
    <row r="308" spans="1:14" ht="12.75" hidden="1" customHeight="1" thickTop="1" thickBot="1" x14ac:dyDescent="0.4">
      <c r="A308" s="23">
        <v>305</v>
      </c>
      <c r="B308" s="23">
        <v>7</v>
      </c>
      <c r="C308" s="99">
        <v>42897</v>
      </c>
      <c r="D308" s="65" t="s">
        <v>102</v>
      </c>
      <c r="E308" s="24" t="str">
        <f t="shared" si="66"/>
        <v>GUILFORD BLACK EAGLES</v>
      </c>
      <c r="F308" s="25" t="str">
        <f t="shared" si="66"/>
        <v>HARTFORD CAVALIERS</v>
      </c>
      <c r="G308" s="73"/>
      <c r="H308" s="97">
        <f>VLOOKUP(E308,START_TIMES,2)</f>
        <v>0.41666666666666702</v>
      </c>
      <c r="I308" s="25" t="str">
        <f>VLOOKUP(E308,fields,2)</f>
        <v>Guilford HS, Guilford</v>
      </c>
      <c r="J308" s="75"/>
      <c r="M308" s="233" t="s">
        <v>136</v>
      </c>
      <c r="N308" s="233" t="s">
        <v>138</v>
      </c>
    </row>
    <row r="309" spans="1:14" ht="12.75" hidden="1" customHeight="1" thickTop="1" thickBot="1" x14ac:dyDescent="0.4">
      <c r="A309" s="23">
        <v>306</v>
      </c>
      <c r="B309" s="23">
        <v>7</v>
      </c>
      <c r="C309" s="99">
        <v>42897</v>
      </c>
      <c r="D309" s="65" t="s">
        <v>102</v>
      </c>
      <c r="E309" s="24" t="str">
        <f t="shared" si="66"/>
        <v>VASCO DA GAMA 50</v>
      </c>
      <c r="F309" s="25" t="str">
        <f t="shared" si="66"/>
        <v>DARIEN BLUE WAVE</v>
      </c>
      <c r="G309" s="73"/>
      <c r="H309" s="97">
        <f>VLOOKUP(E309,START_TIMES,2)</f>
        <v>0.41666666666666702</v>
      </c>
      <c r="I309" s="25" t="str">
        <f>VLOOKUP(E309,fields,2)</f>
        <v>Veterans Memorial Park, Bridgeport</v>
      </c>
      <c r="J309" s="75"/>
      <c r="M309" s="233" t="s">
        <v>144</v>
      </c>
      <c r="N309" s="233" t="s">
        <v>132</v>
      </c>
    </row>
    <row r="310" spans="1:14" ht="12.75" hidden="1" customHeight="1" thickTop="1" thickBot="1" x14ac:dyDescent="0.4">
      <c r="A310" s="23">
        <v>307</v>
      </c>
      <c r="B310" s="23">
        <v>7</v>
      </c>
      <c r="C310" s="99">
        <v>42897</v>
      </c>
      <c r="D310" s="65" t="s">
        <v>102</v>
      </c>
      <c r="E310" s="24" t="str">
        <f t="shared" si="66"/>
        <v>POLONIA FALCON STARS FC</v>
      </c>
      <c r="F310" s="25" t="str">
        <f t="shared" si="66"/>
        <v>NEW BRITAIN FALCONS FC</v>
      </c>
      <c r="G310" s="73"/>
      <c r="H310" s="97">
        <f>VLOOKUP(E310,START_TIMES,2)</f>
        <v>0.41666666666666702</v>
      </c>
      <c r="I310" s="25" t="str">
        <f>VLOOKUP(E310,fields,2)</f>
        <v>Falcon Field, New Britain</v>
      </c>
      <c r="J310" s="75"/>
      <c r="M310" s="233" t="s">
        <v>142</v>
      </c>
      <c r="N310" s="233" t="s">
        <v>141</v>
      </c>
    </row>
    <row r="311" spans="1:14" ht="12.75" hidden="1" customHeight="1" thickTop="1" thickBot="1" x14ac:dyDescent="0.4">
      <c r="A311" s="23">
        <v>308</v>
      </c>
      <c r="B311" s="23" t="s">
        <v>0</v>
      </c>
      <c r="C311" s="99"/>
      <c r="D311" s="26" t="s">
        <v>0</v>
      </c>
      <c r="E311" s="24"/>
      <c r="F311" s="25"/>
      <c r="G311" s="73"/>
      <c r="H311" s="97"/>
      <c r="I311" s="25"/>
      <c r="J311" s="75"/>
      <c r="M311" s="235"/>
      <c r="N311" s="235"/>
    </row>
    <row r="312" spans="1:14" ht="12.75" hidden="1" customHeight="1" thickTop="1" thickBot="1" x14ac:dyDescent="0.4">
      <c r="A312" s="23">
        <v>309</v>
      </c>
      <c r="B312" s="23">
        <v>7</v>
      </c>
      <c r="C312" s="99">
        <v>42897</v>
      </c>
      <c r="D312" s="70" t="s">
        <v>103</v>
      </c>
      <c r="E312" s="24" t="str">
        <f t="shared" ref="E312:F316" si="67">VLOOKUP(M312,Teams,2)</f>
        <v>MOODUS SC</v>
      </c>
      <c r="F312" s="25" t="str">
        <f t="shared" si="67"/>
        <v>GREENWICH ARSENAL 50</v>
      </c>
      <c r="G312" s="73"/>
      <c r="H312" s="97">
        <f>VLOOKUP(E312,START_TIMES,2)</f>
        <v>0.41666666666666702</v>
      </c>
      <c r="I312" s="25" t="str">
        <f>VLOOKUP(E312,fields,2)</f>
        <v>Nathan Hale-Ray HS, Moodus</v>
      </c>
      <c r="J312" s="75"/>
      <c r="M312" s="233" t="s">
        <v>135</v>
      </c>
      <c r="N312" s="233" t="s">
        <v>148</v>
      </c>
    </row>
    <row r="313" spans="1:14" ht="12.75" hidden="1" customHeight="1" thickTop="1" thickBot="1" x14ac:dyDescent="0.4">
      <c r="A313" s="23">
        <v>310</v>
      </c>
      <c r="B313" s="23">
        <v>7</v>
      </c>
      <c r="C313" s="99">
        <v>42897</v>
      </c>
      <c r="D313" s="70" t="s">
        <v>103</v>
      </c>
      <c r="E313" s="24" t="str">
        <f t="shared" si="67"/>
        <v>FARMINGTON WHITE OWLS</v>
      </c>
      <c r="F313" s="25" t="str">
        <f t="shared" si="67"/>
        <v>WATERBURY PONTES</v>
      </c>
      <c r="G313" s="73"/>
      <c r="H313" s="97">
        <f>VLOOKUP(E313,START_TIMES,2)</f>
        <v>0.41666666666666702</v>
      </c>
      <c r="I313" s="25" t="str">
        <f>VLOOKUP(E313,fields,2)</f>
        <v>Winding Trails, Farmington</v>
      </c>
      <c r="J313" s="75"/>
      <c r="M313" s="233" t="s">
        <v>147</v>
      </c>
      <c r="N313" s="233" t="s">
        <v>143</v>
      </c>
    </row>
    <row r="314" spans="1:14" ht="12.75" hidden="1" customHeight="1" thickTop="1" thickBot="1" x14ac:dyDescent="0.4">
      <c r="A314" s="23">
        <v>311</v>
      </c>
      <c r="B314" s="23">
        <v>7</v>
      </c>
      <c r="C314" s="99">
        <v>42897</v>
      </c>
      <c r="D314" s="70" t="s">
        <v>103</v>
      </c>
      <c r="E314" s="24" t="str">
        <f t="shared" si="67"/>
        <v>GREENWICH PUMAS LEGENDS</v>
      </c>
      <c r="F314" s="25" t="str">
        <f t="shared" si="67"/>
        <v>NAUGATUCK RIVER RATS</v>
      </c>
      <c r="G314" s="73"/>
      <c r="H314" s="97">
        <f>VLOOKUP(E314,START_TIMES,2)</f>
        <v>0.41666666666666702</v>
      </c>
      <c r="I314" s="25" t="str">
        <f>VLOOKUP(E314,fields,2)</f>
        <v>tbd</v>
      </c>
      <c r="J314" s="75"/>
      <c r="M314" s="233" t="s">
        <v>149</v>
      </c>
      <c r="N314" s="233" t="s">
        <v>137</v>
      </c>
    </row>
    <row r="315" spans="1:14" ht="12.75" hidden="1" customHeight="1" thickTop="1" thickBot="1" x14ac:dyDescent="0.4">
      <c r="A315" s="23">
        <v>312</v>
      </c>
      <c r="B315" s="23">
        <v>7</v>
      </c>
      <c r="C315" s="99">
        <v>42897</v>
      </c>
      <c r="D315" s="70" t="s">
        <v>103</v>
      </c>
      <c r="E315" s="24" t="str">
        <f t="shared" si="67"/>
        <v>NORTH BRANFORD LEGENDS</v>
      </c>
      <c r="F315" s="25" t="str">
        <f t="shared" si="67"/>
        <v>SOUTHBURY BOOMERS</v>
      </c>
      <c r="G315" s="73"/>
      <c r="H315" s="97">
        <f>VLOOKUP(E315,START_TIMES,2)</f>
        <v>0.41666666666666702</v>
      </c>
      <c r="I315" s="25" t="str">
        <f>VLOOKUP(E315,fields,2)</f>
        <v>Northford Park, North Branford</v>
      </c>
      <c r="J315" s="75"/>
      <c r="M315" s="233" t="s">
        <v>139</v>
      </c>
      <c r="N315" s="233" t="s">
        <v>140</v>
      </c>
    </row>
    <row r="316" spans="1:14" ht="12.75" hidden="1" customHeight="1" thickTop="1" thickBot="1" x14ac:dyDescent="0.4">
      <c r="A316" s="23">
        <v>313</v>
      </c>
      <c r="B316" s="23">
        <v>7</v>
      </c>
      <c r="C316" s="99">
        <v>42897</v>
      </c>
      <c r="D316" s="70" t="s">
        <v>103</v>
      </c>
      <c r="E316" s="24" t="str">
        <f t="shared" si="67"/>
        <v>WEST HAVEN GRAYS</v>
      </c>
      <c r="F316" s="25" t="str">
        <f t="shared" si="67"/>
        <v>EAST HAVEN SC</v>
      </c>
      <c r="G316" s="73"/>
      <c r="H316" s="97">
        <f>VLOOKUP(E316,START_TIMES,2)</f>
        <v>0.41666666666666702</v>
      </c>
      <c r="I316" s="25" t="str">
        <f>VLOOKUP(E316,fields,2)</f>
        <v>Pagels Field, West Haven</v>
      </c>
      <c r="J316" s="75"/>
      <c r="M316" s="233" t="s">
        <v>145</v>
      </c>
      <c r="N316" s="233" t="s">
        <v>146</v>
      </c>
    </row>
    <row r="317" spans="1:14" ht="12.75" hidden="1" customHeight="1" thickTop="1" thickBot="1" x14ac:dyDescent="0.4">
      <c r="A317" s="23">
        <v>314</v>
      </c>
      <c r="B317" s="23" t="s">
        <v>0</v>
      </c>
      <c r="C317" s="99"/>
      <c r="D317" s="26" t="s">
        <v>0</v>
      </c>
      <c r="E317" s="24"/>
      <c r="F317" s="25"/>
      <c r="G317" s="73"/>
      <c r="H317" s="97"/>
      <c r="I317" s="25"/>
      <c r="J317" s="75"/>
      <c r="M317" s="235"/>
      <c r="N317" s="235"/>
    </row>
    <row r="318" spans="1:14" ht="12.75" hidden="1" customHeight="1" thickTop="1" thickBot="1" x14ac:dyDescent="0.4">
      <c r="A318" s="23">
        <v>315</v>
      </c>
      <c r="B318" s="23">
        <v>8</v>
      </c>
      <c r="C318" s="99">
        <v>42904</v>
      </c>
      <c r="D318" s="71" t="s">
        <v>10</v>
      </c>
      <c r="E318" s="24" t="str">
        <f t="shared" ref="E318:F322" si="68">VLOOKUP(M318,Teams,2)</f>
        <v>DANBURY UNITED 30</v>
      </c>
      <c r="F318" s="25" t="str">
        <f t="shared" si="68"/>
        <v>GREENWICH ARSENAL 30</v>
      </c>
      <c r="G318" s="73"/>
      <c r="H318" s="97">
        <f>VLOOKUP(E318,START_TIMES,2)</f>
        <v>0.375</v>
      </c>
      <c r="I318" s="25" t="str">
        <f>VLOOKUP(E318,fields,2)</f>
        <v>Portuguese Cultural Center, Danbury</v>
      </c>
      <c r="J318" s="75"/>
      <c r="M318" s="233" t="s">
        <v>96</v>
      </c>
      <c r="N318" s="233" t="s">
        <v>99</v>
      </c>
    </row>
    <row r="319" spans="1:14" ht="12.75" hidden="1" customHeight="1" thickTop="1" thickBot="1" x14ac:dyDescent="0.4">
      <c r="A319" s="23">
        <v>316</v>
      </c>
      <c r="B319" s="23">
        <v>8</v>
      </c>
      <c r="C319" s="99">
        <v>42904</v>
      </c>
      <c r="D319" s="71" t="s">
        <v>10</v>
      </c>
      <c r="E319" s="24" t="str">
        <f t="shared" si="68"/>
        <v>CLINTON FC</v>
      </c>
      <c r="F319" s="25" t="str">
        <f t="shared" si="68"/>
        <v>MILFORD TUESDAY</v>
      </c>
      <c r="G319" s="73"/>
      <c r="H319" s="97">
        <f>VLOOKUP(E319,START_TIMES,2)</f>
        <v>0.41666666666666702</v>
      </c>
      <c r="I319" s="25" t="str">
        <f>VLOOKUP(E319,fields,2)</f>
        <v>Indian River Sports Complex, Clinton</v>
      </c>
      <c r="J319" s="75"/>
      <c r="M319" s="233" t="s">
        <v>97</v>
      </c>
      <c r="N319" s="233" t="s">
        <v>94</v>
      </c>
    </row>
    <row r="320" spans="1:14" ht="12.75" hidden="1" customHeight="1" thickTop="1" thickBot="1" x14ac:dyDescent="0.4">
      <c r="A320" s="23">
        <v>317</v>
      </c>
      <c r="B320" s="23">
        <v>8</v>
      </c>
      <c r="C320" s="99">
        <v>42904</v>
      </c>
      <c r="D320" s="71" t="s">
        <v>10</v>
      </c>
      <c r="E320" s="24" t="str">
        <f t="shared" si="68"/>
        <v>NEWINGTON PORTUGUESE 30</v>
      </c>
      <c r="F320" s="25" t="str">
        <f t="shared" si="68"/>
        <v>NORTH BRANFORD 30</v>
      </c>
      <c r="G320" s="73"/>
      <c r="H320" s="97">
        <f>VLOOKUP(E320,START_TIMES,2)</f>
        <v>0.41666666666666702</v>
      </c>
      <c r="I320" s="25" t="str">
        <f>VLOOKUP(E320,fields,2)</f>
        <v>Martin Kellogg, Newington</v>
      </c>
      <c r="J320" s="75"/>
      <c r="M320" s="233" t="s">
        <v>92</v>
      </c>
      <c r="N320" s="233" t="s">
        <v>98</v>
      </c>
    </row>
    <row r="321" spans="1:14" ht="12.75" hidden="1" customHeight="1" thickTop="1" thickBot="1" x14ac:dyDescent="0.4">
      <c r="A321" s="23">
        <v>318</v>
      </c>
      <c r="B321" s="23">
        <v>8</v>
      </c>
      <c r="C321" s="99">
        <v>42904</v>
      </c>
      <c r="D321" s="71" t="s">
        <v>10</v>
      </c>
      <c r="E321" s="24" t="str">
        <f t="shared" si="68"/>
        <v>VASCO DA GAMA 30</v>
      </c>
      <c r="F321" s="25" t="str">
        <f t="shared" si="68"/>
        <v>ECUACHAMOS FC</v>
      </c>
      <c r="G321" s="73"/>
      <c r="H321" s="97">
        <f>VLOOKUP(E321,START_TIMES,2)</f>
        <v>0.33333333333333331</v>
      </c>
      <c r="I321" s="25" t="str">
        <f>VLOOKUP(E321,fields,2)</f>
        <v>Veterans Memorial Park, Bridgeport</v>
      </c>
      <c r="J321" s="75"/>
      <c r="M321" s="233" t="s">
        <v>101</v>
      </c>
      <c r="N321" s="233" t="s">
        <v>93</v>
      </c>
    </row>
    <row r="322" spans="1:14" ht="12.75" hidden="1" customHeight="1" thickTop="1" thickBot="1" x14ac:dyDescent="0.4">
      <c r="A322" s="23">
        <v>319</v>
      </c>
      <c r="B322" s="23">
        <v>8</v>
      </c>
      <c r="C322" s="99">
        <v>42904</v>
      </c>
      <c r="D322" s="71" t="s">
        <v>10</v>
      </c>
      <c r="E322" s="24" t="str">
        <f t="shared" si="68"/>
        <v>SHELTON FC</v>
      </c>
      <c r="F322" s="25" t="str">
        <f t="shared" si="68"/>
        <v>POLONEZ UNITED</v>
      </c>
      <c r="G322" s="73"/>
      <c r="H322" s="97">
        <f>VLOOKUP(E322,START_TIMES,2)</f>
        <v>0.33333333333333331</v>
      </c>
      <c r="I322" s="25" t="str">
        <f>VLOOKUP(E322,fields,2)</f>
        <v>Nike Site, Shelton</v>
      </c>
      <c r="J322" s="75"/>
      <c r="M322" s="233" t="s">
        <v>95</v>
      </c>
      <c r="N322" s="233" t="s">
        <v>100</v>
      </c>
    </row>
    <row r="323" spans="1:14" ht="12.75" hidden="1" customHeight="1" thickTop="1" thickBot="1" x14ac:dyDescent="0.4">
      <c r="A323" s="23">
        <v>320</v>
      </c>
      <c r="B323" s="23" t="s">
        <v>0</v>
      </c>
      <c r="C323" s="99"/>
      <c r="D323" s="26" t="s">
        <v>0</v>
      </c>
      <c r="E323" s="24"/>
      <c r="F323" s="25"/>
      <c r="G323" s="73"/>
      <c r="H323" s="97"/>
      <c r="I323" s="25"/>
      <c r="J323" s="75"/>
      <c r="M323" s="235"/>
      <c r="N323" s="235"/>
    </row>
    <row r="324" spans="1:14" ht="12.75" hidden="1" customHeight="1" thickTop="1" thickBot="1" x14ac:dyDescent="0.4">
      <c r="A324" s="23">
        <v>321</v>
      </c>
      <c r="B324" s="23">
        <v>8</v>
      </c>
      <c r="C324" s="99">
        <v>42904</v>
      </c>
      <c r="D324" s="68" t="s">
        <v>175</v>
      </c>
      <c r="E324" s="24" t="str">
        <f t="shared" ref="E324:F329" si="69">VLOOKUP(M324,Teams,2)</f>
        <v>WATERTOWN GEEZERS</v>
      </c>
      <c r="F324" s="25" t="str">
        <f t="shared" si="69"/>
        <v>PAMPLONA FC</v>
      </c>
      <c r="G324" s="73"/>
      <c r="H324" s="97">
        <f t="shared" ref="H324:H329" si="70">VLOOKUP(E324,START_TIMES,2)</f>
        <v>0.41666666666666702</v>
      </c>
      <c r="I324" s="25" t="str">
        <f>VLOOKUP(E324,fields,2)</f>
        <v>Swift School, Watertown</v>
      </c>
      <c r="J324" s="75"/>
      <c r="M324" s="209" t="s">
        <v>159</v>
      </c>
      <c r="N324" s="209" t="s">
        <v>651</v>
      </c>
    </row>
    <row r="325" spans="1:14" ht="12.75" hidden="1" customHeight="1" thickTop="1" thickBot="1" x14ac:dyDescent="0.4">
      <c r="A325" s="23">
        <v>322</v>
      </c>
      <c r="B325" s="23">
        <v>8</v>
      </c>
      <c r="C325" s="99">
        <v>42904</v>
      </c>
      <c r="D325" s="68" t="s">
        <v>175</v>
      </c>
      <c r="E325" s="24" t="str">
        <f t="shared" si="69"/>
        <v>MILFORD AMIGOS</v>
      </c>
      <c r="F325" s="25" t="str">
        <f t="shared" si="69"/>
        <v>HENRY  REID FC 30</v>
      </c>
      <c r="G325" s="73"/>
      <c r="H325" s="97">
        <f t="shared" si="70"/>
        <v>0.33333333333333331</v>
      </c>
      <c r="I325" s="25" t="str">
        <f>VLOOKUP(E325,fields,2)</f>
        <v>Pease Road, Woodbridge</v>
      </c>
      <c r="J325" s="75"/>
      <c r="M325" s="209" t="s">
        <v>155</v>
      </c>
      <c r="N325" s="209" t="s">
        <v>153</v>
      </c>
    </row>
    <row r="326" spans="1:14" ht="12.75" hidden="1" customHeight="1" thickTop="1" thickBot="1" x14ac:dyDescent="0.4">
      <c r="A326" s="23">
        <v>323</v>
      </c>
      <c r="B326" s="23">
        <v>8</v>
      </c>
      <c r="C326" s="99">
        <v>42904</v>
      </c>
      <c r="D326" s="68" t="s">
        <v>175</v>
      </c>
      <c r="E326" s="24" t="str">
        <f t="shared" si="69"/>
        <v>CLUB NAPOLI 30</v>
      </c>
      <c r="F326" s="25" t="str">
        <f t="shared" si="69"/>
        <v>NAUGATUCK FUSION</v>
      </c>
      <c r="G326" s="73"/>
      <c r="H326" s="97">
        <f t="shared" si="70"/>
        <v>0.41666666666666702</v>
      </c>
      <c r="I326" s="25" t="str">
        <f>VLOOKUP(E326,fields,2)</f>
        <v>Quinnipiac Park, Cheshire</v>
      </c>
      <c r="J326" s="75"/>
      <c r="M326" s="209" t="s">
        <v>152</v>
      </c>
      <c r="N326" s="209" t="s">
        <v>156</v>
      </c>
    </row>
    <row r="327" spans="1:14" ht="12.75" hidden="1" customHeight="1" thickTop="1" thickBot="1" x14ac:dyDescent="0.4">
      <c r="A327" s="23">
        <v>324</v>
      </c>
      <c r="B327" s="23">
        <v>8</v>
      </c>
      <c r="C327" s="99">
        <v>42904</v>
      </c>
      <c r="D327" s="68" t="s">
        <v>175</v>
      </c>
      <c r="E327" s="24" t="str">
        <f t="shared" si="69"/>
        <v>NEWTOWN SALTY DOGS</v>
      </c>
      <c r="F327" s="25" t="str">
        <f t="shared" si="69"/>
        <v>CASEUS NEW HAVEN FC</v>
      </c>
      <c r="G327" s="73"/>
      <c r="H327" s="97">
        <f t="shared" si="70"/>
        <v>0.33333333333333331</v>
      </c>
      <c r="I327" s="25" t="str">
        <f>VLOOKUP(E327,fields,2)</f>
        <v>Treadwell Park, Newtown</v>
      </c>
      <c r="J327" s="75"/>
      <c r="M327" s="209" t="s">
        <v>157</v>
      </c>
      <c r="N327" s="209" t="s">
        <v>151</v>
      </c>
    </row>
    <row r="328" spans="1:14" ht="12.75" hidden="1" customHeight="1" thickTop="1" thickBot="1" x14ac:dyDescent="0.4">
      <c r="A328" s="23">
        <v>325</v>
      </c>
      <c r="B328" s="23">
        <v>8</v>
      </c>
      <c r="C328" s="99">
        <v>42904</v>
      </c>
      <c r="D328" s="68" t="s">
        <v>175</v>
      </c>
      <c r="E328" s="24" t="str">
        <f t="shared" si="69"/>
        <v>INTERNAZIONALE</v>
      </c>
      <c r="F328" s="25" t="str">
        <f t="shared" si="69"/>
        <v>BYE 30 (NO GAME)</v>
      </c>
      <c r="G328" s="73"/>
      <c r="H328" s="97">
        <f t="shared" si="70"/>
        <v>0.41666666666666702</v>
      </c>
      <c r="I328" s="266" t="s">
        <v>91</v>
      </c>
      <c r="J328" s="75"/>
      <c r="M328" s="209" t="s">
        <v>652</v>
      </c>
      <c r="N328" s="209" t="s">
        <v>150</v>
      </c>
    </row>
    <row r="329" spans="1:14" ht="12.75" hidden="1" customHeight="1" thickTop="1" thickBot="1" x14ac:dyDescent="0.4">
      <c r="A329" s="23">
        <v>326</v>
      </c>
      <c r="B329" s="23">
        <v>8</v>
      </c>
      <c r="C329" s="99">
        <v>42904</v>
      </c>
      <c r="D329" s="68" t="s">
        <v>175</v>
      </c>
      <c r="E329" s="24" t="str">
        <f t="shared" si="69"/>
        <v>STAMFORD FC</v>
      </c>
      <c r="F329" s="25" t="str">
        <f t="shared" si="69"/>
        <v>LITCHFIELD COUNTY BLUES</v>
      </c>
      <c r="G329" s="73"/>
      <c r="H329" s="97">
        <f t="shared" si="70"/>
        <v>0.41666666666666702</v>
      </c>
      <c r="I329" s="25" t="str">
        <f>VLOOKUP(E329,fields,2)</f>
        <v>West Beach Fields, Stamford</v>
      </c>
      <c r="J329" s="75"/>
      <c r="M329" s="209" t="s">
        <v>158</v>
      </c>
      <c r="N329" s="209" t="s">
        <v>154</v>
      </c>
    </row>
    <row r="330" spans="1:14" ht="12.75" hidden="1" customHeight="1" thickTop="1" x14ac:dyDescent="0.35">
      <c r="A330" s="23">
        <v>327</v>
      </c>
      <c r="B330" s="23"/>
      <c r="C330" s="99"/>
      <c r="D330" s="29" t="s">
        <v>0</v>
      </c>
      <c r="E330" s="24"/>
      <c r="F330" s="25"/>
      <c r="G330" s="73"/>
      <c r="H330" s="97"/>
      <c r="I330" s="25"/>
      <c r="J330" s="75"/>
      <c r="M330" s="88"/>
      <c r="N330" s="88"/>
    </row>
    <row r="331" spans="1:14" ht="12.75" hidden="1" customHeight="1" x14ac:dyDescent="0.35">
      <c r="A331" s="23">
        <v>328</v>
      </c>
      <c r="B331" s="23">
        <v>8</v>
      </c>
      <c r="C331" s="99">
        <v>42904</v>
      </c>
      <c r="D331" s="67" t="s">
        <v>11</v>
      </c>
      <c r="E331" s="24" t="str">
        <f t="shared" ref="E331:F335" si="71">VLOOKUP(M331,Teams,2)</f>
        <v>DANBURY UNITED 40</v>
      </c>
      <c r="F331" s="25" t="str">
        <f t="shared" si="71"/>
        <v>GREENWICH PUMAS</v>
      </c>
      <c r="G331" s="73"/>
      <c r="H331" s="97">
        <f>VLOOKUP(E331,START_TIMES,2)</f>
        <v>0.45833333333333331</v>
      </c>
      <c r="I331" s="25" t="str">
        <f>VLOOKUP(E331,fields,2)</f>
        <v>Portuguese Cultural Center, Danbury</v>
      </c>
      <c r="J331" s="75"/>
      <c r="M331" s="87" t="s">
        <v>161</v>
      </c>
      <c r="N331" s="87" t="s">
        <v>163</v>
      </c>
    </row>
    <row r="332" spans="1:14" ht="12.75" hidden="1" customHeight="1" x14ac:dyDescent="0.35">
      <c r="A332" s="23">
        <v>329</v>
      </c>
      <c r="B332" s="23">
        <v>8</v>
      </c>
      <c r="C332" s="99">
        <v>42904</v>
      </c>
      <c r="D332" s="67" t="s">
        <v>11</v>
      </c>
      <c r="E332" s="24" t="str">
        <f t="shared" si="71"/>
        <v>NORWALK MARINERS</v>
      </c>
      <c r="F332" s="25" t="str">
        <f t="shared" si="71"/>
        <v>CHESHIRE AZZURRI 40</v>
      </c>
      <c r="G332" s="73"/>
      <c r="H332" s="97">
        <f>VLOOKUP(E332,START_TIMES,2)</f>
        <v>0.41666666666666702</v>
      </c>
      <c r="I332" s="25" t="str">
        <f>VLOOKUP(E332,fields,2)</f>
        <v>Nathan Hale MS, Norwalk</v>
      </c>
      <c r="J332" s="75"/>
      <c r="M332" s="205" t="s">
        <v>104</v>
      </c>
      <c r="N332" s="100" t="s">
        <v>226</v>
      </c>
    </row>
    <row r="333" spans="1:14" ht="12.75" hidden="1" customHeight="1" x14ac:dyDescent="0.35">
      <c r="A333" s="23">
        <v>330</v>
      </c>
      <c r="B333" s="23">
        <v>8</v>
      </c>
      <c r="C333" s="99">
        <v>42904</v>
      </c>
      <c r="D333" s="67" t="s">
        <v>11</v>
      </c>
      <c r="E333" s="24" t="str">
        <f t="shared" si="71"/>
        <v>RIDGEFIELD KICKS</v>
      </c>
      <c r="F333" s="25" t="str">
        <f t="shared" si="71"/>
        <v>STORM FC</v>
      </c>
      <c r="G333" s="73"/>
      <c r="H333" s="97">
        <f>VLOOKUP(E333,START_TIMES,2)</f>
        <v>0.41666666666666702</v>
      </c>
      <c r="I333" s="25" t="str">
        <f>VLOOKUP(E333,fields,2)</f>
        <v>Diniz Field, Ridgefield</v>
      </c>
      <c r="J333" s="75"/>
      <c r="M333" s="87" t="s">
        <v>105</v>
      </c>
      <c r="N333" s="87" t="s">
        <v>106</v>
      </c>
    </row>
    <row r="334" spans="1:14" ht="12.75" hidden="1" customHeight="1" x14ac:dyDescent="0.35">
      <c r="A334" s="23">
        <v>331</v>
      </c>
      <c r="B334" s="23">
        <v>8</v>
      </c>
      <c r="C334" s="99">
        <v>42904</v>
      </c>
      <c r="D334" s="67" t="s">
        <v>11</v>
      </c>
      <c r="E334" s="24" t="str">
        <f t="shared" si="71"/>
        <v>FAIRFIELD GAC</v>
      </c>
      <c r="F334" s="25" t="str">
        <f t="shared" si="71"/>
        <v xml:space="preserve">WILTON WARRIORS </v>
      </c>
      <c r="G334" s="73"/>
      <c r="H334" s="97">
        <f>VLOOKUP(E334,START_TIMES,2)</f>
        <v>0.41666666666666702</v>
      </c>
      <c r="I334" s="25" t="str">
        <f>VLOOKUP(E334,fields,2)</f>
        <v>Ludlowe HS, Fairfield</v>
      </c>
      <c r="J334" s="75"/>
      <c r="M334" s="206" t="s">
        <v>162</v>
      </c>
      <c r="N334" s="206" t="s">
        <v>109</v>
      </c>
    </row>
    <row r="335" spans="1:14" ht="12.75" hidden="1" customHeight="1" x14ac:dyDescent="0.35">
      <c r="A335" s="23">
        <v>332</v>
      </c>
      <c r="B335" s="23">
        <v>8</v>
      </c>
      <c r="C335" s="99">
        <v>42904</v>
      </c>
      <c r="D335" s="67" t="s">
        <v>11</v>
      </c>
      <c r="E335" s="24" t="str">
        <f t="shared" si="71"/>
        <v>WATERBURY ALBANIANS</v>
      </c>
      <c r="F335" s="25" t="str">
        <f t="shared" si="71"/>
        <v>VASCO DA GAMA 40</v>
      </c>
      <c r="G335" s="73"/>
      <c r="H335" s="97">
        <f>VLOOKUP(E335,START_TIMES,2)</f>
        <v>0.375</v>
      </c>
      <c r="I335" s="25" t="str">
        <f>VLOOKUP(E335,fields,2)</f>
        <v>Wilby HS, Waterbury</v>
      </c>
      <c r="J335" s="75"/>
      <c r="M335" s="87" t="s">
        <v>108</v>
      </c>
      <c r="N335" s="87" t="s">
        <v>107</v>
      </c>
    </row>
    <row r="336" spans="1:14" ht="12.75" hidden="1" customHeight="1" x14ac:dyDescent="0.35">
      <c r="A336" s="23">
        <v>333</v>
      </c>
      <c r="B336" s="23" t="s">
        <v>0</v>
      </c>
      <c r="C336" s="99"/>
      <c r="D336" s="26" t="s">
        <v>0</v>
      </c>
      <c r="E336" s="24"/>
      <c r="F336" s="25"/>
      <c r="G336" s="73"/>
      <c r="H336" s="97"/>
      <c r="I336" s="25"/>
      <c r="J336" s="75"/>
      <c r="M336" s="88"/>
      <c r="N336" s="88"/>
    </row>
    <row r="337" spans="1:14" ht="12.75" hidden="1" customHeight="1" x14ac:dyDescent="0.35">
      <c r="A337" s="23">
        <v>334</v>
      </c>
      <c r="B337" s="23">
        <v>8</v>
      </c>
      <c r="C337" s="99">
        <v>42904</v>
      </c>
      <c r="D337" s="66" t="s">
        <v>12</v>
      </c>
      <c r="E337" s="24" t="str">
        <f t="shared" ref="E337:F341" si="72">VLOOKUP(M337,Teams,2)</f>
        <v>GREENWICH ARSENAL 40</v>
      </c>
      <c r="F337" s="25" t="str">
        <f t="shared" si="72"/>
        <v>GUILFORD BELL CURVE</v>
      </c>
      <c r="G337" s="73"/>
      <c r="H337" s="97">
        <f>VLOOKUP(E337,START_TIMES,2)</f>
        <v>0.41666666666666702</v>
      </c>
      <c r="I337" s="25" t="str">
        <f>VLOOKUP(E337,fields,2)</f>
        <v>tbd</v>
      </c>
      <c r="J337" s="75"/>
      <c r="M337" s="87" t="s">
        <v>111</v>
      </c>
      <c r="N337" s="87" t="s">
        <v>113</v>
      </c>
    </row>
    <row r="338" spans="1:14" ht="12.75" hidden="1" customHeight="1" x14ac:dyDescent="0.35">
      <c r="A338" s="23">
        <v>335</v>
      </c>
      <c r="B338" s="23">
        <v>8</v>
      </c>
      <c r="C338" s="99">
        <v>42904</v>
      </c>
      <c r="D338" s="66" t="s">
        <v>12</v>
      </c>
      <c r="E338" s="24" t="str">
        <f t="shared" si="72"/>
        <v>DERBY QUITUS</v>
      </c>
      <c r="F338" s="25" t="str">
        <f t="shared" si="72"/>
        <v xml:space="preserve">GUILFORD CELTIC </v>
      </c>
      <c r="G338" s="73"/>
      <c r="H338" s="97">
        <f>VLOOKUP(E338,START_TIMES,2)</f>
        <v>0.41666666666666702</v>
      </c>
      <c r="I338" s="25" t="str">
        <f>VLOOKUP(E338,fields,2)</f>
        <v>Witek Park, Derby</v>
      </c>
      <c r="J338" s="75"/>
      <c r="M338" s="87" t="s">
        <v>110</v>
      </c>
      <c r="N338" s="87" t="s">
        <v>114</v>
      </c>
    </row>
    <row r="339" spans="1:14" ht="12.75" hidden="1" customHeight="1" x14ac:dyDescent="0.35">
      <c r="A339" s="23">
        <v>336</v>
      </c>
      <c r="B339" s="23">
        <v>8</v>
      </c>
      <c r="C339" s="99">
        <v>42904</v>
      </c>
      <c r="D339" s="66" t="s">
        <v>12</v>
      </c>
      <c r="E339" s="24" t="str">
        <f t="shared" si="72"/>
        <v>NEW HAVEN AMERICANS</v>
      </c>
      <c r="F339" s="25" t="str">
        <f t="shared" si="72"/>
        <v>NEWINGTON PORTUGUESE 40</v>
      </c>
      <c r="G339" s="73"/>
      <c r="H339" s="97">
        <f>VLOOKUP(E339,START_TIMES,2)</f>
        <v>0.41666666666666702</v>
      </c>
      <c r="I339" s="25" t="str">
        <f>VLOOKUP(E339,fields,2)</f>
        <v>Peck Place School, Orange</v>
      </c>
      <c r="J339" s="75"/>
      <c r="M339" s="87" t="s">
        <v>115</v>
      </c>
      <c r="N339" s="87" t="s">
        <v>116</v>
      </c>
    </row>
    <row r="340" spans="1:14" ht="12.75" hidden="1" customHeight="1" x14ac:dyDescent="0.35">
      <c r="A340" s="23">
        <v>337</v>
      </c>
      <c r="B340" s="23">
        <v>8</v>
      </c>
      <c r="C340" s="99">
        <v>42904</v>
      </c>
      <c r="D340" s="66" t="s">
        <v>12</v>
      </c>
      <c r="E340" s="24" t="str">
        <f t="shared" si="72"/>
        <v>STAMFORD UNITED</v>
      </c>
      <c r="F340" s="25" t="str">
        <f t="shared" si="72"/>
        <v>GREENWICH GUNNERS 40</v>
      </c>
      <c r="G340" s="73"/>
      <c r="H340" s="97">
        <v>0.33333333333333331</v>
      </c>
      <c r="I340" s="25" t="str">
        <f>VLOOKUP(E340,fields,2)</f>
        <v>West Beach Fields, Stamford</v>
      </c>
      <c r="J340" s="75"/>
      <c r="M340" s="87" t="s">
        <v>119</v>
      </c>
      <c r="N340" s="87" t="s">
        <v>112</v>
      </c>
    </row>
    <row r="341" spans="1:14" ht="12.75" hidden="1" customHeight="1" x14ac:dyDescent="0.35">
      <c r="A341" s="23">
        <v>338</v>
      </c>
      <c r="B341" s="23">
        <v>8</v>
      </c>
      <c r="C341" s="99">
        <v>42904</v>
      </c>
      <c r="D341" s="66" t="s">
        <v>12</v>
      </c>
      <c r="E341" s="24" t="str">
        <f t="shared" si="72"/>
        <v>SOUTHEAST ROVERS</v>
      </c>
      <c r="F341" s="25" t="str">
        <f t="shared" si="72"/>
        <v xml:space="preserve">NORWALK SPORT COLOMBIA </v>
      </c>
      <c r="G341" s="73"/>
      <c r="H341" s="97">
        <f>VLOOKUP(E341,START_TIMES,2)</f>
        <v>0.41666666666666702</v>
      </c>
      <c r="I341" s="25" t="str">
        <f>VLOOKUP(E341,fields,2)</f>
        <v>Spera Park, Waterford</v>
      </c>
      <c r="J341" s="75"/>
      <c r="M341" s="87" t="s">
        <v>118</v>
      </c>
      <c r="N341" s="87" t="s">
        <v>117</v>
      </c>
    </row>
    <row r="342" spans="1:14" ht="12.75" hidden="1" customHeight="1" x14ac:dyDescent="0.35">
      <c r="A342" s="23">
        <v>339</v>
      </c>
      <c r="B342" s="23" t="s">
        <v>0</v>
      </c>
      <c r="C342" s="99"/>
      <c r="D342" s="29" t="s">
        <v>0</v>
      </c>
      <c r="E342" s="24"/>
      <c r="F342" s="25"/>
      <c r="G342" s="73"/>
      <c r="H342" s="97"/>
      <c r="I342" s="25"/>
      <c r="J342" s="75"/>
      <c r="M342" s="88"/>
      <c r="N342" s="88"/>
    </row>
    <row r="343" spans="1:14" ht="12.75" hidden="1" customHeight="1" x14ac:dyDescent="0.35">
      <c r="A343" s="23">
        <v>340</v>
      </c>
      <c r="B343" s="23">
        <v>8</v>
      </c>
      <c r="C343" s="99">
        <v>42904</v>
      </c>
      <c r="D343" s="69" t="s">
        <v>13</v>
      </c>
      <c r="E343" s="24" t="str">
        <f t="shared" ref="E343:F348" si="73">VLOOKUP(M343,Teams,2)</f>
        <v>WILTON WOLVES</v>
      </c>
      <c r="F343" s="25" t="str">
        <f t="shared" si="73"/>
        <v>BYE 40 (NO GAME)</v>
      </c>
      <c r="G343" s="73"/>
      <c r="H343" s="97">
        <f t="shared" ref="H343:H348" si="74">VLOOKUP(E343,START_TIMES,2)</f>
        <v>0.41666666666666702</v>
      </c>
      <c r="I343" s="266" t="s">
        <v>91</v>
      </c>
      <c r="J343" s="75"/>
      <c r="M343" s="237" t="s">
        <v>129</v>
      </c>
      <c r="N343" s="237" t="s">
        <v>653</v>
      </c>
    </row>
    <row r="344" spans="1:14" ht="12.75" hidden="1" customHeight="1" x14ac:dyDescent="0.35">
      <c r="A344" s="23">
        <v>341</v>
      </c>
      <c r="B344" s="23">
        <v>8</v>
      </c>
      <c r="C344" s="99">
        <v>42904</v>
      </c>
      <c r="D344" s="69" t="s">
        <v>13</v>
      </c>
      <c r="E344" s="24" t="str">
        <f t="shared" si="73"/>
        <v>NORTH HAVEN SC</v>
      </c>
      <c r="F344" s="25" t="str">
        <f t="shared" si="73"/>
        <v>HENRY  REID FC 40</v>
      </c>
      <c r="G344" s="73"/>
      <c r="H344" s="97">
        <f t="shared" si="74"/>
        <v>0.41666666666666702</v>
      </c>
      <c r="I344" s="25" t="str">
        <f>VLOOKUP(E344,fields,2)</f>
        <v>Ridge Road, North Haven</v>
      </c>
      <c r="J344" s="75"/>
      <c r="M344" s="237" t="s">
        <v>125</v>
      </c>
      <c r="N344" s="237" t="s">
        <v>123</v>
      </c>
    </row>
    <row r="345" spans="1:14" ht="12.75" hidden="1" customHeight="1" x14ac:dyDescent="0.35">
      <c r="A345" s="23">
        <v>342</v>
      </c>
      <c r="B345" s="23">
        <v>8</v>
      </c>
      <c r="C345" s="99">
        <v>42904</v>
      </c>
      <c r="D345" s="69" t="s">
        <v>13</v>
      </c>
      <c r="E345" s="24" t="str">
        <f t="shared" si="73"/>
        <v>HAMDEN UNITED</v>
      </c>
      <c r="F345" s="25" t="str">
        <f t="shared" si="73"/>
        <v>PAN ZONES</v>
      </c>
      <c r="G345" s="73"/>
      <c r="H345" s="97">
        <f t="shared" si="74"/>
        <v>0.41666666666666702</v>
      </c>
      <c r="I345" s="25" t="str">
        <f>VLOOKUP(E345,fields,2)</f>
        <v>Hamden MS, Hamden</v>
      </c>
      <c r="J345" s="75"/>
      <c r="M345" s="237" t="s">
        <v>122</v>
      </c>
      <c r="N345" s="237" t="s">
        <v>126</v>
      </c>
    </row>
    <row r="346" spans="1:14" ht="12.75" hidden="1" customHeight="1" x14ac:dyDescent="0.35">
      <c r="A346" s="23">
        <v>343</v>
      </c>
      <c r="B346" s="23">
        <v>8</v>
      </c>
      <c r="C346" s="99">
        <v>42904</v>
      </c>
      <c r="D346" s="69" t="s">
        <v>13</v>
      </c>
      <c r="E346" s="24" t="str">
        <f t="shared" si="73"/>
        <v>STAMFORD CITY</v>
      </c>
      <c r="F346" s="25" t="str">
        <f t="shared" si="73"/>
        <v>ELI'S FC</v>
      </c>
      <c r="G346" s="73"/>
      <c r="H346" s="97">
        <f t="shared" si="74"/>
        <v>0.41666666666666702</v>
      </c>
      <c r="I346" s="25" t="str">
        <f>VLOOKUP(E346,fields,2)</f>
        <v>West Beach Fields, Stamford</v>
      </c>
      <c r="J346" s="75"/>
      <c r="M346" s="237" t="s">
        <v>127</v>
      </c>
      <c r="N346" s="237" t="s">
        <v>121</v>
      </c>
    </row>
    <row r="347" spans="1:14" ht="12.75" hidden="1" customHeight="1" x14ac:dyDescent="0.35">
      <c r="A347" s="23">
        <v>344</v>
      </c>
      <c r="B347" s="23">
        <v>8</v>
      </c>
      <c r="C347" s="99">
        <v>42904</v>
      </c>
      <c r="D347" s="69" t="s">
        <v>13</v>
      </c>
      <c r="E347" s="24" t="str">
        <f t="shared" si="73"/>
        <v>BESA SC</v>
      </c>
      <c r="F347" s="25" t="str">
        <f t="shared" si="73"/>
        <v xml:space="preserve">CHESHIRE UNITED </v>
      </c>
      <c r="G347" s="73"/>
      <c r="H347" s="97">
        <f t="shared" si="74"/>
        <v>0.41666666666666669</v>
      </c>
      <c r="I347" s="25" t="str">
        <f>VLOOKUP(E347,fields,2)</f>
        <v>Wilby HS, Waterbury</v>
      </c>
      <c r="J347" s="75"/>
      <c r="M347" s="237" t="s">
        <v>654</v>
      </c>
      <c r="N347" s="237" t="s">
        <v>120</v>
      </c>
    </row>
    <row r="348" spans="1:14" ht="12.75" hidden="1" customHeight="1" x14ac:dyDescent="0.35">
      <c r="A348" s="23">
        <v>345</v>
      </c>
      <c r="B348" s="23">
        <v>8</v>
      </c>
      <c r="C348" s="99">
        <v>42904</v>
      </c>
      <c r="D348" s="69" t="s">
        <v>13</v>
      </c>
      <c r="E348" s="24" t="str">
        <f t="shared" si="73"/>
        <v>WALLINGFORD MORELIA</v>
      </c>
      <c r="F348" s="25" t="str">
        <f t="shared" si="73"/>
        <v>NORTH BRANFORD 40</v>
      </c>
      <c r="G348" s="73"/>
      <c r="H348" s="97">
        <f t="shared" si="74"/>
        <v>0.41666666666666702</v>
      </c>
      <c r="I348" s="25" t="str">
        <f>VLOOKUP(E348,fields,2)</f>
        <v>Woodhouse Field, Wallingford</v>
      </c>
      <c r="J348" s="75"/>
      <c r="M348" s="237" t="s">
        <v>128</v>
      </c>
      <c r="N348" s="237" t="s">
        <v>124</v>
      </c>
    </row>
    <row r="349" spans="1:14" ht="12.75" hidden="1" customHeight="1" thickBot="1" x14ac:dyDescent="0.4">
      <c r="A349" s="23">
        <v>346</v>
      </c>
      <c r="B349" s="23" t="s">
        <v>0</v>
      </c>
      <c r="C349" s="99"/>
      <c r="D349" s="29" t="s">
        <v>0</v>
      </c>
      <c r="E349" s="24"/>
      <c r="F349" s="25"/>
      <c r="G349" s="73"/>
      <c r="H349" s="97"/>
      <c r="I349" s="25"/>
      <c r="J349" s="75"/>
      <c r="M349" s="88"/>
      <c r="N349" s="88"/>
    </row>
    <row r="350" spans="1:14" ht="12.75" hidden="1" customHeight="1" thickTop="1" thickBot="1" x14ac:dyDescent="0.4">
      <c r="A350" s="23">
        <v>347</v>
      </c>
      <c r="B350" s="23">
        <v>8</v>
      </c>
      <c r="C350" s="99">
        <v>42904</v>
      </c>
      <c r="D350" s="28" t="s">
        <v>102</v>
      </c>
      <c r="E350" s="24" t="str">
        <f t="shared" ref="E350:F354" si="75">VLOOKUP(M350,Teams,2)</f>
        <v>GREENWICH GUNNERS 50</v>
      </c>
      <c r="F350" s="25" t="str">
        <f t="shared" si="75"/>
        <v>DARIEN BLUE WAVE</v>
      </c>
      <c r="G350" s="73"/>
      <c r="H350" s="97">
        <f>VLOOKUP(E350,START_TIMES,2)</f>
        <v>0.41666666666666702</v>
      </c>
      <c r="I350" s="25" t="str">
        <f>VLOOKUP(E350,fields,2)</f>
        <v>tbd</v>
      </c>
      <c r="J350" s="75"/>
      <c r="M350" s="5" t="s">
        <v>134</v>
      </c>
      <c r="N350" s="5" t="s">
        <v>132</v>
      </c>
    </row>
    <row r="351" spans="1:14" ht="12.75" hidden="1" customHeight="1" thickTop="1" thickBot="1" x14ac:dyDescent="0.4">
      <c r="A351" s="23">
        <v>348</v>
      </c>
      <c r="B351" s="23">
        <v>8</v>
      </c>
      <c r="C351" s="99">
        <v>42904</v>
      </c>
      <c r="D351" s="28" t="s">
        <v>102</v>
      </c>
      <c r="E351" s="24" t="str">
        <f t="shared" si="75"/>
        <v>CLUB NAPOLI 50</v>
      </c>
      <c r="F351" s="25" t="str">
        <f t="shared" si="75"/>
        <v>POLONIA FALCON STARS FC</v>
      </c>
      <c r="G351" s="73"/>
      <c r="H351" s="97">
        <f>VLOOKUP(E351,START_TIMES,2)</f>
        <v>0.41666666666666702</v>
      </c>
      <c r="I351" s="25" t="str">
        <f>VLOOKUP(E351,fields,2)</f>
        <v>North Farms Park, North Branford</v>
      </c>
      <c r="J351" s="75"/>
      <c r="M351" s="87" t="s">
        <v>131</v>
      </c>
      <c r="N351" s="87" t="s">
        <v>142</v>
      </c>
    </row>
    <row r="352" spans="1:14" ht="12.75" hidden="1" customHeight="1" thickTop="1" thickBot="1" x14ac:dyDescent="0.4">
      <c r="A352" s="23">
        <v>349</v>
      </c>
      <c r="B352" s="23">
        <v>8</v>
      </c>
      <c r="C352" s="99">
        <v>42904</v>
      </c>
      <c r="D352" s="28" t="s">
        <v>102</v>
      </c>
      <c r="E352" s="24" t="str">
        <f t="shared" si="75"/>
        <v xml:space="preserve">GLASTONBURY CELTIC </v>
      </c>
      <c r="F352" s="25" t="str">
        <f t="shared" si="75"/>
        <v>GUILFORD BLACK EAGLES</v>
      </c>
      <c r="G352" s="73"/>
      <c r="H352" s="97">
        <f>VLOOKUP(E352,START_TIMES,2)</f>
        <v>0.41666666666666702</v>
      </c>
      <c r="I352" s="25" t="str">
        <f>VLOOKUP(E352,fields,2)</f>
        <v>Irish American Club, Glastonbury</v>
      </c>
      <c r="J352" s="75"/>
      <c r="M352" s="5" t="s">
        <v>133</v>
      </c>
      <c r="N352" s="5" t="s">
        <v>136</v>
      </c>
    </row>
    <row r="353" spans="1:14" ht="12.75" hidden="1" customHeight="1" thickTop="1" thickBot="1" x14ac:dyDescent="0.4">
      <c r="A353" s="23">
        <v>350</v>
      </c>
      <c r="B353" s="23">
        <v>8</v>
      </c>
      <c r="C353" s="99">
        <v>42904</v>
      </c>
      <c r="D353" s="28" t="s">
        <v>102</v>
      </c>
      <c r="E353" s="24" t="str">
        <f t="shared" si="75"/>
        <v>HARTFORD CAVALIERS</v>
      </c>
      <c r="F353" s="25" t="str">
        <f t="shared" si="75"/>
        <v>NEW BRITAIN FALCONS FC</v>
      </c>
      <c r="G353" s="73"/>
      <c r="H353" s="97">
        <f>VLOOKUP(E353,START_TIMES,2)</f>
        <v>0.41666666666666702</v>
      </c>
      <c r="I353" s="25" t="str">
        <f>VLOOKUP(E353,fields,2)</f>
        <v>Cronin Field, Hartford</v>
      </c>
      <c r="J353" s="75"/>
      <c r="M353" s="5" t="s">
        <v>138</v>
      </c>
      <c r="N353" s="5" t="s">
        <v>141</v>
      </c>
    </row>
    <row r="354" spans="1:14" ht="12.75" hidden="1" customHeight="1" thickTop="1" x14ac:dyDescent="0.35">
      <c r="A354" s="23">
        <v>351</v>
      </c>
      <c r="B354" s="23">
        <v>8</v>
      </c>
      <c r="C354" s="99">
        <v>42904</v>
      </c>
      <c r="D354" s="65" t="s">
        <v>102</v>
      </c>
      <c r="E354" s="24" t="str">
        <f t="shared" si="75"/>
        <v>VASCO DA GAMA 50</v>
      </c>
      <c r="F354" s="25" t="str">
        <f t="shared" si="75"/>
        <v>CHESHIRE AZZURRI 50</v>
      </c>
      <c r="G354" s="73"/>
      <c r="H354" s="97">
        <f>VLOOKUP(E354,START_TIMES,2)</f>
        <v>0.41666666666666702</v>
      </c>
      <c r="I354" s="25" t="str">
        <f>VLOOKUP(E354,fields,2)</f>
        <v>Veterans Memorial Park, Bridgeport</v>
      </c>
      <c r="J354" s="75"/>
      <c r="M354" s="5" t="s">
        <v>144</v>
      </c>
      <c r="N354" s="5" t="s">
        <v>130</v>
      </c>
    </row>
    <row r="355" spans="1:14" ht="12.75" hidden="1" customHeight="1" thickBot="1" x14ac:dyDescent="0.4">
      <c r="A355" s="23">
        <v>352</v>
      </c>
      <c r="B355" s="23" t="s">
        <v>0</v>
      </c>
      <c r="C355" s="99"/>
      <c r="D355" s="29" t="s">
        <v>0</v>
      </c>
      <c r="E355" s="24"/>
      <c r="F355" s="25"/>
      <c r="G355" s="73"/>
      <c r="H355" s="97"/>
      <c r="I355" s="25"/>
      <c r="J355" s="75"/>
      <c r="M355" s="2"/>
      <c r="N355" s="2"/>
    </row>
    <row r="356" spans="1:14" ht="12.75" hidden="1" customHeight="1" thickTop="1" thickBot="1" x14ac:dyDescent="0.4">
      <c r="A356" s="23">
        <v>353</v>
      </c>
      <c r="B356" s="23">
        <v>8</v>
      </c>
      <c r="C356" s="99">
        <v>42904</v>
      </c>
      <c r="D356" s="39" t="s">
        <v>103</v>
      </c>
      <c r="E356" s="24" t="str">
        <f t="shared" ref="E356:F360" si="76">VLOOKUP(M356,Teams,2)</f>
        <v>FARMINGTON WHITE OWLS</v>
      </c>
      <c r="F356" s="76" t="str">
        <f t="shared" si="76"/>
        <v>GREENWICH PUMAS LEGENDS</v>
      </c>
      <c r="G356" s="73"/>
      <c r="H356" s="97">
        <f>VLOOKUP(E356,START_TIMES,2)</f>
        <v>0.41666666666666702</v>
      </c>
      <c r="I356" s="25" t="str">
        <f>VLOOKUP(E356,fields,2)</f>
        <v>Winding Trails, Farmington</v>
      </c>
      <c r="J356" s="75"/>
      <c r="M356" s="5" t="s">
        <v>147</v>
      </c>
      <c r="N356" s="5" t="s">
        <v>149</v>
      </c>
    </row>
    <row r="357" spans="1:14" ht="12.75" hidden="1" customHeight="1" thickTop="1" thickBot="1" x14ac:dyDescent="0.4">
      <c r="A357" s="23">
        <v>354</v>
      </c>
      <c r="B357" s="23">
        <v>8</v>
      </c>
      <c r="C357" s="99">
        <v>42904</v>
      </c>
      <c r="D357" s="39" t="s">
        <v>103</v>
      </c>
      <c r="E357" s="24" t="str">
        <f t="shared" si="76"/>
        <v>EAST HAVEN SC</v>
      </c>
      <c r="F357" s="25" t="str">
        <f t="shared" si="76"/>
        <v>MOODUS SC</v>
      </c>
      <c r="G357" s="73"/>
      <c r="H357" s="97">
        <f>VLOOKUP(E357,START_TIMES,2)</f>
        <v>0.41666666666666702</v>
      </c>
      <c r="I357" s="25" t="str">
        <f>VLOOKUP(E357,fields,2)</f>
        <v>Moulthrop Field, East Haven</v>
      </c>
      <c r="J357" s="75"/>
      <c r="M357" s="5" t="s">
        <v>146</v>
      </c>
      <c r="N357" s="5" t="s">
        <v>135</v>
      </c>
    </row>
    <row r="358" spans="1:14" ht="12.75" hidden="1" customHeight="1" thickTop="1" thickBot="1" x14ac:dyDescent="0.4">
      <c r="A358" s="23">
        <v>355</v>
      </c>
      <c r="B358" s="23">
        <v>8</v>
      </c>
      <c r="C358" s="99">
        <v>42904</v>
      </c>
      <c r="D358" s="39" t="s">
        <v>103</v>
      </c>
      <c r="E358" s="24" t="str">
        <f t="shared" si="76"/>
        <v>NAUGATUCK RIVER RATS</v>
      </c>
      <c r="F358" s="25" t="str">
        <f t="shared" si="76"/>
        <v>NORTH BRANFORD LEGENDS</v>
      </c>
      <c r="G358" s="73"/>
      <c r="H358" s="97">
        <f>VLOOKUP(E358,START_TIMES,2)</f>
        <v>0.41666666666666702</v>
      </c>
      <c r="I358" s="25" t="str">
        <f>VLOOKUP(E358,fields,2)</f>
        <v>City Hill MS, Naugatuck</v>
      </c>
      <c r="J358" s="75"/>
      <c r="M358" s="5" t="s">
        <v>137</v>
      </c>
      <c r="N358" s="5" t="s">
        <v>139</v>
      </c>
    </row>
    <row r="359" spans="1:14" ht="12.75" hidden="1" customHeight="1" thickTop="1" thickBot="1" x14ac:dyDescent="0.4">
      <c r="A359" s="23">
        <v>356</v>
      </c>
      <c r="B359" s="23">
        <v>8</v>
      </c>
      <c r="C359" s="99">
        <v>42904</v>
      </c>
      <c r="D359" s="39" t="s">
        <v>103</v>
      </c>
      <c r="E359" s="24" t="str">
        <f t="shared" si="76"/>
        <v>WEST HAVEN GRAYS</v>
      </c>
      <c r="F359" s="25" t="str">
        <f t="shared" si="76"/>
        <v>GREENWICH ARSENAL 50</v>
      </c>
      <c r="G359" s="73"/>
      <c r="H359" s="97">
        <f>VLOOKUP(E359,START_TIMES,2)</f>
        <v>0.41666666666666702</v>
      </c>
      <c r="I359" s="25" t="str">
        <f>VLOOKUP(E359,fields,2)</f>
        <v>Pagels Field, West Haven</v>
      </c>
      <c r="J359" s="75"/>
      <c r="M359" s="5" t="s">
        <v>145</v>
      </c>
      <c r="N359" s="5" t="s">
        <v>148</v>
      </c>
    </row>
    <row r="360" spans="1:14" ht="12.75" hidden="1" customHeight="1" thickTop="1" thickBot="1" x14ac:dyDescent="0.4">
      <c r="A360" s="23">
        <v>357</v>
      </c>
      <c r="B360" s="23">
        <v>8</v>
      </c>
      <c r="C360" s="99">
        <v>42904</v>
      </c>
      <c r="D360" s="39" t="s">
        <v>103</v>
      </c>
      <c r="E360" s="24" t="str">
        <f t="shared" si="76"/>
        <v>WATERBURY PONTES</v>
      </c>
      <c r="F360" s="25" t="str">
        <f t="shared" si="76"/>
        <v>SOUTHBURY BOOMERS</v>
      </c>
      <c r="G360" s="73"/>
      <c r="H360" s="97">
        <f>VLOOKUP(E360,START_TIMES,2)</f>
        <v>0.41666666666666702</v>
      </c>
      <c r="I360" s="25" t="str">
        <f>VLOOKUP(E360,fields,2)</f>
        <v>Pontelandolfo Club, Waterbury</v>
      </c>
      <c r="J360" s="75"/>
      <c r="M360" s="5" t="s">
        <v>143</v>
      </c>
      <c r="N360" s="5" t="s">
        <v>140</v>
      </c>
    </row>
    <row r="361" spans="1:14" ht="12.75" hidden="1" customHeight="1" thickTop="1" thickBot="1" x14ac:dyDescent="0.4">
      <c r="A361" s="23">
        <v>358</v>
      </c>
      <c r="B361" s="23" t="s">
        <v>0</v>
      </c>
      <c r="C361" s="99"/>
      <c r="D361" s="29" t="s">
        <v>0</v>
      </c>
      <c r="E361" s="24"/>
      <c r="F361" s="25"/>
      <c r="G361" s="73"/>
      <c r="H361" s="97"/>
      <c r="I361" s="25"/>
      <c r="J361" s="75"/>
      <c r="M361" s="2"/>
      <c r="N361" s="2"/>
    </row>
    <row r="362" spans="1:14" ht="12.75" hidden="1" customHeight="1" thickTop="1" thickBot="1" x14ac:dyDescent="0.4">
      <c r="A362" s="23">
        <v>359</v>
      </c>
      <c r="B362" s="23">
        <v>9</v>
      </c>
      <c r="C362" s="99">
        <v>42911</v>
      </c>
      <c r="D362" s="34" t="s">
        <v>10</v>
      </c>
      <c r="E362" s="24" t="str">
        <f t="shared" ref="E362:F366" si="77">VLOOKUP(M362,Teams,2)</f>
        <v>CLINTON FC</v>
      </c>
      <c r="F362" s="25" t="str">
        <f t="shared" si="77"/>
        <v>SHELTON FC</v>
      </c>
      <c r="G362" s="73"/>
      <c r="H362" s="97">
        <f>VLOOKUP(E362,START_TIMES,2)</f>
        <v>0.41666666666666702</v>
      </c>
      <c r="I362" s="25" t="str">
        <f>VLOOKUP(E362,fields,2)</f>
        <v>Indian River Sports Complex, Clinton</v>
      </c>
      <c r="J362" s="75"/>
      <c r="M362" s="5" t="s">
        <v>97</v>
      </c>
      <c r="N362" s="5" t="s">
        <v>95</v>
      </c>
    </row>
    <row r="363" spans="1:14" ht="12.75" hidden="1" customHeight="1" thickTop="1" thickBot="1" x14ac:dyDescent="0.4">
      <c r="A363" s="23">
        <v>360</v>
      </c>
      <c r="B363" s="23">
        <v>9</v>
      </c>
      <c r="C363" s="99">
        <v>42911</v>
      </c>
      <c r="D363" s="34" t="s">
        <v>10</v>
      </c>
      <c r="E363" s="24" t="str">
        <f t="shared" si="77"/>
        <v>POLONEZ UNITED</v>
      </c>
      <c r="F363" s="25" t="str">
        <f t="shared" si="77"/>
        <v>DANBURY UNITED 30</v>
      </c>
      <c r="G363" s="73"/>
      <c r="H363" s="97">
        <f>VLOOKUP(E363,START_TIMES,2)</f>
        <v>0.375</v>
      </c>
      <c r="I363" s="25" t="str">
        <f>VLOOKUP(E363,fields,2)</f>
        <v>Cromwell MS, Cromwell</v>
      </c>
      <c r="J363" s="75"/>
      <c r="M363" s="5" t="s">
        <v>100</v>
      </c>
      <c r="N363" s="5" t="s">
        <v>96</v>
      </c>
    </row>
    <row r="364" spans="1:14" ht="12.75" hidden="1" customHeight="1" thickTop="1" thickBot="1" x14ac:dyDescent="0.4">
      <c r="A364" s="23">
        <v>361</v>
      </c>
      <c r="B364" s="23">
        <v>9</v>
      </c>
      <c r="C364" s="99">
        <v>42911</v>
      </c>
      <c r="D364" s="34" t="s">
        <v>10</v>
      </c>
      <c r="E364" s="24" t="str">
        <f t="shared" si="77"/>
        <v>VASCO DA GAMA 30</v>
      </c>
      <c r="F364" s="25" t="str">
        <f t="shared" si="77"/>
        <v>GREENWICH ARSENAL 30</v>
      </c>
      <c r="G364" s="73"/>
      <c r="H364" s="97">
        <f>VLOOKUP(E364,START_TIMES,2)</f>
        <v>0.33333333333333331</v>
      </c>
      <c r="I364" s="25" t="str">
        <f>VLOOKUP(E364,fields,2)</f>
        <v>Veterans Memorial Park, Bridgeport</v>
      </c>
      <c r="J364" s="75"/>
      <c r="M364" s="5" t="s">
        <v>101</v>
      </c>
      <c r="N364" s="5" t="s">
        <v>99</v>
      </c>
    </row>
    <row r="365" spans="1:14" ht="12.75" hidden="1" customHeight="1" thickTop="1" thickBot="1" x14ac:dyDescent="0.4">
      <c r="A365" s="23">
        <v>362</v>
      </c>
      <c r="B365" s="23">
        <v>9</v>
      </c>
      <c r="C365" s="99">
        <v>42911</v>
      </c>
      <c r="D365" s="34" t="s">
        <v>10</v>
      </c>
      <c r="E365" s="24" t="str">
        <f t="shared" si="77"/>
        <v>ECUACHAMOS FC</v>
      </c>
      <c r="F365" s="25" t="str">
        <f t="shared" si="77"/>
        <v>NORTH BRANFORD 30</v>
      </c>
      <c r="G365" s="73"/>
      <c r="H365" s="97">
        <v>0.33333333333333331</v>
      </c>
      <c r="I365" s="25" t="str">
        <f>VLOOKUP(E365,fields,2)</f>
        <v>Witek Park, Derby</v>
      </c>
      <c r="J365" s="75"/>
      <c r="M365" s="5" t="s">
        <v>93</v>
      </c>
      <c r="N365" s="5" t="s">
        <v>98</v>
      </c>
    </row>
    <row r="366" spans="1:14" ht="12.75" hidden="1" customHeight="1" thickTop="1" thickBot="1" x14ac:dyDescent="0.4">
      <c r="A366" s="23">
        <v>363</v>
      </c>
      <c r="B366" s="23">
        <v>9</v>
      </c>
      <c r="C366" s="99">
        <v>42911</v>
      </c>
      <c r="D366" s="34" t="s">
        <v>10</v>
      </c>
      <c r="E366" s="24" t="str">
        <f t="shared" si="77"/>
        <v>MILFORD TUESDAY</v>
      </c>
      <c r="F366" s="25" t="str">
        <f t="shared" si="77"/>
        <v>NEWINGTON PORTUGUESE 30</v>
      </c>
      <c r="G366" s="73"/>
      <c r="H366" s="97">
        <f>VLOOKUP(E366,START_TIMES,2)</f>
        <v>0.41666666666666702</v>
      </c>
      <c r="I366" s="25" t="str">
        <f>VLOOKUP(E366,fields,2)</f>
        <v>Fred Wolfe Park, Orange</v>
      </c>
      <c r="J366" s="75"/>
      <c r="M366" s="5" t="s">
        <v>94</v>
      </c>
      <c r="N366" s="5" t="s">
        <v>92</v>
      </c>
    </row>
    <row r="367" spans="1:14" ht="12.75" hidden="1" customHeight="1" thickTop="1" thickBot="1" x14ac:dyDescent="0.4">
      <c r="A367" s="23">
        <v>364</v>
      </c>
      <c r="B367" s="23" t="s">
        <v>0</v>
      </c>
      <c r="C367" s="99"/>
      <c r="D367" s="29" t="s">
        <v>0</v>
      </c>
      <c r="E367" s="24"/>
      <c r="F367" s="25"/>
      <c r="G367" s="73"/>
      <c r="H367" s="97"/>
      <c r="I367" s="25"/>
      <c r="J367" s="75"/>
      <c r="M367" s="5"/>
      <c r="N367" s="5"/>
    </row>
    <row r="368" spans="1:14" ht="12.75" hidden="1" customHeight="1" thickTop="1" thickBot="1" x14ac:dyDescent="0.4">
      <c r="A368" s="23">
        <v>365</v>
      </c>
      <c r="B368" s="23">
        <v>9</v>
      </c>
      <c r="C368" s="99">
        <v>42911</v>
      </c>
      <c r="D368" s="35" t="s">
        <v>175</v>
      </c>
      <c r="E368" s="24" t="str">
        <f t="shared" ref="E368:F373" si="78">VLOOKUP(M368,Teams,2)</f>
        <v>CASEUS NEW HAVEN FC</v>
      </c>
      <c r="F368" s="25" t="str">
        <f t="shared" si="78"/>
        <v>WATERTOWN GEEZERS</v>
      </c>
      <c r="G368" s="73"/>
      <c r="H368" s="97">
        <f t="shared" ref="H368:H373" si="79">VLOOKUP(E368,START_TIMES,2)</f>
        <v>0.33333333333333331</v>
      </c>
      <c r="I368" s="25" t="str">
        <f t="shared" ref="I368:I373" si="80">VLOOKUP(E368,fields,2)</f>
        <v>Strong Stadium, West Haven</v>
      </c>
      <c r="J368" s="75"/>
      <c r="M368" s="232" t="s">
        <v>151</v>
      </c>
      <c r="N368" s="232" t="s">
        <v>159</v>
      </c>
    </row>
    <row r="369" spans="1:14" ht="12.75" hidden="1" customHeight="1" thickTop="1" thickBot="1" x14ac:dyDescent="0.4">
      <c r="A369" s="23">
        <v>366</v>
      </c>
      <c r="B369" s="23">
        <v>9</v>
      </c>
      <c r="C369" s="99">
        <v>42911</v>
      </c>
      <c r="D369" s="35" t="s">
        <v>175</v>
      </c>
      <c r="E369" s="24" t="str">
        <f t="shared" si="78"/>
        <v>NAUGATUCK FUSION</v>
      </c>
      <c r="F369" s="25" t="str">
        <f t="shared" si="78"/>
        <v>LITCHFIELD COUNTY BLUES</v>
      </c>
      <c r="G369" s="73"/>
      <c r="H369" s="97">
        <f t="shared" si="79"/>
        <v>0.41666666666666702</v>
      </c>
      <c r="I369" s="25" t="str">
        <f t="shared" si="80"/>
        <v>City Hill MS, Naugatuck</v>
      </c>
      <c r="J369" s="75"/>
      <c r="M369" s="232" t="s">
        <v>156</v>
      </c>
      <c r="N369" s="232" t="s">
        <v>154</v>
      </c>
    </row>
    <row r="370" spans="1:14" ht="12.75" hidden="1" customHeight="1" thickTop="1" thickBot="1" x14ac:dyDescent="0.4">
      <c r="A370" s="23">
        <v>367</v>
      </c>
      <c r="B370" s="23">
        <v>9</v>
      </c>
      <c r="C370" s="99">
        <v>42911</v>
      </c>
      <c r="D370" s="35" t="s">
        <v>175</v>
      </c>
      <c r="E370" s="24" t="str">
        <f t="shared" si="78"/>
        <v>HENRY  REID FC 30</v>
      </c>
      <c r="F370" s="25" t="str">
        <f t="shared" si="78"/>
        <v>NEWTOWN SALTY DOGS</v>
      </c>
      <c r="G370" s="73"/>
      <c r="H370" s="97">
        <f t="shared" si="79"/>
        <v>0.41666666666666702</v>
      </c>
      <c r="I370" s="25" t="str">
        <f t="shared" si="80"/>
        <v>Ludlowe HS, Fairfield</v>
      </c>
      <c r="J370" s="75"/>
      <c r="M370" s="232" t="s">
        <v>153</v>
      </c>
      <c r="N370" s="232" t="s">
        <v>157</v>
      </c>
    </row>
    <row r="371" spans="1:14" ht="12.75" hidden="1" customHeight="1" thickTop="1" thickBot="1" x14ac:dyDescent="0.4">
      <c r="A371" s="23">
        <v>368</v>
      </c>
      <c r="B371" s="23">
        <v>9</v>
      </c>
      <c r="C371" s="99">
        <v>42911</v>
      </c>
      <c r="D371" s="35" t="s">
        <v>175</v>
      </c>
      <c r="E371" s="24" t="str">
        <f t="shared" si="78"/>
        <v>BYE 30 (NO GAME)</v>
      </c>
      <c r="F371" s="25" t="str">
        <f t="shared" si="78"/>
        <v>CLUB NAPOLI 30</v>
      </c>
      <c r="G371" s="73"/>
      <c r="H371" s="97">
        <f t="shared" si="79"/>
        <v>0.41666666666666669</v>
      </c>
      <c r="I371" s="25" t="str">
        <f t="shared" si="80"/>
        <v>--</v>
      </c>
      <c r="J371" s="75"/>
      <c r="M371" s="232" t="s">
        <v>150</v>
      </c>
      <c r="N371" s="232" t="s">
        <v>152</v>
      </c>
    </row>
    <row r="372" spans="1:14" ht="12.75" hidden="1" customHeight="1" thickTop="1" thickBot="1" x14ac:dyDescent="0.4">
      <c r="A372" s="23">
        <v>369</v>
      </c>
      <c r="B372" s="23">
        <v>9</v>
      </c>
      <c r="C372" s="99">
        <v>42911</v>
      </c>
      <c r="D372" s="35" t="s">
        <v>175</v>
      </c>
      <c r="E372" s="24" t="str">
        <f t="shared" si="78"/>
        <v>STAMFORD FC</v>
      </c>
      <c r="F372" s="25" t="str">
        <f t="shared" si="78"/>
        <v>MILFORD AMIGOS</v>
      </c>
      <c r="G372" s="73"/>
      <c r="H372" s="97">
        <f t="shared" si="79"/>
        <v>0.41666666666666702</v>
      </c>
      <c r="I372" s="25" t="str">
        <f t="shared" si="80"/>
        <v>West Beach Fields, Stamford</v>
      </c>
      <c r="J372" s="75"/>
      <c r="M372" s="232" t="s">
        <v>158</v>
      </c>
      <c r="N372" s="232" t="s">
        <v>155</v>
      </c>
    </row>
    <row r="373" spans="1:14" ht="12.75" hidden="1" customHeight="1" thickTop="1" thickBot="1" x14ac:dyDescent="0.4">
      <c r="A373" s="23">
        <v>370</v>
      </c>
      <c r="B373" s="23">
        <v>9</v>
      </c>
      <c r="C373" s="99">
        <v>42911</v>
      </c>
      <c r="D373" s="35" t="s">
        <v>175</v>
      </c>
      <c r="E373" s="24" t="str">
        <f t="shared" si="78"/>
        <v>PAMPLONA FC</v>
      </c>
      <c r="F373" s="25" t="str">
        <f t="shared" si="78"/>
        <v>INTERNAZIONALE</v>
      </c>
      <c r="G373" s="73"/>
      <c r="H373" s="97">
        <f t="shared" si="79"/>
        <v>0.41666666666666702</v>
      </c>
      <c r="I373" s="25" t="str">
        <f t="shared" si="80"/>
        <v>Fontaine Field, Norwich</v>
      </c>
      <c r="J373" s="75"/>
      <c r="M373" s="232" t="s">
        <v>651</v>
      </c>
      <c r="N373" s="232" t="s">
        <v>652</v>
      </c>
    </row>
    <row r="374" spans="1:14" ht="12.75" hidden="1" customHeight="1" thickTop="1" thickBot="1" x14ac:dyDescent="0.4">
      <c r="A374" s="23">
        <v>371</v>
      </c>
      <c r="B374" s="23" t="s">
        <v>0</v>
      </c>
      <c r="C374" s="99"/>
      <c r="D374" s="27" t="s">
        <v>0</v>
      </c>
      <c r="E374" s="24"/>
      <c r="F374" s="25"/>
      <c r="G374" s="73"/>
      <c r="H374" s="97"/>
      <c r="I374" s="25"/>
      <c r="J374" s="75"/>
      <c r="M374" s="2"/>
      <c r="N374" s="2"/>
    </row>
    <row r="375" spans="1:14" ht="12.75" hidden="1" customHeight="1" thickTop="1" thickBot="1" x14ac:dyDescent="0.4">
      <c r="A375" s="23">
        <v>372</v>
      </c>
      <c r="B375" s="23">
        <v>9</v>
      </c>
      <c r="C375" s="99">
        <v>42911</v>
      </c>
      <c r="D375" s="36" t="s">
        <v>11</v>
      </c>
      <c r="E375" s="24" t="str">
        <f t="shared" ref="E375:F379" si="81">VLOOKUP(M375,Teams,2)</f>
        <v>CHESHIRE AZZURRI 40</v>
      </c>
      <c r="F375" s="25" t="str">
        <f t="shared" si="81"/>
        <v>WATERBURY ALBANIANS</v>
      </c>
      <c r="G375" s="73"/>
      <c r="H375" s="97">
        <v>0.33333333333333331</v>
      </c>
      <c r="I375" s="25" t="str">
        <f>VLOOKUP(E375,fields,2)</f>
        <v>Quinnipiac Park, Cheshire</v>
      </c>
      <c r="J375" s="75"/>
      <c r="M375" s="5" t="s">
        <v>160</v>
      </c>
      <c r="N375" s="5" t="s">
        <v>108</v>
      </c>
    </row>
    <row r="376" spans="1:14" ht="12.75" hidden="1" customHeight="1" thickTop="1" thickBot="1" x14ac:dyDescent="0.4">
      <c r="A376" s="23">
        <v>373</v>
      </c>
      <c r="B376" s="23">
        <v>9</v>
      </c>
      <c r="C376" s="99">
        <v>42911</v>
      </c>
      <c r="D376" s="36" t="s">
        <v>11</v>
      </c>
      <c r="E376" s="24" t="str">
        <f t="shared" si="81"/>
        <v>VASCO DA GAMA 40</v>
      </c>
      <c r="F376" s="25" t="str">
        <f t="shared" si="81"/>
        <v>DANBURY UNITED 40</v>
      </c>
      <c r="G376" s="73"/>
      <c r="H376" s="97">
        <f>VLOOKUP(E376,START_TIMES,2)</f>
        <v>0.41666666666666702</v>
      </c>
      <c r="I376" s="25" t="str">
        <f>VLOOKUP(E376,fields,2)</f>
        <v>Veterans Memorial Park, Bridgeport</v>
      </c>
      <c r="J376" s="75"/>
      <c r="M376" s="87" t="s">
        <v>107</v>
      </c>
      <c r="N376" s="87" t="s">
        <v>161</v>
      </c>
    </row>
    <row r="377" spans="1:14" ht="12.75" hidden="1" customHeight="1" thickTop="1" thickBot="1" x14ac:dyDescent="0.4">
      <c r="A377" s="23">
        <v>374</v>
      </c>
      <c r="B377" s="23">
        <v>9</v>
      </c>
      <c r="C377" s="99">
        <v>42911</v>
      </c>
      <c r="D377" s="36" t="s">
        <v>11</v>
      </c>
      <c r="E377" s="24" t="str">
        <f t="shared" si="81"/>
        <v xml:space="preserve">WILTON WARRIORS </v>
      </c>
      <c r="F377" s="25" t="str">
        <f t="shared" si="81"/>
        <v>GREENWICH PUMAS</v>
      </c>
      <c r="G377" s="73"/>
      <c r="H377" s="97">
        <f>VLOOKUP(E377,START_TIMES,2)</f>
        <v>0.41666666666666702</v>
      </c>
      <c r="I377" s="25" t="str">
        <f>VLOOKUP(E377,fields,2)</f>
        <v>Lilly Field, Wilton</v>
      </c>
      <c r="J377" s="75"/>
      <c r="M377" s="5" t="s">
        <v>109</v>
      </c>
      <c r="N377" s="5" t="s">
        <v>163</v>
      </c>
    </row>
    <row r="378" spans="1:14" ht="12.75" hidden="1" customHeight="1" thickTop="1" thickBot="1" x14ac:dyDescent="0.4">
      <c r="A378" s="23">
        <v>375</v>
      </c>
      <c r="B378" s="23">
        <v>9</v>
      </c>
      <c r="C378" s="99">
        <v>42911</v>
      </c>
      <c r="D378" s="36" t="s">
        <v>11</v>
      </c>
      <c r="E378" s="24" t="str">
        <f t="shared" si="81"/>
        <v>FAIRFIELD GAC</v>
      </c>
      <c r="F378" s="25" t="str">
        <f t="shared" si="81"/>
        <v>STORM FC</v>
      </c>
      <c r="G378" s="73"/>
      <c r="H378" s="97">
        <f>VLOOKUP(E378,START_TIMES,2)</f>
        <v>0.41666666666666702</v>
      </c>
      <c r="I378" s="25" t="str">
        <f>VLOOKUP(E378,fields,2)</f>
        <v>Ludlowe HS, Fairfield</v>
      </c>
      <c r="J378" s="75"/>
      <c r="M378" s="5" t="s">
        <v>162</v>
      </c>
      <c r="N378" s="5" t="s">
        <v>106</v>
      </c>
    </row>
    <row r="379" spans="1:14" ht="12.75" hidden="1" customHeight="1" thickTop="1" thickBot="1" x14ac:dyDescent="0.4">
      <c r="A379" s="23">
        <v>376</v>
      </c>
      <c r="B379" s="23">
        <v>9</v>
      </c>
      <c r="C379" s="99">
        <v>42911</v>
      </c>
      <c r="D379" s="36" t="s">
        <v>11</v>
      </c>
      <c r="E379" s="24" t="str">
        <f t="shared" si="81"/>
        <v>NORWALK MARINERS</v>
      </c>
      <c r="F379" s="25" t="str">
        <f t="shared" si="81"/>
        <v>RIDGEFIELD KICKS</v>
      </c>
      <c r="G379" s="73"/>
      <c r="H379" s="97">
        <f>VLOOKUP(E379,START_TIMES,2)</f>
        <v>0.41666666666666702</v>
      </c>
      <c r="I379" s="25" t="str">
        <f>VLOOKUP(E379,fields,2)</f>
        <v>Nathan Hale MS, Norwalk</v>
      </c>
      <c r="J379" s="75"/>
      <c r="M379" s="5" t="s">
        <v>104</v>
      </c>
      <c r="N379" s="5" t="s">
        <v>105</v>
      </c>
    </row>
    <row r="380" spans="1:14" ht="12.75" hidden="1" customHeight="1" thickTop="1" thickBot="1" x14ac:dyDescent="0.4">
      <c r="A380" s="23">
        <v>377</v>
      </c>
      <c r="B380" s="23" t="s">
        <v>0</v>
      </c>
      <c r="C380" s="99"/>
      <c r="D380" s="29" t="s">
        <v>0</v>
      </c>
      <c r="E380" s="24"/>
      <c r="F380" s="25"/>
      <c r="G380" s="73"/>
      <c r="H380" s="97"/>
      <c r="I380" s="25"/>
      <c r="J380" s="75"/>
      <c r="M380" s="2"/>
      <c r="N380" s="2"/>
    </row>
    <row r="381" spans="1:14" ht="12.75" hidden="1" customHeight="1" thickTop="1" thickBot="1" x14ac:dyDescent="0.4">
      <c r="A381" s="23">
        <v>378</v>
      </c>
      <c r="B381" s="23">
        <v>9</v>
      </c>
      <c r="C381" s="99">
        <v>42911</v>
      </c>
      <c r="D381" s="37" t="s">
        <v>12</v>
      </c>
      <c r="E381" s="24" t="str">
        <f t="shared" ref="E381:F385" si="82">VLOOKUP(M381,Teams,2)</f>
        <v>DERBY QUITUS</v>
      </c>
      <c r="F381" s="25" t="str">
        <f t="shared" si="82"/>
        <v>SOUTHEAST ROVERS</v>
      </c>
      <c r="G381" s="73"/>
      <c r="H381" s="97">
        <f>VLOOKUP(E381,START_TIMES,2)</f>
        <v>0.41666666666666702</v>
      </c>
      <c r="I381" s="25" t="str">
        <f>VLOOKUP(E381,fields,2)</f>
        <v>Witek Park, Derby</v>
      </c>
      <c r="J381" s="75"/>
      <c r="M381" s="5" t="s">
        <v>110</v>
      </c>
      <c r="N381" s="5" t="s">
        <v>118</v>
      </c>
    </row>
    <row r="382" spans="1:14" ht="12.75" hidden="1" customHeight="1" thickTop="1" thickBot="1" x14ac:dyDescent="0.4">
      <c r="A382" s="23">
        <v>379</v>
      </c>
      <c r="B382" s="23">
        <v>9</v>
      </c>
      <c r="C382" s="99">
        <v>42911</v>
      </c>
      <c r="D382" s="37" t="s">
        <v>12</v>
      </c>
      <c r="E382" s="24" t="str">
        <f t="shared" si="82"/>
        <v xml:space="preserve">NORWALK SPORT COLOMBIA </v>
      </c>
      <c r="F382" s="25" t="str">
        <f t="shared" si="82"/>
        <v>GREENWICH ARSENAL 40</v>
      </c>
      <c r="G382" s="73"/>
      <c r="H382" s="97">
        <v>0.33333333333333331</v>
      </c>
      <c r="I382" s="25" t="str">
        <f>VLOOKUP(E382,fields,2)</f>
        <v>Nathan Hale MS, Norwalk</v>
      </c>
      <c r="J382" s="75"/>
      <c r="M382" s="5" t="s">
        <v>117</v>
      </c>
      <c r="N382" s="5" t="s">
        <v>111</v>
      </c>
    </row>
    <row r="383" spans="1:14" ht="12.75" hidden="1" customHeight="1" thickTop="1" thickBot="1" x14ac:dyDescent="0.4">
      <c r="A383" s="23">
        <v>380</v>
      </c>
      <c r="B383" s="23">
        <v>9</v>
      </c>
      <c r="C383" s="99">
        <v>42911</v>
      </c>
      <c r="D383" s="37" t="s">
        <v>12</v>
      </c>
      <c r="E383" s="24" t="str">
        <f t="shared" si="82"/>
        <v>STAMFORD UNITED</v>
      </c>
      <c r="F383" s="25" t="str">
        <f t="shared" si="82"/>
        <v>GUILFORD BELL CURVE</v>
      </c>
      <c r="G383" s="73"/>
      <c r="H383" s="97">
        <f>VLOOKUP(E383,START_TIMES,2)</f>
        <v>0.41666666666666702</v>
      </c>
      <c r="I383" s="25" t="str">
        <f>VLOOKUP(E383,fields,2)</f>
        <v>West Beach Fields, Stamford</v>
      </c>
      <c r="J383" s="75"/>
      <c r="M383" s="5" t="s">
        <v>119</v>
      </c>
      <c r="N383" s="5" t="s">
        <v>113</v>
      </c>
    </row>
    <row r="384" spans="1:14" ht="12.75" hidden="1" customHeight="1" thickTop="1" thickBot="1" x14ac:dyDescent="0.4">
      <c r="A384" s="23">
        <v>381</v>
      </c>
      <c r="B384" s="23">
        <v>9</v>
      </c>
      <c r="C384" s="99">
        <v>42911</v>
      </c>
      <c r="D384" s="37" t="s">
        <v>12</v>
      </c>
      <c r="E384" s="24" t="str">
        <f t="shared" si="82"/>
        <v>GREENWICH GUNNERS 40</v>
      </c>
      <c r="F384" s="25" t="str">
        <f t="shared" si="82"/>
        <v>NEWINGTON PORTUGUESE 40</v>
      </c>
      <c r="G384" s="73"/>
      <c r="H384" s="97">
        <f>VLOOKUP(E384,START_TIMES,2)</f>
        <v>0.41666666666666702</v>
      </c>
      <c r="I384" s="25" t="str">
        <f>VLOOKUP(E384,fields,2)</f>
        <v>tbd</v>
      </c>
      <c r="J384" s="75"/>
      <c r="M384" s="5" t="s">
        <v>112</v>
      </c>
      <c r="N384" s="5" t="s">
        <v>116</v>
      </c>
    </row>
    <row r="385" spans="1:14" ht="12.75" hidden="1" customHeight="1" thickTop="1" thickBot="1" x14ac:dyDescent="0.4">
      <c r="A385" s="23">
        <v>382</v>
      </c>
      <c r="B385" s="23">
        <v>9</v>
      </c>
      <c r="C385" s="99">
        <v>42911</v>
      </c>
      <c r="D385" s="37" t="s">
        <v>12</v>
      </c>
      <c r="E385" s="24" t="str">
        <f t="shared" si="82"/>
        <v xml:space="preserve">GUILFORD CELTIC </v>
      </c>
      <c r="F385" s="25" t="str">
        <f t="shared" si="82"/>
        <v>NEW HAVEN AMERICANS</v>
      </c>
      <c r="G385" s="73"/>
      <c r="H385" s="97">
        <f>VLOOKUP(E385,START_TIMES,2)</f>
        <v>0.41666666666666702</v>
      </c>
      <c r="I385" s="25" t="str">
        <f>VLOOKUP(E385,fields,2)</f>
        <v>Bittner Park, Guilford</v>
      </c>
      <c r="J385" s="75"/>
      <c r="M385" s="5" t="s">
        <v>114</v>
      </c>
      <c r="N385" s="5" t="s">
        <v>115</v>
      </c>
    </row>
    <row r="386" spans="1:14" ht="12.75" hidden="1" customHeight="1" thickTop="1" thickBot="1" x14ac:dyDescent="0.4">
      <c r="A386" s="23">
        <v>383</v>
      </c>
      <c r="B386" s="23" t="s">
        <v>0</v>
      </c>
      <c r="C386" s="99"/>
      <c r="D386" s="27" t="s">
        <v>0</v>
      </c>
      <c r="E386" s="24"/>
      <c r="F386" s="25"/>
      <c r="G386" s="73"/>
      <c r="H386" s="97"/>
      <c r="I386" s="25"/>
      <c r="J386" s="75"/>
      <c r="M386" s="5"/>
      <c r="N386" s="5"/>
    </row>
    <row r="387" spans="1:14" ht="12.75" hidden="1" customHeight="1" thickTop="1" thickBot="1" x14ac:dyDescent="0.4">
      <c r="A387" s="23">
        <v>384</v>
      </c>
      <c r="B387" s="23">
        <v>9</v>
      </c>
      <c r="C387" s="99">
        <v>42911</v>
      </c>
      <c r="D387" s="38" t="s">
        <v>13</v>
      </c>
      <c r="E387" s="24" t="str">
        <f t="shared" ref="E387:F392" si="83">VLOOKUP(M387,Teams,2)</f>
        <v>ELI'S FC</v>
      </c>
      <c r="F387" s="25" t="str">
        <f t="shared" si="83"/>
        <v>WILTON WOLVES</v>
      </c>
      <c r="G387" s="73"/>
      <c r="H387" s="97">
        <f t="shared" ref="H387:H392" si="84">VLOOKUP(E387,START_TIMES,2)</f>
        <v>0.41666666666666702</v>
      </c>
      <c r="I387" s="25" t="str">
        <f t="shared" ref="I387:I392" si="85">VLOOKUP(E387,fields,2)</f>
        <v>Platt Tech HS, Milford</v>
      </c>
      <c r="J387" s="75"/>
      <c r="M387" s="239" t="s">
        <v>121</v>
      </c>
      <c r="N387" s="239" t="s">
        <v>129</v>
      </c>
    </row>
    <row r="388" spans="1:14" ht="12.75" hidden="1" customHeight="1" thickTop="1" thickBot="1" x14ac:dyDescent="0.4">
      <c r="A388" s="23">
        <v>385</v>
      </c>
      <c r="B388" s="23">
        <v>9</v>
      </c>
      <c r="C388" s="99">
        <v>42911</v>
      </c>
      <c r="D388" s="38" t="s">
        <v>13</v>
      </c>
      <c r="E388" s="24" t="str">
        <f t="shared" si="83"/>
        <v>PAN ZONES</v>
      </c>
      <c r="F388" s="25" t="str">
        <f t="shared" si="83"/>
        <v>NORTH BRANFORD 40</v>
      </c>
      <c r="G388" s="73"/>
      <c r="H388" s="97">
        <f t="shared" si="84"/>
        <v>0.41666666666666702</v>
      </c>
      <c r="I388" s="25" t="str">
        <f t="shared" si="85"/>
        <v>Stanley Quarter Park, New Britain</v>
      </c>
      <c r="J388" s="75"/>
      <c r="M388" s="237" t="s">
        <v>126</v>
      </c>
      <c r="N388" s="237" t="s">
        <v>124</v>
      </c>
    </row>
    <row r="389" spans="1:14" ht="12.75" hidden="1" customHeight="1" thickTop="1" thickBot="1" x14ac:dyDescent="0.4">
      <c r="A389" s="23">
        <v>386</v>
      </c>
      <c r="B389" s="23">
        <v>9</v>
      </c>
      <c r="C389" s="99">
        <v>42911</v>
      </c>
      <c r="D389" s="38" t="s">
        <v>13</v>
      </c>
      <c r="E389" s="24" t="str">
        <f t="shared" si="83"/>
        <v>HENRY  REID FC 40</v>
      </c>
      <c r="F389" s="25" t="str">
        <f t="shared" si="83"/>
        <v>STAMFORD CITY</v>
      </c>
      <c r="G389" s="73"/>
      <c r="H389" s="97">
        <f t="shared" si="84"/>
        <v>0.41666666666666702</v>
      </c>
      <c r="I389" s="25" t="str">
        <f t="shared" si="85"/>
        <v>Ludlowe HS, Fairfield</v>
      </c>
      <c r="J389" s="75"/>
      <c r="M389" s="239" t="s">
        <v>123</v>
      </c>
      <c r="N389" s="239" t="s">
        <v>127</v>
      </c>
    </row>
    <row r="390" spans="1:14" ht="12.75" customHeight="1" thickTop="1" thickBot="1" x14ac:dyDescent="0.4">
      <c r="A390" s="23">
        <v>387</v>
      </c>
      <c r="B390" s="23">
        <v>9</v>
      </c>
      <c r="C390" s="99">
        <v>42911</v>
      </c>
      <c r="D390" s="38" t="s">
        <v>13</v>
      </c>
      <c r="E390" s="24" t="str">
        <f t="shared" si="83"/>
        <v xml:space="preserve">CHESHIRE UNITED </v>
      </c>
      <c r="F390" s="25" t="str">
        <f t="shared" si="83"/>
        <v>HAMDEN UNITED</v>
      </c>
      <c r="G390" s="73"/>
      <c r="H390" s="97">
        <f t="shared" si="84"/>
        <v>0.41666666666666702</v>
      </c>
      <c r="I390" s="25" t="str">
        <f t="shared" si="85"/>
        <v>Quinnipiac Park, Cheshire</v>
      </c>
      <c r="J390" s="75"/>
      <c r="M390" s="239" t="s">
        <v>120</v>
      </c>
      <c r="N390" s="239" t="s">
        <v>122</v>
      </c>
    </row>
    <row r="391" spans="1:14" ht="12.75" hidden="1" customHeight="1" thickTop="1" x14ac:dyDescent="0.35">
      <c r="A391" s="23">
        <v>388</v>
      </c>
      <c r="B391" s="23">
        <v>9</v>
      </c>
      <c r="C391" s="99">
        <v>42911</v>
      </c>
      <c r="D391" s="69" t="s">
        <v>13</v>
      </c>
      <c r="E391" s="24" t="str">
        <f t="shared" si="83"/>
        <v>WALLINGFORD MORELIA</v>
      </c>
      <c r="F391" s="25" t="str">
        <f t="shared" si="83"/>
        <v>NORTH HAVEN SC</v>
      </c>
      <c r="G391" s="73"/>
      <c r="H391" s="97">
        <f t="shared" si="84"/>
        <v>0.41666666666666702</v>
      </c>
      <c r="I391" s="25" t="str">
        <f t="shared" si="85"/>
        <v>Woodhouse Field, Wallingford</v>
      </c>
      <c r="J391" s="75"/>
      <c r="M391" s="239" t="s">
        <v>128</v>
      </c>
      <c r="N391" s="239" t="s">
        <v>125</v>
      </c>
    </row>
    <row r="392" spans="1:14" ht="12.75" hidden="1" customHeight="1" x14ac:dyDescent="0.35">
      <c r="A392" s="23">
        <v>389</v>
      </c>
      <c r="B392" s="23">
        <v>9</v>
      </c>
      <c r="C392" s="99">
        <v>42911</v>
      </c>
      <c r="D392" s="69" t="s">
        <v>13</v>
      </c>
      <c r="E392" s="24" t="str">
        <f t="shared" si="83"/>
        <v>BYE 40 (NO GAME)</v>
      </c>
      <c r="F392" s="25" t="str">
        <f t="shared" si="83"/>
        <v>BESA SC</v>
      </c>
      <c r="G392" s="73"/>
      <c r="H392" s="97">
        <f t="shared" si="84"/>
        <v>0.41666666666666669</v>
      </c>
      <c r="I392" s="25" t="str">
        <f t="shared" si="85"/>
        <v>--</v>
      </c>
      <c r="J392" s="75"/>
      <c r="M392" s="239" t="s">
        <v>653</v>
      </c>
      <c r="N392" s="239" t="s">
        <v>654</v>
      </c>
    </row>
    <row r="393" spans="1:14" ht="12.75" hidden="1" customHeight="1" thickBot="1" x14ac:dyDescent="0.4">
      <c r="A393" s="23">
        <v>390</v>
      </c>
      <c r="B393" s="23" t="s">
        <v>0</v>
      </c>
      <c r="C393" s="99"/>
      <c r="D393" s="27" t="s">
        <v>0</v>
      </c>
      <c r="E393" s="24"/>
      <c r="F393" s="25"/>
      <c r="G393" s="73"/>
      <c r="H393" s="97"/>
      <c r="I393" s="25"/>
      <c r="J393" s="75"/>
      <c r="M393" s="2"/>
      <c r="N393" s="2"/>
    </row>
    <row r="394" spans="1:14" ht="12.75" hidden="1" customHeight="1" thickTop="1" thickBot="1" x14ac:dyDescent="0.4">
      <c r="A394" s="23">
        <v>391</v>
      </c>
      <c r="B394" s="23">
        <v>9</v>
      </c>
      <c r="C394" s="99">
        <v>42911</v>
      </c>
      <c r="D394" s="28" t="s">
        <v>102</v>
      </c>
      <c r="E394" s="24" t="str">
        <f t="shared" ref="E394:F398" si="86">VLOOKUP(M394,Teams,2)</f>
        <v>CHESHIRE AZZURRI 50</v>
      </c>
      <c r="F394" s="25" t="str">
        <f t="shared" si="86"/>
        <v>POLONIA FALCON STARS FC</v>
      </c>
      <c r="G394" s="73"/>
      <c r="H394" s="97">
        <f>VLOOKUP(E394,START_TIMES,2)</f>
        <v>0.41666666666666669</v>
      </c>
      <c r="I394" s="25" t="str">
        <f>VLOOKUP(E394,fields,2)</f>
        <v>Quinnipiac Park, Cheshire</v>
      </c>
      <c r="J394" s="75"/>
      <c r="M394" s="5" t="s">
        <v>130</v>
      </c>
      <c r="N394" s="5" t="s">
        <v>142</v>
      </c>
    </row>
    <row r="395" spans="1:14" ht="12.75" hidden="1" customHeight="1" thickTop="1" thickBot="1" x14ac:dyDescent="0.4">
      <c r="A395" s="23">
        <v>392</v>
      </c>
      <c r="B395" s="23">
        <v>9</v>
      </c>
      <c r="C395" s="99">
        <v>42911</v>
      </c>
      <c r="D395" s="28" t="s">
        <v>102</v>
      </c>
      <c r="E395" s="24" t="str">
        <f t="shared" si="86"/>
        <v>NEW BRITAIN FALCONS FC</v>
      </c>
      <c r="F395" s="25" t="str">
        <f t="shared" si="86"/>
        <v>CLUB NAPOLI 50</v>
      </c>
      <c r="G395" s="73"/>
      <c r="H395" s="97">
        <f>VLOOKUP(E395,START_TIMES,2)</f>
        <v>0.41666666666666702</v>
      </c>
      <c r="I395" s="25" t="str">
        <f>VLOOKUP(E395,fields,2)</f>
        <v>Falcon Field, New Britain</v>
      </c>
      <c r="J395" s="75"/>
      <c r="M395" s="5" t="s">
        <v>141</v>
      </c>
      <c r="N395" s="5" t="s">
        <v>131</v>
      </c>
    </row>
    <row r="396" spans="1:14" ht="12.75" hidden="1" customHeight="1" thickTop="1" thickBot="1" x14ac:dyDescent="0.4">
      <c r="A396" s="23">
        <v>393</v>
      </c>
      <c r="B396" s="23">
        <v>9</v>
      </c>
      <c r="C396" s="99">
        <v>42911</v>
      </c>
      <c r="D396" s="28" t="s">
        <v>102</v>
      </c>
      <c r="E396" s="24" t="str">
        <f t="shared" si="86"/>
        <v>VASCO DA GAMA 50</v>
      </c>
      <c r="F396" s="25" t="str">
        <f t="shared" si="86"/>
        <v xml:space="preserve">GLASTONBURY CELTIC </v>
      </c>
      <c r="G396" s="73"/>
      <c r="H396" s="97">
        <f>VLOOKUP(E396,START_TIMES,2)</f>
        <v>0.41666666666666702</v>
      </c>
      <c r="I396" s="25" t="str">
        <f>VLOOKUP(E396,fields,2)</f>
        <v>Veterans Memorial Park, Bridgeport</v>
      </c>
      <c r="J396" s="75"/>
      <c r="M396" s="5" t="s">
        <v>144</v>
      </c>
      <c r="N396" s="5" t="s">
        <v>133</v>
      </c>
    </row>
    <row r="397" spans="1:14" ht="12.75" hidden="1" customHeight="1" thickTop="1" thickBot="1" x14ac:dyDescent="0.4">
      <c r="A397" s="23">
        <v>394</v>
      </c>
      <c r="B397" s="23">
        <v>9</v>
      </c>
      <c r="C397" s="99">
        <v>42911</v>
      </c>
      <c r="D397" s="28" t="s">
        <v>102</v>
      </c>
      <c r="E397" s="24" t="str">
        <f t="shared" si="86"/>
        <v>DARIEN BLUE WAVE</v>
      </c>
      <c r="F397" s="25" t="str">
        <f t="shared" si="86"/>
        <v>HARTFORD CAVALIERS</v>
      </c>
      <c r="G397" s="73"/>
      <c r="H397" s="97">
        <f>VLOOKUP(E397,START_TIMES,2)</f>
        <v>0.375</v>
      </c>
      <c r="I397" s="25" t="str">
        <f>VLOOKUP(E397,fields,2)</f>
        <v>Middlesex MS (Lower), Darien</v>
      </c>
      <c r="J397" s="75"/>
      <c r="M397" s="5" t="s">
        <v>132</v>
      </c>
      <c r="N397" s="5" t="s">
        <v>138</v>
      </c>
    </row>
    <row r="398" spans="1:14" ht="12.75" hidden="1" customHeight="1" thickTop="1" thickBot="1" x14ac:dyDescent="0.4">
      <c r="A398" s="23">
        <v>395</v>
      </c>
      <c r="B398" s="23">
        <v>9</v>
      </c>
      <c r="C398" s="99">
        <v>42911</v>
      </c>
      <c r="D398" s="28" t="s">
        <v>102</v>
      </c>
      <c r="E398" s="24" t="str">
        <f t="shared" si="86"/>
        <v>GREENWICH GUNNERS 50</v>
      </c>
      <c r="F398" s="25" t="str">
        <f t="shared" si="86"/>
        <v>GUILFORD BLACK EAGLES</v>
      </c>
      <c r="G398" s="73"/>
      <c r="H398" s="97">
        <f>VLOOKUP(E398,START_TIMES,2)</f>
        <v>0.41666666666666702</v>
      </c>
      <c r="I398" s="25" t="str">
        <f>VLOOKUP(E398,fields,2)</f>
        <v>tbd</v>
      </c>
      <c r="J398" s="75"/>
      <c r="M398" s="5" t="s">
        <v>134</v>
      </c>
      <c r="N398" s="5" t="s">
        <v>136</v>
      </c>
    </row>
    <row r="399" spans="1:14" ht="12.75" hidden="1" customHeight="1" thickTop="1" thickBot="1" x14ac:dyDescent="0.4">
      <c r="A399" s="23">
        <v>396</v>
      </c>
      <c r="B399" s="23" t="s">
        <v>0</v>
      </c>
      <c r="C399" s="99"/>
      <c r="D399" s="27" t="s">
        <v>0</v>
      </c>
      <c r="E399" s="24"/>
      <c r="F399" s="25"/>
      <c r="G399" s="73"/>
      <c r="H399" s="97"/>
      <c r="I399" s="25"/>
      <c r="J399" s="75"/>
      <c r="M399" s="2"/>
      <c r="N399" s="2"/>
    </row>
    <row r="400" spans="1:14" ht="12.75" hidden="1" customHeight="1" thickTop="1" thickBot="1" x14ac:dyDescent="0.4">
      <c r="A400" s="23">
        <v>397</v>
      </c>
      <c r="B400" s="23">
        <v>9</v>
      </c>
      <c r="C400" s="99">
        <v>42911</v>
      </c>
      <c r="D400" s="39" t="s">
        <v>103</v>
      </c>
      <c r="E400" s="24" t="str">
        <f t="shared" ref="E400:F404" si="87">VLOOKUP(M400,Teams,2)</f>
        <v>EAST HAVEN SC</v>
      </c>
      <c r="F400" s="25" t="str">
        <f t="shared" si="87"/>
        <v>WATERBURY PONTES</v>
      </c>
      <c r="G400" s="73"/>
      <c r="H400" s="97">
        <f>VLOOKUP(E400,START_TIMES,2)</f>
        <v>0.41666666666666702</v>
      </c>
      <c r="I400" s="25" t="str">
        <f>VLOOKUP(E400,fields,2)</f>
        <v>Moulthrop Field, East Haven</v>
      </c>
      <c r="J400" s="75"/>
      <c r="M400" s="5" t="s">
        <v>146</v>
      </c>
      <c r="N400" s="5" t="s">
        <v>143</v>
      </c>
    </row>
    <row r="401" spans="1:14" ht="12.75" hidden="1" customHeight="1" thickTop="1" thickBot="1" x14ac:dyDescent="0.4">
      <c r="A401" s="23">
        <v>398</v>
      </c>
      <c r="B401" s="23">
        <v>9</v>
      </c>
      <c r="C401" s="99">
        <v>42911</v>
      </c>
      <c r="D401" s="39" t="s">
        <v>103</v>
      </c>
      <c r="E401" s="24" t="str">
        <f t="shared" si="87"/>
        <v>SOUTHBURY BOOMERS</v>
      </c>
      <c r="F401" s="25" t="str">
        <f t="shared" si="87"/>
        <v>FARMINGTON WHITE OWLS</v>
      </c>
      <c r="G401" s="73"/>
      <c r="H401" s="97">
        <f>VLOOKUP(E401,START_TIMES,2)</f>
        <v>0.41666666666666702</v>
      </c>
      <c r="I401" s="25" t="str">
        <f>VLOOKUP(E401,fields,2)</f>
        <v>Settlers Park, Southbury</v>
      </c>
      <c r="J401" s="75"/>
      <c r="M401" s="5" t="s">
        <v>140</v>
      </c>
      <c r="N401" s="5" t="s">
        <v>147</v>
      </c>
    </row>
    <row r="402" spans="1:14" ht="12.75" hidden="1" customHeight="1" thickTop="1" thickBot="1" x14ac:dyDescent="0.4">
      <c r="A402" s="23">
        <v>399</v>
      </c>
      <c r="B402" s="23">
        <v>9</v>
      </c>
      <c r="C402" s="99">
        <v>42911</v>
      </c>
      <c r="D402" s="39" t="s">
        <v>103</v>
      </c>
      <c r="E402" s="24" t="str">
        <f t="shared" si="87"/>
        <v>WEST HAVEN GRAYS</v>
      </c>
      <c r="F402" s="25" t="str">
        <f t="shared" si="87"/>
        <v>GREENWICH PUMAS LEGENDS</v>
      </c>
      <c r="G402" s="73"/>
      <c r="H402" s="97">
        <f>VLOOKUP(E402,START_TIMES,2)</f>
        <v>0.41666666666666702</v>
      </c>
      <c r="I402" s="25" t="str">
        <f>VLOOKUP(E402,fields,2)</f>
        <v>Pagels Field, West Haven</v>
      </c>
      <c r="J402" s="75"/>
      <c r="M402" s="5" t="s">
        <v>145</v>
      </c>
      <c r="N402" s="5" t="s">
        <v>149</v>
      </c>
    </row>
    <row r="403" spans="1:14" ht="12.75" hidden="1" customHeight="1" thickTop="1" thickBot="1" x14ac:dyDescent="0.4">
      <c r="A403" s="23">
        <v>400</v>
      </c>
      <c r="B403" s="23">
        <v>9</v>
      </c>
      <c r="C403" s="99">
        <v>42911</v>
      </c>
      <c r="D403" s="39" t="s">
        <v>103</v>
      </c>
      <c r="E403" s="24" t="str">
        <f t="shared" si="87"/>
        <v>GREENWICH ARSENAL 50</v>
      </c>
      <c r="F403" s="25" t="str">
        <f t="shared" si="87"/>
        <v>NORTH BRANFORD LEGENDS</v>
      </c>
      <c r="G403" s="73"/>
      <c r="H403" s="97">
        <f>VLOOKUP(E403,START_TIMES,2)</f>
        <v>0.41666666666666702</v>
      </c>
      <c r="I403" s="25" t="str">
        <f>VLOOKUP(E403,fields,2)</f>
        <v>tbd</v>
      </c>
      <c r="J403" s="75"/>
      <c r="M403" s="5" t="s">
        <v>148</v>
      </c>
      <c r="N403" s="5" t="s">
        <v>139</v>
      </c>
    </row>
    <row r="404" spans="1:14" ht="12.75" hidden="1" customHeight="1" thickTop="1" x14ac:dyDescent="0.35">
      <c r="A404" s="23">
        <v>401</v>
      </c>
      <c r="B404" s="23">
        <v>9</v>
      </c>
      <c r="C404" s="99">
        <v>42911</v>
      </c>
      <c r="D404" s="70" t="s">
        <v>103</v>
      </c>
      <c r="E404" s="24" t="str">
        <f t="shared" si="87"/>
        <v>MOODUS SC</v>
      </c>
      <c r="F404" s="25" t="str">
        <f t="shared" si="87"/>
        <v>NAUGATUCK RIVER RATS</v>
      </c>
      <c r="G404" s="73"/>
      <c r="H404" s="97">
        <f>VLOOKUP(E404,START_TIMES,2)</f>
        <v>0.41666666666666702</v>
      </c>
      <c r="I404" s="25" t="str">
        <f>VLOOKUP(E404,fields,2)</f>
        <v>Nathan Hale-Ray HS, Moodus</v>
      </c>
      <c r="J404" s="75"/>
      <c r="M404" s="5" t="s">
        <v>135</v>
      </c>
      <c r="N404" s="5" t="s">
        <v>137</v>
      </c>
    </row>
    <row r="405" spans="1:14" ht="12.75" hidden="1" customHeight="1" thickBot="1" x14ac:dyDescent="0.4">
      <c r="A405" s="23">
        <v>402</v>
      </c>
      <c r="B405" s="23"/>
      <c r="C405" s="99"/>
      <c r="D405" s="181"/>
      <c r="E405" s="24"/>
      <c r="F405" s="25"/>
      <c r="G405" s="73"/>
      <c r="H405" s="97"/>
      <c r="I405" s="25"/>
      <c r="J405" s="75"/>
      <c r="M405" s="5"/>
      <c r="N405" s="5"/>
    </row>
    <row r="406" spans="1:14" ht="12.75" hidden="1" customHeight="1" thickTop="1" thickBot="1" x14ac:dyDescent="0.4">
      <c r="A406" s="23">
        <v>403</v>
      </c>
      <c r="B406" s="23" t="s">
        <v>642</v>
      </c>
      <c r="C406" s="99">
        <v>42918</v>
      </c>
      <c r="D406" s="35" t="s">
        <v>175</v>
      </c>
      <c r="E406" s="24" t="str">
        <f t="shared" ref="E406:F411" si="88">VLOOKUP(M406,Teams,2)</f>
        <v>CLUB NAPOLI 30</v>
      </c>
      <c r="F406" s="25" t="str">
        <f t="shared" si="88"/>
        <v>PAMPLONA FC</v>
      </c>
      <c r="G406" s="73"/>
      <c r="H406" s="97">
        <f t="shared" ref="H406:H411" si="89">VLOOKUP(E406,START_TIMES,2)</f>
        <v>0.41666666666666702</v>
      </c>
      <c r="I406" s="25" t="str">
        <f>VLOOKUP(E406,fields,2)</f>
        <v>Quinnipiac Park, Cheshire</v>
      </c>
      <c r="J406" s="75"/>
      <c r="M406" s="232" t="s">
        <v>152</v>
      </c>
      <c r="N406" s="232" t="s">
        <v>651</v>
      </c>
    </row>
    <row r="407" spans="1:14" ht="12.75" hidden="1" customHeight="1" thickTop="1" thickBot="1" x14ac:dyDescent="0.4">
      <c r="A407" s="23">
        <v>404</v>
      </c>
      <c r="B407" s="23" t="s">
        <v>642</v>
      </c>
      <c r="C407" s="99">
        <v>42918</v>
      </c>
      <c r="D407" s="35" t="s">
        <v>175</v>
      </c>
      <c r="E407" s="24" t="str">
        <f t="shared" si="88"/>
        <v>NEWTOWN SALTY DOGS</v>
      </c>
      <c r="F407" s="25" t="str">
        <f t="shared" si="88"/>
        <v>MILFORD AMIGOS</v>
      </c>
      <c r="G407" s="73"/>
      <c r="H407" s="97">
        <f t="shared" si="89"/>
        <v>0.33333333333333331</v>
      </c>
      <c r="I407" s="25" t="str">
        <f>VLOOKUP(E407,fields,2)</f>
        <v>Treadwell Park, Newtown</v>
      </c>
      <c r="J407" s="75"/>
      <c r="M407" s="232" t="s">
        <v>157</v>
      </c>
      <c r="N407" s="232" t="s">
        <v>155</v>
      </c>
    </row>
    <row r="408" spans="1:14" ht="12.75" hidden="1" customHeight="1" thickTop="1" thickBot="1" x14ac:dyDescent="0.4">
      <c r="A408" s="23">
        <v>405</v>
      </c>
      <c r="B408" s="23" t="s">
        <v>642</v>
      </c>
      <c r="C408" s="99">
        <v>42918</v>
      </c>
      <c r="D408" s="35" t="s">
        <v>175</v>
      </c>
      <c r="E408" s="24" t="str">
        <f t="shared" si="88"/>
        <v>LITCHFIELD COUNTY BLUES</v>
      </c>
      <c r="F408" s="25" t="str">
        <f t="shared" si="88"/>
        <v>BYE 30 (NO GAME)</v>
      </c>
      <c r="G408" s="73"/>
      <c r="H408" s="97">
        <f t="shared" si="89"/>
        <v>0.41666666666666702</v>
      </c>
      <c r="I408" s="266" t="s">
        <v>91</v>
      </c>
      <c r="J408" s="75"/>
      <c r="M408" s="232" t="s">
        <v>154</v>
      </c>
      <c r="N408" s="232" t="s">
        <v>150</v>
      </c>
    </row>
    <row r="409" spans="1:14" ht="12.75" hidden="1" customHeight="1" thickTop="1" thickBot="1" x14ac:dyDescent="0.4">
      <c r="A409" s="23">
        <v>406</v>
      </c>
      <c r="B409" s="23" t="s">
        <v>642</v>
      </c>
      <c r="C409" s="99">
        <v>42918</v>
      </c>
      <c r="D409" s="35" t="s">
        <v>175</v>
      </c>
      <c r="E409" s="24" t="str">
        <f t="shared" si="88"/>
        <v>NAUGATUCK FUSION</v>
      </c>
      <c r="F409" s="25" t="str">
        <f t="shared" si="88"/>
        <v>STAMFORD FC</v>
      </c>
      <c r="G409" s="73"/>
      <c r="H409" s="97">
        <f t="shared" si="89"/>
        <v>0.41666666666666702</v>
      </c>
      <c r="I409" s="25" t="str">
        <f>VLOOKUP(E409,fields,2)</f>
        <v>City Hill MS, Naugatuck</v>
      </c>
      <c r="J409" s="75"/>
      <c r="M409" s="232" t="s">
        <v>156</v>
      </c>
      <c r="N409" s="232" t="s">
        <v>158</v>
      </c>
    </row>
    <row r="410" spans="1:14" ht="12.75" hidden="1" customHeight="1" thickTop="1" thickBot="1" x14ac:dyDescent="0.4">
      <c r="A410" s="23">
        <v>407</v>
      </c>
      <c r="B410" s="23" t="s">
        <v>642</v>
      </c>
      <c r="C410" s="99">
        <v>42918</v>
      </c>
      <c r="D410" s="35" t="s">
        <v>175</v>
      </c>
      <c r="E410" s="24" t="str">
        <f t="shared" si="88"/>
        <v>WATERTOWN GEEZERS</v>
      </c>
      <c r="F410" s="25" t="str">
        <f t="shared" si="88"/>
        <v>HENRY  REID FC 30</v>
      </c>
      <c r="G410" s="73"/>
      <c r="H410" s="97">
        <f t="shared" si="89"/>
        <v>0.41666666666666702</v>
      </c>
      <c r="I410" s="25" t="str">
        <f>VLOOKUP(E410,fields,2)</f>
        <v>Swift School, Watertown</v>
      </c>
      <c r="J410" s="75"/>
      <c r="M410" s="232" t="s">
        <v>159</v>
      </c>
      <c r="N410" s="232" t="s">
        <v>153</v>
      </c>
    </row>
    <row r="411" spans="1:14" ht="12.75" hidden="1" customHeight="1" thickTop="1" thickBot="1" x14ac:dyDescent="0.4">
      <c r="A411" s="23">
        <v>408</v>
      </c>
      <c r="B411" s="23" t="s">
        <v>642</v>
      </c>
      <c r="C411" s="99">
        <v>42918</v>
      </c>
      <c r="D411" s="35" t="s">
        <v>175</v>
      </c>
      <c r="E411" s="24" t="str">
        <f t="shared" si="88"/>
        <v>INTERNAZIONALE</v>
      </c>
      <c r="F411" s="25" t="str">
        <f t="shared" si="88"/>
        <v>CASEUS NEW HAVEN FC</v>
      </c>
      <c r="G411" s="73"/>
      <c r="H411" s="97">
        <f t="shared" si="89"/>
        <v>0.41666666666666702</v>
      </c>
      <c r="I411" s="25" t="str">
        <f>VLOOKUP(E411,fields,2)</f>
        <v>tbd</v>
      </c>
      <c r="J411" s="75"/>
      <c r="M411" s="232" t="s">
        <v>652</v>
      </c>
      <c r="N411" s="232" t="s">
        <v>151</v>
      </c>
    </row>
    <row r="412" spans="1:14" ht="12.75" hidden="1" customHeight="1" thickTop="1" thickBot="1" x14ac:dyDescent="0.4">
      <c r="A412" s="23">
        <v>409</v>
      </c>
      <c r="B412" s="23"/>
      <c r="C412" s="99"/>
      <c r="D412" s="182"/>
      <c r="E412" s="24"/>
      <c r="F412" s="25"/>
      <c r="G412" s="73"/>
      <c r="H412" s="97"/>
      <c r="I412" s="25"/>
      <c r="J412" s="75"/>
      <c r="M412" s="204"/>
      <c r="N412" s="204"/>
    </row>
    <row r="413" spans="1:14" ht="12.75" hidden="1" customHeight="1" thickTop="1" thickBot="1" x14ac:dyDescent="0.4">
      <c r="A413" s="23">
        <v>410</v>
      </c>
      <c r="B413" s="23" t="s">
        <v>642</v>
      </c>
      <c r="C413" s="99">
        <v>42918</v>
      </c>
      <c r="D413" s="38" t="s">
        <v>13</v>
      </c>
      <c r="E413" s="24" t="str">
        <f t="shared" ref="E413:F418" si="90">VLOOKUP(M413,Teams,2)</f>
        <v>HAMDEN UNITED</v>
      </c>
      <c r="F413" s="25" t="str">
        <f t="shared" si="90"/>
        <v>BYE 40 (NO GAME)</v>
      </c>
      <c r="G413" s="73"/>
      <c r="H413" s="97">
        <f t="shared" ref="H413:H418" si="91">VLOOKUP(E413,START_TIMES,2)</f>
        <v>0.41666666666666702</v>
      </c>
      <c r="I413" s="266" t="s">
        <v>91</v>
      </c>
      <c r="J413" s="75"/>
      <c r="M413" s="239" t="s">
        <v>122</v>
      </c>
      <c r="N413" s="239" t="s">
        <v>653</v>
      </c>
    </row>
    <row r="414" spans="1:14" ht="12.75" hidden="1" customHeight="1" thickTop="1" thickBot="1" x14ac:dyDescent="0.4">
      <c r="A414" s="23">
        <v>411</v>
      </c>
      <c r="B414" s="23" t="s">
        <v>642</v>
      </c>
      <c r="C414" s="99">
        <v>42918</v>
      </c>
      <c r="D414" s="38" t="s">
        <v>13</v>
      </c>
      <c r="E414" s="24" t="str">
        <f t="shared" si="90"/>
        <v>STAMFORD CITY</v>
      </c>
      <c r="F414" s="25" t="str">
        <f t="shared" si="90"/>
        <v>NORTH HAVEN SC</v>
      </c>
      <c r="G414" s="73"/>
      <c r="H414" s="97">
        <f t="shared" si="91"/>
        <v>0.41666666666666702</v>
      </c>
      <c r="I414" s="25" t="str">
        <f>VLOOKUP(E414,fields,2)</f>
        <v>West Beach Fields, Stamford</v>
      </c>
      <c r="J414" s="75"/>
      <c r="M414" s="237" t="s">
        <v>127</v>
      </c>
      <c r="N414" s="237" t="s">
        <v>125</v>
      </c>
    </row>
    <row r="415" spans="1:14" ht="12.75" hidden="1" customHeight="1" thickTop="1" thickBot="1" x14ac:dyDescent="0.4">
      <c r="A415" s="23">
        <v>412</v>
      </c>
      <c r="B415" s="23" t="s">
        <v>642</v>
      </c>
      <c r="C415" s="99">
        <v>42918</v>
      </c>
      <c r="D415" s="38" t="s">
        <v>13</v>
      </c>
      <c r="E415" s="24" t="str">
        <f t="shared" si="90"/>
        <v>NORTH BRANFORD 40</v>
      </c>
      <c r="F415" s="25" t="str">
        <f t="shared" si="90"/>
        <v xml:space="preserve">CHESHIRE UNITED </v>
      </c>
      <c r="G415" s="73"/>
      <c r="H415" s="97">
        <f t="shared" si="91"/>
        <v>0.41666666666666702</v>
      </c>
      <c r="I415" s="25" t="str">
        <f>VLOOKUP(E415,fields,2)</f>
        <v>Coginchaug HS, Durham</v>
      </c>
      <c r="J415" s="75"/>
      <c r="M415" s="239" t="s">
        <v>124</v>
      </c>
      <c r="N415" s="239" t="s">
        <v>120</v>
      </c>
    </row>
    <row r="416" spans="1:14" ht="12.75" hidden="1" customHeight="1" thickTop="1" thickBot="1" x14ac:dyDescent="0.4">
      <c r="A416" s="23">
        <v>413</v>
      </c>
      <c r="B416" s="23" t="s">
        <v>642</v>
      </c>
      <c r="C416" s="99">
        <v>42918</v>
      </c>
      <c r="D416" s="38" t="s">
        <v>13</v>
      </c>
      <c r="E416" s="24" t="str">
        <f t="shared" si="90"/>
        <v>PAN ZONES</v>
      </c>
      <c r="F416" s="25" t="str">
        <f t="shared" si="90"/>
        <v>WALLINGFORD MORELIA</v>
      </c>
      <c r="G416" s="73"/>
      <c r="H416" s="97">
        <f t="shared" si="91"/>
        <v>0.41666666666666702</v>
      </c>
      <c r="I416" s="25" t="str">
        <f>VLOOKUP(E416,fields,2)</f>
        <v>Stanley Quarter Park, New Britain</v>
      </c>
      <c r="J416" s="75"/>
      <c r="K416" s="22"/>
      <c r="L416" s="22"/>
      <c r="M416" s="239" t="s">
        <v>126</v>
      </c>
      <c r="N416" s="239" t="s">
        <v>128</v>
      </c>
    </row>
    <row r="417" spans="1:14" ht="12.75" hidden="1" customHeight="1" thickTop="1" x14ac:dyDescent="0.35">
      <c r="A417" s="23">
        <v>414</v>
      </c>
      <c r="B417" s="23" t="s">
        <v>642</v>
      </c>
      <c r="C417" s="99">
        <v>42918</v>
      </c>
      <c r="D417" s="69" t="s">
        <v>13</v>
      </c>
      <c r="E417" s="24" t="str">
        <f t="shared" si="90"/>
        <v>WILTON WOLVES</v>
      </c>
      <c r="F417" s="25" t="str">
        <f t="shared" si="90"/>
        <v>HENRY  REID FC 40</v>
      </c>
      <c r="G417" s="73"/>
      <c r="H417" s="97">
        <f t="shared" si="91"/>
        <v>0.41666666666666702</v>
      </c>
      <c r="I417" s="25" t="str">
        <f>VLOOKUP(E417,fields,2)</f>
        <v>Middlebrook School, Wilton</v>
      </c>
      <c r="J417" s="75"/>
      <c r="K417" s="22"/>
      <c r="L417" s="22"/>
      <c r="M417" s="239" t="s">
        <v>129</v>
      </c>
      <c r="N417" s="239" t="s">
        <v>123</v>
      </c>
    </row>
    <row r="418" spans="1:14" ht="12.75" hidden="1" customHeight="1" x14ac:dyDescent="0.35">
      <c r="A418" s="23">
        <v>415</v>
      </c>
      <c r="B418" s="23" t="s">
        <v>642</v>
      </c>
      <c r="C418" s="99">
        <v>42918</v>
      </c>
      <c r="D418" s="69" t="s">
        <v>13</v>
      </c>
      <c r="E418" s="24" t="str">
        <f t="shared" si="90"/>
        <v>BESA SC</v>
      </c>
      <c r="F418" s="25" t="str">
        <f t="shared" si="90"/>
        <v>ELI'S FC</v>
      </c>
      <c r="G418" s="73"/>
      <c r="H418" s="97">
        <f t="shared" si="91"/>
        <v>0.41666666666666669</v>
      </c>
      <c r="I418" s="25" t="str">
        <f>VLOOKUP(E418,fields,2)</f>
        <v>Wilby HS, Waterbury</v>
      </c>
      <c r="J418" s="75"/>
      <c r="M418" s="239" t="s">
        <v>654</v>
      </c>
      <c r="N418" s="239" t="s">
        <v>121</v>
      </c>
    </row>
    <row r="419" spans="1:14" ht="12.75" hidden="1" customHeight="1" thickBot="1" x14ac:dyDescent="0.4">
      <c r="A419" s="23">
        <v>416</v>
      </c>
      <c r="B419" s="23"/>
      <c r="C419" s="99"/>
      <c r="D419" s="72"/>
      <c r="E419" s="24"/>
      <c r="F419" s="25"/>
      <c r="G419" s="73"/>
      <c r="H419" s="97"/>
      <c r="I419" s="25"/>
      <c r="J419" s="75"/>
      <c r="M419" s="5"/>
      <c r="N419" s="5"/>
    </row>
    <row r="420" spans="1:14" ht="12.75" hidden="1" customHeight="1" thickTop="1" thickBot="1" x14ac:dyDescent="0.4">
      <c r="A420" s="23">
        <v>417</v>
      </c>
      <c r="B420" s="23" t="s">
        <v>643</v>
      </c>
      <c r="C420" s="99">
        <v>42925</v>
      </c>
      <c r="D420" s="35" t="s">
        <v>175</v>
      </c>
      <c r="E420" s="24" t="str">
        <f t="shared" ref="E420:F425" si="92">VLOOKUP(M420,Teams,2)</f>
        <v>STAMFORD FC</v>
      </c>
      <c r="F420" s="25" t="str">
        <f t="shared" si="92"/>
        <v>NEWTOWN SALTY DOGS</v>
      </c>
      <c r="G420" s="73"/>
      <c r="H420" s="97">
        <f t="shared" ref="H420:H425" si="93">VLOOKUP(E420,START_TIMES,2)</f>
        <v>0.41666666666666702</v>
      </c>
      <c r="I420" s="25" t="str">
        <f t="shared" ref="I420:I425" si="94">VLOOKUP(E420,fields,2)</f>
        <v>West Beach Fields, Stamford</v>
      </c>
      <c r="J420" s="75"/>
      <c r="M420" s="232" t="s">
        <v>158</v>
      </c>
      <c r="N420" s="232" t="s">
        <v>157</v>
      </c>
    </row>
    <row r="421" spans="1:14" ht="12.75" hidden="1" customHeight="1" thickTop="1" thickBot="1" x14ac:dyDescent="0.4">
      <c r="A421" s="23">
        <v>418</v>
      </c>
      <c r="B421" s="23" t="s">
        <v>643</v>
      </c>
      <c r="C421" s="99">
        <v>42925</v>
      </c>
      <c r="D421" s="35" t="s">
        <v>175</v>
      </c>
      <c r="E421" s="24" t="str">
        <f t="shared" si="92"/>
        <v>BYE 30 (NO GAME)</v>
      </c>
      <c r="F421" s="25" t="str">
        <f t="shared" si="92"/>
        <v>NAUGATUCK FUSION</v>
      </c>
      <c r="G421" s="73"/>
      <c r="H421" s="97">
        <f t="shared" si="93"/>
        <v>0.41666666666666669</v>
      </c>
      <c r="I421" s="25" t="str">
        <f t="shared" si="94"/>
        <v>--</v>
      </c>
      <c r="J421" s="75"/>
      <c r="M421" s="232" t="s">
        <v>150</v>
      </c>
      <c r="N421" s="232" t="s">
        <v>156</v>
      </c>
    </row>
    <row r="422" spans="1:14" ht="12.75" hidden="1" customHeight="1" thickTop="1" thickBot="1" x14ac:dyDescent="0.4">
      <c r="A422" s="23">
        <v>419</v>
      </c>
      <c r="B422" s="23" t="s">
        <v>643</v>
      </c>
      <c r="C422" s="99">
        <v>42925</v>
      </c>
      <c r="D422" s="35" t="s">
        <v>175</v>
      </c>
      <c r="E422" s="24" t="str">
        <f t="shared" si="92"/>
        <v>MILFORD AMIGOS</v>
      </c>
      <c r="F422" s="25" t="str">
        <f t="shared" si="92"/>
        <v>WATERTOWN GEEZERS</v>
      </c>
      <c r="G422" s="73"/>
      <c r="H422" s="97">
        <f t="shared" si="93"/>
        <v>0.33333333333333331</v>
      </c>
      <c r="I422" s="25" t="str">
        <f t="shared" si="94"/>
        <v>Pease Road, Woodbridge</v>
      </c>
      <c r="J422" s="75"/>
      <c r="M422" s="232" t="s">
        <v>155</v>
      </c>
      <c r="N422" s="232" t="s">
        <v>159</v>
      </c>
    </row>
    <row r="423" spans="1:14" ht="12.75" hidden="1" customHeight="1" thickTop="1" thickBot="1" x14ac:dyDescent="0.4">
      <c r="A423" s="23">
        <v>420</v>
      </c>
      <c r="B423" s="23" t="s">
        <v>643</v>
      </c>
      <c r="C423" s="99">
        <v>42925</v>
      </c>
      <c r="D423" s="35" t="s">
        <v>175</v>
      </c>
      <c r="E423" s="24" t="str">
        <f t="shared" si="92"/>
        <v>PAMPLONA FC</v>
      </c>
      <c r="F423" s="25" t="str">
        <f t="shared" si="92"/>
        <v>LITCHFIELD COUNTY BLUES</v>
      </c>
      <c r="G423" s="73"/>
      <c r="H423" s="97">
        <f t="shared" si="93"/>
        <v>0.41666666666666702</v>
      </c>
      <c r="I423" s="25" t="str">
        <f t="shared" si="94"/>
        <v>Fontaine Field, Norwich</v>
      </c>
      <c r="J423" s="75"/>
      <c r="M423" s="232" t="s">
        <v>651</v>
      </c>
      <c r="N423" s="232" t="s">
        <v>154</v>
      </c>
    </row>
    <row r="424" spans="1:14" ht="12.75" hidden="1" customHeight="1" thickTop="1" thickBot="1" x14ac:dyDescent="0.4">
      <c r="A424" s="23">
        <v>421</v>
      </c>
      <c r="B424" s="23" t="s">
        <v>643</v>
      </c>
      <c r="C424" s="99">
        <v>42925</v>
      </c>
      <c r="D424" s="35" t="s">
        <v>175</v>
      </c>
      <c r="E424" s="24" t="str">
        <f t="shared" si="92"/>
        <v>HENRY  REID FC 30</v>
      </c>
      <c r="F424" s="25" t="str">
        <f t="shared" si="92"/>
        <v>INTERNAZIONALE</v>
      </c>
      <c r="G424" s="73"/>
      <c r="H424" s="97">
        <f t="shared" si="93"/>
        <v>0.41666666666666702</v>
      </c>
      <c r="I424" s="25" t="str">
        <f t="shared" si="94"/>
        <v>Ludlowe HS, Fairfield</v>
      </c>
      <c r="J424" s="75"/>
      <c r="M424" s="232" t="s">
        <v>153</v>
      </c>
      <c r="N424" s="232" t="s">
        <v>652</v>
      </c>
    </row>
    <row r="425" spans="1:14" ht="12.75" hidden="1" customHeight="1" thickTop="1" thickBot="1" x14ac:dyDescent="0.4">
      <c r="A425" s="23">
        <v>422</v>
      </c>
      <c r="B425" s="23" t="s">
        <v>643</v>
      </c>
      <c r="C425" s="99">
        <v>42925</v>
      </c>
      <c r="D425" s="35" t="s">
        <v>175</v>
      </c>
      <c r="E425" s="24" t="str">
        <f t="shared" si="92"/>
        <v>CASEUS NEW HAVEN FC</v>
      </c>
      <c r="F425" s="25" t="str">
        <f t="shared" si="92"/>
        <v>CLUB NAPOLI 30</v>
      </c>
      <c r="G425" s="73"/>
      <c r="H425" s="97">
        <f t="shared" si="93"/>
        <v>0.33333333333333331</v>
      </c>
      <c r="I425" s="25" t="str">
        <f t="shared" si="94"/>
        <v>Strong Stadium, West Haven</v>
      </c>
      <c r="J425" s="75"/>
      <c r="M425" s="232" t="s">
        <v>151</v>
      </c>
      <c r="N425" s="232" t="s">
        <v>152</v>
      </c>
    </row>
    <row r="426" spans="1:14" ht="12.75" hidden="1" customHeight="1" thickTop="1" thickBot="1" x14ac:dyDescent="0.4">
      <c r="A426" s="23">
        <v>423</v>
      </c>
      <c r="B426" s="23"/>
      <c r="C426" s="99"/>
      <c r="D426" s="182"/>
      <c r="E426" s="24"/>
      <c r="F426" s="25"/>
      <c r="G426" s="73"/>
      <c r="H426" s="97"/>
      <c r="I426" s="25"/>
      <c r="J426" s="75"/>
      <c r="M426" s="204"/>
      <c r="N426" s="204"/>
    </row>
    <row r="427" spans="1:14" ht="12.75" hidden="1" customHeight="1" thickTop="1" thickBot="1" x14ac:dyDescent="0.4">
      <c r="A427" s="23">
        <v>424</v>
      </c>
      <c r="B427" s="23" t="s">
        <v>643</v>
      </c>
      <c r="C427" s="99">
        <v>42925</v>
      </c>
      <c r="D427" s="38" t="s">
        <v>13</v>
      </c>
      <c r="E427" s="24" t="str">
        <f t="shared" ref="E427:F432" si="95">VLOOKUP(M427,Teams,2)</f>
        <v>WALLINGFORD MORELIA</v>
      </c>
      <c r="F427" s="25" t="str">
        <f t="shared" si="95"/>
        <v>STAMFORD CITY</v>
      </c>
      <c r="G427" s="73"/>
      <c r="H427" s="97">
        <f t="shared" ref="H427:H432" si="96">VLOOKUP(E427,START_TIMES,2)</f>
        <v>0.41666666666666702</v>
      </c>
      <c r="I427" s="25" t="str">
        <f t="shared" ref="I427:I432" si="97">VLOOKUP(E427,fields,2)</f>
        <v>Woodhouse Field, Wallingford</v>
      </c>
      <c r="J427" s="75"/>
      <c r="M427" s="239" t="s">
        <v>128</v>
      </c>
      <c r="N427" s="239" t="s">
        <v>127</v>
      </c>
    </row>
    <row r="428" spans="1:14" ht="12.75" customHeight="1" thickTop="1" thickBot="1" x14ac:dyDescent="0.4">
      <c r="A428" s="23">
        <v>425</v>
      </c>
      <c r="B428" s="23" t="s">
        <v>643</v>
      </c>
      <c r="C428" s="99">
        <v>42925</v>
      </c>
      <c r="D428" s="38" t="s">
        <v>13</v>
      </c>
      <c r="E428" s="24" t="str">
        <f t="shared" si="95"/>
        <v xml:space="preserve">CHESHIRE UNITED </v>
      </c>
      <c r="F428" s="25" t="str">
        <f t="shared" si="95"/>
        <v>PAN ZONES</v>
      </c>
      <c r="G428" s="73"/>
      <c r="H428" s="97">
        <f t="shared" si="96"/>
        <v>0.41666666666666702</v>
      </c>
      <c r="I428" s="25" t="str">
        <f t="shared" si="97"/>
        <v>Quinnipiac Park, Cheshire</v>
      </c>
      <c r="J428" s="75"/>
      <c r="M428" s="237" t="s">
        <v>120</v>
      </c>
      <c r="N428" s="237" t="s">
        <v>126</v>
      </c>
    </row>
    <row r="429" spans="1:14" ht="12.75" hidden="1" customHeight="1" thickTop="1" thickBot="1" x14ac:dyDescent="0.4">
      <c r="A429" s="23">
        <v>426</v>
      </c>
      <c r="B429" s="23" t="s">
        <v>643</v>
      </c>
      <c r="C429" s="99">
        <v>42925</v>
      </c>
      <c r="D429" s="38" t="s">
        <v>13</v>
      </c>
      <c r="E429" s="24" t="str">
        <f t="shared" si="95"/>
        <v>NORTH HAVEN SC</v>
      </c>
      <c r="F429" s="25" t="str">
        <f t="shared" si="95"/>
        <v>WILTON WOLVES</v>
      </c>
      <c r="G429" s="73"/>
      <c r="H429" s="97">
        <f t="shared" si="96"/>
        <v>0.41666666666666702</v>
      </c>
      <c r="I429" s="25" t="str">
        <f t="shared" si="97"/>
        <v>Ridge Road, North Haven</v>
      </c>
      <c r="J429" s="75"/>
      <c r="M429" s="239" t="s">
        <v>125</v>
      </c>
      <c r="N429" s="239" t="s">
        <v>129</v>
      </c>
    </row>
    <row r="430" spans="1:14" ht="12.75" hidden="1" customHeight="1" thickTop="1" thickBot="1" x14ac:dyDescent="0.4">
      <c r="A430" s="23">
        <v>427</v>
      </c>
      <c r="B430" s="23" t="s">
        <v>643</v>
      </c>
      <c r="C430" s="99">
        <v>42925</v>
      </c>
      <c r="D430" s="38" t="s">
        <v>13</v>
      </c>
      <c r="E430" s="24" t="str">
        <f t="shared" si="95"/>
        <v>BYE 40 (NO GAME)</v>
      </c>
      <c r="F430" s="25" t="str">
        <f t="shared" si="95"/>
        <v>NORTH BRANFORD 40</v>
      </c>
      <c r="G430" s="73"/>
      <c r="H430" s="97">
        <f t="shared" si="96"/>
        <v>0.41666666666666669</v>
      </c>
      <c r="I430" s="25" t="str">
        <f t="shared" si="97"/>
        <v>--</v>
      </c>
      <c r="J430" s="75"/>
      <c r="M430" s="239" t="s">
        <v>653</v>
      </c>
      <c r="N430" s="239" t="s">
        <v>124</v>
      </c>
    </row>
    <row r="431" spans="1:14" ht="12.75" hidden="1" customHeight="1" thickTop="1" x14ac:dyDescent="0.35">
      <c r="A431" s="23">
        <v>428</v>
      </c>
      <c r="B431" s="23" t="s">
        <v>643</v>
      </c>
      <c r="C431" s="99">
        <v>42925</v>
      </c>
      <c r="D431" s="69" t="s">
        <v>13</v>
      </c>
      <c r="E431" s="24" t="str">
        <f t="shared" si="95"/>
        <v>HENRY  REID FC 40</v>
      </c>
      <c r="F431" s="25" t="str">
        <f t="shared" si="95"/>
        <v>BESA SC</v>
      </c>
      <c r="G431" s="73"/>
      <c r="H431" s="97">
        <f t="shared" si="96"/>
        <v>0.41666666666666702</v>
      </c>
      <c r="I431" s="25" t="str">
        <f t="shared" si="97"/>
        <v>Ludlowe HS, Fairfield</v>
      </c>
      <c r="J431" s="75"/>
      <c r="M431" s="239" t="s">
        <v>123</v>
      </c>
      <c r="N431" s="239" t="s">
        <v>654</v>
      </c>
    </row>
    <row r="432" spans="1:14" ht="12.75" hidden="1" customHeight="1" x14ac:dyDescent="0.35">
      <c r="A432" s="23">
        <v>429</v>
      </c>
      <c r="B432" s="23" t="s">
        <v>643</v>
      </c>
      <c r="C432" s="99">
        <v>42925</v>
      </c>
      <c r="D432" s="69" t="s">
        <v>13</v>
      </c>
      <c r="E432" s="24" t="str">
        <f t="shared" si="95"/>
        <v>ELI'S FC</v>
      </c>
      <c r="F432" s="25" t="str">
        <f t="shared" si="95"/>
        <v>HAMDEN UNITED</v>
      </c>
      <c r="G432" s="73"/>
      <c r="H432" s="97">
        <f t="shared" si="96"/>
        <v>0.41666666666666702</v>
      </c>
      <c r="I432" s="25" t="str">
        <f t="shared" si="97"/>
        <v>Platt Tech HS, Milford</v>
      </c>
      <c r="J432" s="75"/>
      <c r="M432" s="239" t="s">
        <v>121</v>
      </c>
      <c r="N432" s="239" t="s">
        <v>122</v>
      </c>
    </row>
    <row r="433" spans="1:14" ht="12.75" hidden="1" customHeight="1" x14ac:dyDescent="0.35">
      <c r="A433" s="23">
        <v>430</v>
      </c>
      <c r="B433" s="23" t="s">
        <v>0</v>
      </c>
      <c r="C433" s="99"/>
      <c r="D433" s="99"/>
      <c r="E433" s="24" t="s">
        <v>0</v>
      </c>
      <c r="F433" s="25" t="s">
        <v>0</v>
      </c>
      <c r="G433" s="73"/>
      <c r="H433" s="97"/>
      <c r="I433" s="25" t="s">
        <v>0</v>
      </c>
      <c r="J433" s="75"/>
      <c r="M433" s="2"/>
      <c r="N433" s="2"/>
    </row>
    <row r="434" spans="1:14" ht="12.75" hidden="1" customHeight="1" x14ac:dyDescent="0.25">
      <c r="A434" s="23">
        <v>431</v>
      </c>
      <c r="B434" s="155" t="s">
        <v>0</v>
      </c>
      <c r="C434" s="158"/>
      <c r="D434" s="158"/>
      <c r="E434" s="186" t="s">
        <v>611</v>
      </c>
      <c r="F434" s="187"/>
      <c r="G434" s="190"/>
      <c r="H434" s="107"/>
      <c r="I434" s="107"/>
      <c r="J434" s="107"/>
      <c r="K434" s="195"/>
      <c r="L434" s="195"/>
      <c r="M434" s="107"/>
      <c r="N434" s="107"/>
    </row>
    <row r="435" spans="1:14" ht="12.75" hidden="1" customHeight="1" thickBot="1" x14ac:dyDescent="0.4">
      <c r="A435" s="23">
        <v>432</v>
      </c>
      <c r="B435" s="23" t="s">
        <v>0</v>
      </c>
      <c r="C435" s="99"/>
      <c r="D435" s="99"/>
      <c r="E435" s="24" t="s">
        <v>0</v>
      </c>
      <c r="F435" s="25" t="s">
        <v>0</v>
      </c>
      <c r="G435" s="73"/>
      <c r="H435" s="97"/>
      <c r="I435" s="25" t="s">
        <v>0</v>
      </c>
      <c r="J435" s="75"/>
      <c r="M435" s="2"/>
      <c r="N435" s="2"/>
    </row>
    <row r="436" spans="1:14" ht="12.75" hidden="1" customHeight="1" thickTop="1" thickBot="1" x14ac:dyDescent="0.4">
      <c r="A436" s="23">
        <v>433</v>
      </c>
      <c r="B436" s="23">
        <v>10</v>
      </c>
      <c r="C436" s="99">
        <v>42967</v>
      </c>
      <c r="D436" s="34" t="s">
        <v>10</v>
      </c>
      <c r="E436" s="24" t="str">
        <f t="shared" ref="E436:F440" si="98">VLOOKUP(M436,Teams,2)</f>
        <v>ECUACHAMOS FC</v>
      </c>
      <c r="F436" s="25" t="str">
        <f t="shared" si="98"/>
        <v>NEWINGTON PORTUGUESE 30</v>
      </c>
      <c r="G436" s="73"/>
      <c r="H436" s="97">
        <f>VLOOKUP(E436,START_TIMES,2)</f>
        <v>0.41666666666666702</v>
      </c>
      <c r="I436" s="25" t="str">
        <f>VLOOKUP(E436,FallFields1,2)</f>
        <v>Witek Park, Derby</v>
      </c>
      <c r="J436" s="75"/>
      <c r="M436" s="5" t="s">
        <v>93</v>
      </c>
      <c r="N436" s="5" t="s">
        <v>92</v>
      </c>
    </row>
    <row r="437" spans="1:14" ht="12.75" hidden="1" customHeight="1" thickTop="1" x14ac:dyDescent="0.35">
      <c r="A437" s="23">
        <v>434</v>
      </c>
      <c r="B437" s="23">
        <v>10</v>
      </c>
      <c r="C437" s="99">
        <v>42967</v>
      </c>
      <c r="D437" s="71" t="s">
        <v>10</v>
      </c>
      <c r="E437" s="24" t="str">
        <f t="shared" si="98"/>
        <v>MILFORD TUESDAY</v>
      </c>
      <c r="F437" s="25" t="str">
        <f t="shared" si="98"/>
        <v>SHELTON FC</v>
      </c>
      <c r="G437" s="73"/>
      <c r="H437" s="97">
        <f>VLOOKUP(E437,START_TIMES,2)</f>
        <v>0.41666666666666702</v>
      </c>
      <c r="I437" s="25" t="str">
        <f>VLOOKUP(E437,FallFields1,2)</f>
        <v>Fred Wolfe Park, Orange</v>
      </c>
      <c r="J437" s="75"/>
      <c r="M437" s="5" t="s">
        <v>94</v>
      </c>
      <c r="N437" s="5" t="s">
        <v>95</v>
      </c>
    </row>
    <row r="438" spans="1:14" ht="12.75" hidden="1" customHeight="1" thickBot="1" x14ac:dyDescent="0.4">
      <c r="A438" s="23">
        <v>435</v>
      </c>
      <c r="B438" s="23">
        <v>10</v>
      </c>
      <c r="C438" s="99">
        <v>42967</v>
      </c>
      <c r="D438" s="161" t="s">
        <v>10</v>
      </c>
      <c r="E438" s="24" t="str">
        <f t="shared" si="98"/>
        <v>DANBURY UNITED 30</v>
      </c>
      <c r="F438" s="25" t="str">
        <f t="shared" si="98"/>
        <v>CLINTON FC</v>
      </c>
      <c r="G438" s="73"/>
      <c r="H438" s="97">
        <v>0.41666666666666669</v>
      </c>
      <c r="I438" s="25" t="str">
        <f>VLOOKUP(E438,FallFields1,2)</f>
        <v>Portuguese Cultural Center, Danbury</v>
      </c>
      <c r="J438" s="75"/>
      <c r="K438" s="1" t="s">
        <v>0</v>
      </c>
      <c r="M438" s="5" t="s">
        <v>96</v>
      </c>
      <c r="N438" s="5" t="s">
        <v>97</v>
      </c>
    </row>
    <row r="439" spans="1:14" ht="12.75" hidden="1" customHeight="1" thickTop="1" thickBot="1" x14ac:dyDescent="0.4">
      <c r="A439" s="23">
        <v>436</v>
      </c>
      <c r="B439" s="23">
        <v>10</v>
      </c>
      <c r="C439" s="99">
        <v>42967</v>
      </c>
      <c r="D439" s="179" t="s">
        <v>10</v>
      </c>
      <c r="E439" s="24" t="str">
        <f t="shared" si="98"/>
        <v>GREENWICH ARSENAL 30</v>
      </c>
      <c r="F439" s="25" t="str">
        <f t="shared" si="98"/>
        <v>NORTH BRANFORD 30</v>
      </c>
      <c r="G439" s="73"/>
      <c r="H439" s="97">
        <f>VLOOKUP(E439,START_TIMES,2)</f>
        <v>0.41666666666666702</v>
      </c>
      <c r="I439" s="25" t="str">
        <f>VLOOKUP(E439,FallFields1,2)</f>
        <v>tbd</v>
      </c>
      <c r="J439" s="75"/>
      <c r="M439" s="5" t="s">
        <v>99</v>
      </c>
      <c r="N439" s="5" t="s">
        <v>98</v>
      </c>
    </row>
    <row r="440" spans="1:14" ht="12.75" hidden="1" customHeight="1" thickTop="1" thickBot="1" x14ac:dyDescent="0.4">
      <c r="A440" s="23">
        <v>437</v>
      </c>
      <c r="B440" s="23">
        <v>10</v>
      </c>
      <c r="C440" s="99">
        <v>42967</v>
      </c>
      <c r="D440" s="179" t="s">
        <v>10</v>
      </c>
      <c r="E440" s="24" t="str">
        <f t="shared" si="98"/>
        <v>VASCO DA GAMA 30</v>
      </c>
      <c r="F440" s="25" t="str">
        <f t="shared" si="98"/>
        <v>POLONEZ UNITED</v>
      </c>
      <c r="G440" s="73"/>
      <c r="H440" s="97">
        <f>VLOOKUP(E440,START_TIMES,2)</f>
        <v>0.33333333333333331</v>
      </c>
      <c r="I440" s="25" t="str">
        <f>VLOOKUP(E440,FallFields1,2)</f>
        <v>Wakeman Park, Westport</v>
      </c>
      <c r="J440" s="75"/>
      <c r="M440" s="5" t="s">
        <v>101</v>
      </c>
      <c r="N440" s="5" t="s">
        <v>100</v>
      </c>
    </row>
    <row r="441" spans="1:14" ht="12.75" hidden="1" customHeight="1" thickTop="1" thickBot="1" x14ac:dyDescent="0.4">
      <c r="A441" s="23">
        <v>438</v>
      </c>
      <c r="B441" s="23" t="s">
        <v>0</v>
      </c>
      <c r="C441" s="99"/>
      <c r="D441" s="168" t="s">
        <v>0</v>
      </c>
      <c r="E441" s="24"/>
      <c r="F441" s="25"/>
      <c r="G441" s="73"/>
      <c r="H441" s="97"/>
      <c r="I441" s="25"/>
      <c r="J441" s="75"/>
      <c r="M441" s="2"/>
      <c r="N441" s="2"/>
    </row>
    <row r="442" spans="1:14" ht="12.75" hidden="1" customHeight="1" thickTop="1" thickBot="1" x14ac:dyDescent="0.4">
      <c r="A442" s="23">
        <v>439</v>
      </c>
      <c r="B442" s="23">
        <v>10</v>
      </c>
      <c r="C442" s="99">
        <v>42967</v>
      </c>
      <c r="D442" s="35" t="s">
        <v>175</v>
      </c>
      <c r="E442" s="24" t="str">
        <f t="shared" ref="E442:F447" si="99">VLOOKUP(M442,Teams,2)</f>
        <v>INTERNAZIONALE</v>
      </c>
      <c r="F442" s="25" t="str">
        <f t="shared" si="99"/>
        <v>CASEUS NEW HAVEN FC</v>
      </c>
      <c r="G442" s="73"/>
      <c r="H442" s="97">
        <f t="shared" ref="H442:H447" si="100">VLOOKUP(E442,START_TIMES,2)</f>
        <v>0.41666666666666702</v>
      </c>
      <c r="I442" s="25" t="str">
        <f>VLOOKUP(E442,fields,2)</f>
        <v>tbd</v>
      </c>
      <c r="J442" s="75"/>
      <c r="M442" s="232" t="s">
        <v>652</v>
      </c>
      <c r="N442" s="232" t="s">
        <v>151</v>
      </c>
    </row>
    <row r="443" spans="1:14" ht="12.75" hidden="1" customHeight="1" thickTop="1" x14ac:dyDescent="0.35">
      <c r="A443" s="23">
        <v>440</v>
      </c>
      <c r="B443" s="23">
        <v>10</v>
      </c>
      <c r="C443" s="99">
        <v>42967</v>
      </c>
      <c r="D443" s="68" t="s">
        <v>175</v>
      </c>
      <c r="E443" s="24" t="str">
        <f t="shared" si="99"/>
        <v>PAMPLONA FC</v>
      </c>
      <c r="F443" s="25" t="str">
        <f t="shared" si="99"/>
        <v>CASEUS NEW HAVEN FC</v>
      </c>
      <c r="G443" s="73"/>
      <c r="H443" s="97">
        <f t="shared" si="100"/>
        <v>0.41666666666666702</v>
      </c>
      <c r="I443" s="25" t="str">
        <f>VLOOKUP(E443,FallFields1,2)</f>
        <v>Fontaine Field, Norwich</v>
      </c>
      <c r="J443" s="75"/>
      <c r="M443" s="232" t="s">
        <v>651</v>
      </c>
      <c r="N443" s="232" t="s">
        <v>151</v>
      </c>
    </row>
    <row r="444" spans="1:14" ht="12.75" hidden="1" customHeight="1" thickBot="1" x14ac:dyDescent="0.4">
      <c r="A444" s="23">
        <v>441</v>
      </c>
      <c r="B444" s="23">
        <v>10</v>
      </c>
      <c r="C444" s="99">
        <v>42967</v>
      </c>
      <c r="D444" s="180" t="s">
        <v>175</v>
      </c>
      <c r="E444" s="24" t="str">
        <f t="shared" si="99"/>
        <v>CLUB NAPOLI 30</v>
      </c>
      <c r="F444" s="25" t="str">
        <f t="shared" si="99"/>
        <v>WATERTOWN GEEZERS</v>
      </c>
      <c r="G444" s="73"/>
      <c r="H444" s="97">
        <f t="shared" si="100"/>
        <v>0.41666666666666702</v>
      </c>
      <c r="I444" s="25" t="str">
        <f>VLOOKUP(E444,FallFields1,2)</f>
        <v>Quinnipiac Park, Cheshire</v>
      </c>
      <c r="J444" s="75"/>
      <c r="M444" s="232" t="s">
        <v>152</v>
      </c>
      <c r="N444" s="232" t="s">
        <v>159</v>
      </c>
    </row>
    <row r="445" spans="1:14" ht="12.75" hidden="1" customHeight="1" thickTop="1" thickBot="1" x14ac:dyDescent="0.4">
      <c r="A445" s="23">
        <v>442</v>
      </c>
      <c r="B445" s="23">
        <v>10</v>
      </c>
      <c r="C445" s="99">
        <v>42967</v>
      </c>
      <c r="D445" s="165" t="s">
        <v>175</v>
      </c>
      <c r="E445" s="24" t="str">
        <f t="shared" si="99"/>
        <v>STAMFORD FC</v>
      </c>
      <c r="F445" s="25" t="str">
        <f t="shared" si="99"/>
        <v>HENRY  REID FC 30</v>
      </c>
      <c r="G445" s="73"/>
      <c r="H445" s="97">
        <f t="shared" si="100"/>
        <v>0.41666666666666702</v>
      </c>
      <c r="I445" s="25" t="str">
        <f>VLOOKUP(E445,FallFields1,2)</f>
        <v>West Beach Fields, Stamford</v>
      </c>
      <c r="J445" s="75"/>
      <c r="M445" s="232" t="s">
        <v>158</v>
      </c>
      <c r="N445" s="232" t="s">
        <v>153</v>
      </c>
    </row>
    <row r="446" spans="1:14" ht="12.75" hidden="1" customHeight="1" thickTop="1" thickBot="1" x14ac:dyDescent="0.4">
      <c r="A446" s="23">
        <v>443</v>
      </c>
      <c r="B446" s="23">
        <v>10</v>
      </c>
      <c r="C446" s="99">
        <v>42967</v>
      </c>
      <c r="D446" s="165" t="s">
        <v>175</v>
      </c>
      <c r="E446" s="24" t="str">
        <f t="shared" si="99"/>
        <v>LITCHFIELD COUNTY BLUES</v>
      </c>
      <c r="F446" s="25" t="str">
        <f t="shared" si="99"/>
        <v>NEWTOWN SALTY DOGS</v>
      </c>
      <c r="G446" s="73"/>
      <c r="H446" s="97">
        <f t="shared" si="100"/>
        <v>0.41666666666666702</v>
      </c>
      <c r="I446" s="25" t="str">
        <f>VLOOKUP(E446,FallFields1,2)</f>
        <v>Whittlesey Harrison, Morris</v>
      </c>
      <c r="J446" s="75"/>
      <c r="M446" s="232" t="s">
        <v>154</v>
      </c>
      <c r="N446" s="232" t="s">
        <v>157</v>
      </c>
    </row>
    <row r="447" spans="1:14" ht="12.75" hidden="1" customHeight="1" thickTop="1" thickBot="1" x14ac:dyDescent="0.4">
      <c r="A447" s="23">
        <v>444</v>
      </c>
      <c r="B447" s="23">
        <v>10</v>
      </c>
      <c r="C447" s="99">
        <v>42967</v>
      </c>
      <c r="D447" s="165" t="s">
        <v>175</v>
      </c>
      <c r="E447" s="24" t="str">
        <f t="shared" si="99"/>
        <v>NAUGATUCK FUSION</v>
      </c>
      <c r="F447" s="25" t="str">
        <f t="shared" si="99"/>
        <v>MILFORD AMIGOS</v>
      </c>
      <c r="G447" s="73"/>
      <c r="H447" s="97">
        <f t="shared" si="100"/>
        <v>0.41666666666666702</v>
      </c>
      <c r="I447" s="25" t="str">
        <f>VLOOKUP(E447,fields,2)</f>
        <v>City Hill MS, Naugatuck</v>
      </c>
      <c r="J447" s="75"/>
      <c r="M447" s="232" t="s">
        <v>156</v>
      </c>
      <c r="N447" s="232" t="s">
        <v>155</v>
      </c>
    </row>
    <row r="448" spans="1:14" ht="12.75" hidden="1" customHeight="1" thickTop="1" thickBot="1" x14ac:dyDescent="0.4">
      <c r="A448" s="23">
        <v>445</v>
      </c>
      <c r="B448" s="23" t="s">
        <v>0</v>
      </c>
      <c r="C448" s="99"/>
      <c r="D448" s="159" t="s">
        <v>0</v>
      </c>
      <c r="E448" s="24"/>
      <c r="F448" s="25"/>
      <c r="G448" s="73"/>
      <c r="H448" s="97"/>
      <c r="I448" s="25"/>
      <c r="J448" s="75"/>
      <c r="M448" s="2"/>
      <c r="N448" s="2"/>
    </row>
    <row r="449" spans="1:14" ht="12.75" hidden="1" customHeight="1" thickTop="1" thickBot="1" x14ac:dyDescent="0.4">
      <c r="A449" s="23">
        <v>446</v>
      </c>
      <c r="B449" s="23">
        <v>10</v>
      </c>
      <c r="C449" s="99">
        <v>42967</v>
      </c>
      <c r="D449" s="36" t="s">
        <v>11</v>
      </c>
      <c r="E449" s="24" t="str">
        <f t="shared" ref="E449:F453" si="101">VLOOKUP(M449,Teams,2)</f>
        <v>FAIRFIELD GAC</v>
      </c>
      <c r="F449" s="25" t="str">
        <f t="shared" si="101"/>
        <v>RIDGEFIELD KICKS</v>
      </c>
      <c r="G449" s="73"/>
      <c r="H449" s="97">
        <v>0.33333333333333331</v>
      </c>
      <c r="I449" s="25" t="str">
        <f>VLOOKUP(E449,FallFields1,2)</f>
        <v>Ludlowe HS, Fairfield</v>
      </c>
      <c r="J449" s="75"/>
      <c r="M449" s="5" t="s">
        <v>162</v>
      </c>
      <c r="N449" s="5" t="s">
        <v>105</v>
      </c>
    </row>
    <row r="450" spans="1:14" ht="12.75" hidden="1" customHeight="1" thickTop="1" x14ac:dyDescent="0.35">
      <c r="A450" s="23">
        <v>447</v>
      </c>
      <c r="B450" s="23">
        <v>10</v>
      </c>
      <c r="C450" s="99">
        <v>42967</v>
      </c>
      <c r="D450" s="67" t="s">
        <v>11</v>
      </c>
      <c r="E450" s="24" t="str">
        <f t="shared" si="101"/>
        <v>NORWALK MARINERS</v>
      </c>
      <c r="F450" s="25" t="str">
        <f t="shared" si="101"/>
        <v>WATERBURY ALBANIANS</v>
      </c>
      <c r="G450" s="73"/>
      <c r="H450" s="97">
        <f>VLOOKUP(E450,START_TIMES,2)</f>
        <v>0.41666666666666702</v>
      </c>
      <c r="I450" s="25" t="str">
        <f>VLOOKUP(E450,FallFields1,2)</f>
        <v>Nathan Hale MS, Norwalk</v>
      </c>
      <c r="J450" s="75"/>
      <c r="M450" s="5" t="s">
        <v>104</v>
      </c>
      <c r="N450" s="5" t="s">
        <v>108</v>
      </c>
    </row>
    <row r="451" spans="1:14" ht="12.75" hidden="1" customHeight="1" thickBot="1" x14ac:dyDescent="0.4">
      <c r="A451" s="23">
        <v>448</v>
      </c>
      <c r="B451" s="23">
        <v>10</v>
      </c>
      <c r="C451" s="99">
        <v>42967</v>
      </c>
      <c r="D451" s="178" t="s">
        <v>11</v>
      </c>
      <c r="E451" s="24" t="str">
        <f t="shared" si="101"/>
        <v>CHESHIRE AZZURRI 40</v>
      </c>
      <c r="F451" s="25" t="str">
        <f t="shared" si="101"/>
        <v>DANBURY UNITED 40</v>
      </c>
      <c r="G451" s="73"/>
      <c r="H451" s="97">
        <f>VLOOKUP(E451,START_TIMES,2)</f>
        <v>0.41666666666666669</v>
      </c>
      <c r="I451" s="25" t="str">
        <f>VLOOKUP(E451,FallFields1,2)</f>
        <v>Quinnipiac Park, Cheshire</v>
      </c>
      <c r="J451" s="75"/>
      <c r="M451" s="5" t="s">
        <v>160</v>
      </c>
      <c r="N451" s="5" t="s">
        <v>161</v>
      </c>
    </row>
    <row r="452" spans="1:14" ht="12.75" hidden="1" customHeight="1" thickTop="1" thickBot="1" x14ac:dyDescent="0.4">
      <c r="A452" s="23">
        <v>449</v>
      </c>
      <c r="B452" s="23">
        <v>10</v>
      </c>
      <c r="C452" s="99">
        <v>42967</v>
      </c>
      <c r="D452" s="164" t="s">
        <v>11</v>
      </c>
      <c r="E452" s="24" t="str">
        <f t="shared" si="101"/>
        <v>STORM FC</v>
      </c>
      <c r="F452" s="25" t="str">
        <f t="shared" si="101"/>
        <v>GREENWICH PUMAS</v>
      </c>
      <c r="G452" s="73"/>
      <c r="H452" s="97">
        <f>VLOOKUP(E452,START_TIMES,2)</f>
        <v>0.33333333333333331</v>
      </c>
      <c r="I452" s="25" t="str">
        <f>VLOOKUP(E452,FallFields1,2)</f>
        <v>Wakeman Park, Westport</v>
      </c>
      <c r="J452" s="75"/>
      <c r="M452" s="5" t="s">
        <v>106</v>
      </c>
      <c r="N452" s="5" t="s">
        <v>163</v>
      </c>
    </row>
    <row r="453" spans="1:14" ht="12.75" hidden="1" customHeight="1" thickTop="1" thickBot="1" x14ac:dyDescent="0.4">
      <c r="A453" s="23">
        <v>450</v>
      </c>
      <c r="B453" s="23">
        <v>10</v>
      </c>
      <c r="C453" s="99">
        <v>42967</v>
      </c>
      <c r="D453" s="164" t="s">
        <v>11</v>
      </c>
      <c r="E453" s="24" t="str">
        <f t="shared" si="101"/>
        <v xml:space="preserve">WILTON WARRIORS </v>
      </c>
      <c r="F453" s="25" t="str">
        <f t="shared" si="101"/>
        <v>VASCO DA GAMA 40</v>
      </c>
      <c r="G453" s="73"/>
      <c r="H453" s="97">
        <f>VLOOKUP(E453,START_TIMES,2)</f>
        <v>0.41666666666666702</v>
      </c>
      <c r="I453" s="25" t="str">
        <f>VLOOKUP(E453,FallFields1,2)</f>
        <v>Lilly Field, Wilton</v>
      </c>
      <c r="J453" s="75"/>
      <c r="M453" s="5" t="s">
        <v>109</v>
      </c>
      <c r="N453" s="5" t="s">
        <v>107</v>
      </c>
    </row>
    <row r="454" spans="1:14" ht="12.75" hidden="1" customHeight="1" thickTop="1" thickBot="1" x14ac:dyDescent="0.4">
      <c r="A454" s="23">
        <v>451</v>
      </c>
      <c r="B454" s="23" t="s">
        <v>0</v>
      </c>
      <c r="C454" s="99"/>
      <c r="D454" s="166" t="s">
        <v>0</v>
      </c>
      <c r="E454" s="24"/>
      <c r="F454" s="25"/>
      <c r="G454" s="73"/>
      <c r="H454" s="97"/>
      <c r="I454" s="25"/>
      <c r="J454" s="75"/>
      <c r="M454" s="5"/>
      <c r="N454" s="5"/>
    </row>
    <row r="455" spans="1:14" ht="12.75" hidden="1" customHeight="1" thickTop="1" thickBot="1" x14ac:dyDescent="0.4">
      <c r="A455" s="23">
        <v>452</v>
      </c>
      <c r="B455" s="23">
        <v>10</v>
      </c>
      <c r="C455" s="99">
        <v>42967</v>
      </c>
      <c r="D455" s="37" t="s">
        <v>12</v>
      </c>
      <c r="E455" s="24" t="str">
        <f t="shared" ref="E455:F459" si="102">VLOOKUP(M455,Teams,2)</f>
        <v>GREENWICH GUNNERS 40</v>
      </c>
      <c r="F455" s="25" t="str">
        <f t="shared" si="102"/>
        <v>NEW HAVEN AMERICANS</v>
      </c>
      <c r="G455" s="73"/>
      <c r="H455" s="97">
        <f>VLOOKUP(E455,START_TIMES,2)</f>
        <v>0.41666666666666702</v>
      </c>
      <c r="I455" s="25" t="str">
        <f>VLOOKUP(E455,FallFields1,2)</f>
        <v>tbd</v>
      </c>
      <c r="J455" s="75"/>
      <c r="M455" s="5" t="s">
        <v>112</v>
      </c>
      <c r="N455" s="5" t="s">
        <v>115</v>
      </c>
    </row>
    <row r="456" spans="1:14" ht="12.75" hidden="1" customHeight="1" thickTop="1" x14ac:dyDescent="0.35">
      <c r="A456" s="23">
        <v>453</v>
      </c>
      <c r="B456" s="23">
        <v>10</v>
      </c>
      <c r="C456" s="99">
        <v>42967</v>
      </c>
      <c r="D456" s="66" t="s">
        <v>12</v>
      </c>
      <c r="E456" s="24" t="str">
        <f t="shared" si="102"/>
        <v xml:space="preserve">GUILFORD CELTIC </v>
      </c>
      <c r="F456" s="25" t="str">
        <f t="shared" si="102"/>
        <v>SOUTHEAST ROVERS</v>
      </c>
      <c r="G456" s="73"/>
      <c r="H456" s="97">
        <f>VLOOKUP(E456,START_TIMES,2)</f>
        <v>0.41666666666666702</v>
      </c>
      <c r="I456" s="25" t="str">
        <f>VLOOKUP(E456,FallFields1,2)</f>
        <v>Bittner Park, Guilford</v>
      </c>
      <c r="J456" s="75"/>
      <c r="M456" s="5" t="s">
        <v>114</v>
      </c>
      <c r="N456" s="5" t="s">
        <v>118</v>
      </c>
    </row>
    <row r="457" spans="1:14" ht="12.75" hidden="1" customHeight="1" thickBot="1" x14ac:dyDescent="0.4">
      <c r="A457" s="23">
        <v>454</v>
      </c>
      <c r="B457" s="23">
        <v>10</v>
      </c>
      <c r="C457" s="99">
        <v>42967</v>
      </c>
      <c r="D457" s="169" t="s">
        <v>12</v>
      </c>
      <c r="E457" s="24" t="str">
        <f t="shared" si="102"/>
        <v>DERBY QUITUS</v>
      </c>
      <c r="F457" s="25" t="str">
        <f t="shared" si="102"/>
        <v>GREENWICH ARSENAL 40</v>
      </c>
      <c r="G457" s="73"/>
      <c r="H457" s="97">
        <v>0.33333333333333331</v>
      </c>
      <c r="I457" s="25" t="str">
        <f>VLOOKUP(E457,FallFields1,2)</f>
        <v>Witek Park, Derby</v>
      </c>
      <c r="J457" s="75"/>
      <c r="M457" s="5" t="s">
        <v>110</v>
      </c>
      <c r="N457" s="5" t="s">
        <v>111</v>
      </c>
    </row>
    <row r="458" spans="1:14" ht="12.75" hidden="1" customHeight="1" thickTop="1" thickBot="1" x14ac:dyDescent="0.4">
      <c r="A458" s="23">
        <v>455</v>
      </c>
      <c r="B458" s="23">
        <v>10</v>
      </c>
      <c r="C458" s="99">
        <v>42967</v>
      </c>
      <c r="D458" s="176" t="s">
        <v>12</v>
      </c>
      <c r="E458" s="24" t="str">
        <f t="shared" si="102"/>
        <v>GUILFORD BELL CURVE</v>
      </c>
      <c r="F458" s="25" t="str">
        <f t="shared" si="102"/>
        <v>NEWINGTON PORTUGUESE 40</v>
      </c>
      <c r="G458" s="73"/>
      <c r="H458" s="97">
        <f>VLOOKUP(E458,START_TIMES,2)</f>
        <v>0.41666666666666702</v>
      </c>
      <c r="I458" s="25" t="str">
        <f>VLOOKUP(E458,FallFields1,2)</f>
        <v>Calvin Leete School, Guilford</v>
      </c>
      <c r="J458" s="75"/>
      <c r="M458" s="5" t="s">
        <v>113</v>
      </c>
      <c r="N458" s="5" t="s">
        <v>116</v>
      </c>
    </row>
    <row r="459" spans="1:14" ht="12.75" hidden="1" customHeight="1" thickTop="1" thickBot="1" x14ac:dyDescent="0.4">
      <c r="A459" s="23">
        <v>456</v>
      </c>
      <c r="B459" s="23">
        <v>10</v>
      </c>
      <c r="C459" s="99">
        <v>42967</v>
      </c>
      <c r="D459" s="176" t="s">
        <v>12</v>
      </c>
      <c r="E459" s="24" t="str">
        <f t="shared" si="102"/>
        <v>STAMFORD UNITED</v>
      </c>
      <c r="F459" s="25" t="str">
        <f t="shared" si="102"/>
        <v xml:space="preserve">NORWALK SPORT COLOMBIA </v>
      </c>
      <c r="G459" s="73"/>
      <c r="H459" s="97">
        <f>VLOOKUP(E459,START_TIMES,2)</f>
        <v>0.41666666666666702</v>
      </c>
      <c r="I459" s="25" t="str">
        <f>VLOOKUP(E459,FallFields1,2)</f>
        <v>West Beach Fields, Stamford</v>
      </c>
      <c r="J459" s="75"/>
      <c r="M459" s="5" t="s">
        <v>119</v>
      </c>
      <c r="N459" s="5" t="s">
        <v>117</v>
      </c>
    </row>
    <row r="460" spans="1:14" ht="12.75" hidden="1" customHeight="1" thickTop="1" thickBot="1" x14ac:dyDescent="0.4">
      <c r="A460" s="23">
        <v>457</v>
      </c>
      <c r="B460" s="23" t="s">
        <v>0</v>
      </c>
      <c r="C460" s="99"/>
      <c r="D460" s="170" t="s">
        <v>0</v>
      </c>
      <c r="E460" s="24"/>
      <c r="F460" s="25"/>
      <c r="G460" s="73"/>
      <c r="H460" s="97"/>
      <c r="I460" s="25"/>
      <c r="J460" s="75"/>
      <c r="M460" s="5"/>
      <c r="N460" s="5"/>
    </row>
    <row r="461" spans="1:14" ht="12.75" hidden="1" customHeight="1" thickTop="1" thickBot="1" x14ac:dyDescent="0.4">
      <c r="A461" s="23">
        <v>458</v>
      </c>
      <c r="B461" s="23">
        <v>10</v>
      </c>
      <c r="C461" s="99">
        <v>42967</v>
      </c>
      <c r="D461" s="38" t="s">
        <v>13</v>
      </c>
      <c r="E461" s="24" t="str">
        <f t="shared" ref="E461:F466" si="103">VLOOKUP(M461,Teams,2)</f>
        <v>BESA SC</v>
      </c>
      <c r="F461" s="25" t="str">
        <f t="shared" si="103"/>
        <v>ELI'S FC</v>
      </c>
      <c r="G461" s="73"/>
      <c r="H461" s="97">
        <f t="shared" ref="H461:H466" si="104">VLOOKUP(E461,START_TIMES,2)</f>
        <v>0.41666666666666669</v>
      </c>
      <c r="I461" s="25" t="str">
        <f t="shared" ref="I461:I466" si="105">VLOOKUP(E461,fields,2)</f>
        <v>Wilby HS, Waterbury</v>
      </c>
      <c r="J461" s="75"/>
      <c r="M461" s="239" t="s">
        <v>654</v>
      </c>
      <c r="N461" s="239" t="s">
        <v>121</v>
      </c>
    </row>
    <row r="462" spans="1:14" ht="12.75" hidden="1" customHeight="1" thickTop="1" x14ac:dyDescent="0.35">
      <c r="A462" s="23">
        <v>459</v>
      </c>
      <c r="B462" s="23">
        <v>10</v>
      </c>
      <c r="C462" s="99">
        <v>42967</v>
      </c>
      <c r="D462" s="69" t="s">
        <v>13</v>
      </c>
      <c r="E462" s="24" t="str">
        <f t="shared" si="103"/>
        <v>BYE 40 (NO GAME)</v>
      </c>
      <c r="F462" s="25" t="str">
        <f t="shared" si="103"/>
        <v>ELI'S FC</v>
      </c>
      <c r="G462" s="73"/>
      <c r="H462" s="97">
        <f t="shared" si="104"/>
        <v>0.41666666666666669</v>
      </c>
      <c r="I462" s="25" t="str">
        <f t="shared" si="105"/>
        <v>--</v>
      </c>
      <c r="J462" s="75"/>
      <c r="M462" s="239" t="s">
        <v>653</v>
      </c>
      <c r="N462" s="239" t="s">
        <v>121</v>
      </c>
    </row>
    <row r="463" spans="1:14" ht="12.75" hidden="1" customHeight="1" thickBot="1" x14ac:dyDescent="0.4">
      <c r="A463" s="23">
        <v>460</v>
      </c>
      <c r="B463" s="23">
        <v>10</v>
      </c>
      <c r="C463" s="99">
        <v>42967</v>
      </c>
      <c r="D463" s="198" t="s">
        <v>13</v>
      </c>
      <c r="E463" s="24" t="str">
        <f t="shared" si="103"/>
        <v>HAMDEN UNITED</v>
      </c>
      <c r="F463" s="25" t="str">
        <f t="shared" si="103"/>
        <v>WILTON WOLVES</v>
      </c>
      <c r="G463" s="73"/>
      <c r="H463" s="97">
        <f t="shared" si="104"/>
        <v>0.41666666666666702</v>
      </c>
      <c r="I463" s="25" t="str">
        <f t="shared" si="105"/>
        <v>Hamden MS, Hamden</v>
      </c>
      <c r="J463" s="75"/>
      <c r="M463" s="239" t="s">
        <v>122</v>
      </c>
      <c r="N463" s="239" t="s">
        <v>129</v>
      </c>
    </row>
    <row r="464" spans="1:14" ht="12.75" hidden="1" customHeight="1" thickTop="1" thickBot="1" x14ac:dyDescent="0.4">
      <c r="A464" s="23">
        <v>461</v>
      </c>
      <c r="B464" s="23">
        <v>10</v>
      </c>
      <c r="C464" s="99">
        <v>42967</v>
      </c>
      <c r="D464" s="171" t="s">
        <v>13</v>
      </c>
      <c r="E464" s="24" t="str">
        <f t="shared" si="103"/>
        <v>WALLINGFORD MORELIA</v>
      </c>
      <c r="F464" s="25" t="str">
        <f t="shared" si="103"/>
        <v>HENRY  REID FC 40</v>
      </c>
      <c r="G464" s="73"/>
      <c r="H464" s="97">
        <f t="shared" si="104"/>
        <v>0.41666666666666702</v>
      </c>
      <c r="I464" s="25" t="str">
        <f t="shared" si="105"/>
        <v>Woodhouse Field, Wallingford</v>
      </c>
      <c r="J464" s="75"/>
      <c r="M464" s="239" t="s">
        <v>128</v>
      </c>
      <c r="N464" s="239" t="s">
        <v>123</v>
      </c>
    </row>
    <row r="465" spans="1:14" ht="12.75" hidden="1" customHeight="1" thickTop="1" thickBot="1" x14ac:dyDescent="0.4">
      <c r="A465" s="23">
        <v>462</v>
      </c>
      <c r="B465" s="23">
        <v>10</v>
      </c>
      <c r="C465" s="99">
        <v>42967</v>
      </c>
      <c r="D465" s="171" t="s">
        <v>13</v>
      </c>
      <c r="E465" s="24" t="str">
        <f t="shared" si="103"/>
        <v>NORTH BRANFORD 40</v>
      </c>
      <c r="F465" s="25" t="str">
        <f t="shared" si="103"/>
        <v>STAMFORD CITY</v>
      </c>
      <c r="G465" s="73"/>
      <c r="H465" s="97">
        <f t="shared" si="104"/>
        <v>0.41666666666666702</v>
      </c>
      <c r="I465" s="25" t="str">
        <f t="shared" si="105"/>
        <v>Coginchaug HS, Durham</v>
      </c>
      <c r="J465" s="75"/>
      <c r="M465" s="239" t="s">
        <v>124</v>
      </c>
      <c r="N465" s="239" t="s">
        <v>127</v>
      </c>
    </row>
    <row r="466" spans="1:14" ht="12.75" hidden="1" customHeight="1" thickTop="1" thickBot="1" x14ac:dyDescent="0.4">
      <c r="A466" s="23">
        <v>463</v>
      </c>
      <c r="B466" s="23">
        <v>10</v>
      </c>
      <c r="C466" s="99">
        <v>42967</v>
      </c>
      <c r="D466" s="171" t="s">
        <v>13</v>
      </c>
      <c r="E466" s="24" t="str">
        <f t="shared" si="103"/>
        <v>PAN ZONES</v>
      </c>
      <c r="F466" s="25" t="str">
        <f t="shared" si="103"/>
        <v>NORTH HAVEN SC</v>
      </c>
      <c r="G466" s="73"/>
      <c r="H466" s="97">
        <f t="shared" si="104"/>
        <v>0.41666666666666702</v>
      </c>
      <c r="I466" s="25" t="str">
        <f t="shared" si="105"/>
        <v>Stanley Quarter Park, New Britain</v>
      </c>
      <c r="J466" s="75"/>
      <c r="M466" s="239" t="s">
        <v>126</v>
      </c>
      <c r="N466" s="239" t="s">
        <v>125</v>
      </c>
    </row>
    <row r="467" spans="1:14" ht="12.75" hidden="1" customHeight="1" thickTop="1" thickBot="1" x14ac:dyDescent="0.4">
      <c r="A467" s="23">
        <v>464</v>
      </c>
      <c r="B467" s="23" t="s">
        <v>0</v>
      </c>
      <c r="C467" s="99"/>
      <c r="D467" s="175" t="s">
        <v>0</v>
      </c>
      <c r="E467" s="24"/>
      <c r="F467" s="25"/>
      <c r="G467" s="73"/>
      <c r="H467" s="97"/>
      <c r="I467" s="25"/>
      <c r="J467" s="75"/>
      <c r="M467" s="2"/>
      <c r="N467" s="2"/>
    </row>
    <row r="468" spans="1:14" ht="12.75" hidden="1" customHeight="1" thickTop="1" thickBot="1" x14ac:dyDescent="0.4">
      <c r="A468" s="23">
        <v>465</v>
      </c>
      <c r="B468" s="23">
        <v>10</v>
      </c>
      <c r="C468" s="99">
        <v>42967</v>
      </c>
      <c r="D468" s="28" t="s">
        <v>102</v>
      </c>
      <c r="E468" s="24" t="str">
        <f t="shared" ref="E468:F472" si="106">VLOOKUP(M468,Teams,2)</f>
        <v>DARIEN BLUE WAVE</v>
      </c>
      <c r="F468" s="25" t="str">
        <f t="shared" si="106"/>
        <v>GUILFORD BLACK EAGLES</v>
      </c>
      <c r="G468" s="73"/>
      <c r="H468" s="97">
        <f>VLOOKUP(E468,START_TIMES,2)</f>
        <v>0.375</v>
      </c>
      <c r="I468" s="25" t="str">
        <f>VLOOKUP(E468,FallFields1,2)</f>
        <v>Middlesex MS (Lower), Darien</v>
      </c>
      <c r="J468" s="75"/>
      <c r="M468" s="5" t="s">
        <v>132</v>
      </c>
      <c r="N468" s="5" t="s">
        <v>136</v>
      </c>
    </row>
    <row r="469" spans="1:14" ht="12.75" hidden="1" customHeight="1" thickTop="1" x14ac:dyDescent="0.35">
      <c r="A469" s="23">
        <v>466</v>
      </c>
      <c r="B469" s="23">
        <v>10</v>
      </c>
      <c r="C469" s="99">
        <v>42967</v>
      </c>
      <c r="D469" s="65" t="s">
        <v>102</v>
      </c>
      <c r="E469" s="24" t="str">
        <f t="shared" si="106"/>
        <v>GREENWICH GUNNERS 50</v>
      </c>
      <c r="F469" s="25" t="str">
        <f t="shared" si="106"/>
        <v>POLONIA FALCON STARS FC</v>
      </c>
      <c r="G469" s="73"/>
      <c r="H469" s="97">
        <f>VLOOKUP(E469,START_TIMES,2)</f>
        <v>0.41666666666666702</v>
      </c>
      <c r="I469" s="25" t="str">
        <f>VLOOKUP(E469,FallFields1,2)</f>
        <v>tbd</v>
      </c>
      <c r="J469" s="75"/>
      <c r="M469" s="5" t="s">
        <v>134</v>
      </c>
      <c r="N469" s="5" t="s">
        <v>142</v>
      </c>
    </row>
    <row r="470" spans="1:14" ht="12.75" hidden="1" customHeight="1" thickBot="1" x14ac:dyDescent="0.4">
      <c r="A470" s="23">
        <v>467</v>
      </c>
      <c r="B470" s="23">
        <v>10</v>
      </c>
      <c r="C470" s="99">
        <v>42967</v>
      </c>
      <c r="D470" s="203" t="s">
        <v>102</v>
      </c>
      <c r="E470" s="24" t="str">
        <f t="shared" si="106"/>
        <v>CHESHIRE AZZURRI 50</v>
      </c>
      <c r="F470" s="25" t="str">
        <f t="shared" si="106"/>
        <v>CLUB NAPOLI 50</v>
      </c>
      <c r="G470" s="73"/>
      <c r="H470" s="97">
        <v>0.33333333333333331</v>
      </c>
      <c r="I470" s="25" t="str">
        <f>VLOOKUP(E470,FallFields1,2)</f>
        <v>Quinnipiac Park, Cheshire</v>
      </c>
      <c r="J470" s="75"/>
      <c r="M470" s="5" t="s">
        <v>130</v>
      </c>
      <c r="N470" s="5" t="s">
        <v>131</v>
      </c>
    </row>
    <row r="471" spans="1:14" ht="12.75" hidden="1" customHeight="1" thickTop="1" thickBot="1" x14ac:dyDescent="0.4">
      <c r="A471" s="23">
        <v>468</v>
      </c>
      <c r="B471" s="23">
        <v>10</v>
      </c>
      <c r="C471" s="99">
        <v>42967</v>
      </c>
      <c r="D471" s="163" t="s">
        <v>102</v>
      </c>
      <c r="E471" s="24" t="str">
        <f t="shared" si="106"/>
        <v xml:space="preserve">GLASTONBURY CELTIC </v>
      </c>
      <c r="F471" s="25" t="str">
        <f t="shared" si="106"/>
        <v>HARTFORD CAVALIERS</v>
      </c>
      <c r="G471" s="73"/>
      <c r="H471" s="97">
        <f>VLOOKUP(E471,START_TIMES,2)</f>
        <v>0.41666666666666702</v>
      </c>
      <c r="I471" s="25" t="str">
        <f>VLOOKUP(E471,FallFields1,2)</f>
        <v>Irish American Club, Glastonbury</v>
      </c>
      <c r="J471" s="75"/>
      <c r="M471" s="5" t="s">
        <v>133</v>
      </c>
      <c r="N471" s="5" t="s">
        <v>138</v>
      </c>
    </row>
    <row r="472" spans="1:14" ht="12.75" hidden="1" customHeight="1" thickTop="1" thickBot="1" x14ac:dyDescent="0.4">
      <c r="A472" s="23">
        <v>469</v>
      </c>
      <c r="B472" s="23">
        <v>10</v>
      </c>
      <c r="C472" s="99">
        <v>42967</v>
      </c>
      <c r="D472" s="163" t="s">
        <v>102</v>
      </c>
      <c r="E472" s="24" t="str">
        <f t="shared" si="106"/>
        <v>VASCO DA GAMA 50</v>
      </c>
      <c r="F472" s="25" t="str">
        <f t="shared" si="106"/>
        <v>NEW BRITAIN FALCONS FC</v>
      </c>
      <c r="G472" s="73"/>
      <c r="H472" s="97">
        <f>VLOOKUP(E472,START_TIMES,2)</f>
        <v>0.41666666666666702</v>
      </c>
      <c r="I472" s="25" t="str">
        <f>VLOOKUP(E472,FallFields1,2)</f>
        <v>Veterans Memorial Park, Bridgeport</v>
      </c>
      <c r="J472" s="75"/>
      <c r="M472" s="5" t="s">
        <v>144</v>
      </c>
      <c r="N472" s="5" t="s">
        <v>141</v>
      </c>
    </row>
    <row r="473" spans="1:14" ht="12.75" hidden="1" customHeight="1" thickTop="1" thickBot="1" x14ac:dyDescent="0.4">
      <c r="A473" s="23">
        <v>470</v>
      </c>
      <c r="B473" s="23" t="s">
        <v>0</v>
      </c>
      <c r="C473" s="99"/>
      <c r="D473" s="162" t="s">
        <v>0</v>
      </c>
      <c r="E473" s="24"/>
      <c r="F473" s="25"/>
      <c r="G473" s="73"/>
      <c r="H473" s="97"/>
      <c r="I473" s="25"/>
      <c r="J473" s="75"/>
      <c r="M473" s="5"/>
      <c r="N473" s="5"/>
    </row>
    <row r="474" spans="1:14" ht="12.75" hidden="1" customHeight="1" thickTop="1" thickBot="1" x14ac:dyDescent="0.4">
      <c r="A474" s="23">
        <v>471</v>
      </c>
      <c r="B474" s="23">
        <v>10</v>
      </c>
      <c r="C474" s="99">
        <v>42967</v>
      </c>
      <c r="D474" s="39" t="s">
        <v>103</v>
      </c>
      <c r="E474" s="24" t="str">
        <f t="shared" ref="E474:F478" si="107">VLOOKUP(M474,Teams,2)</f>
        <v>NORTH BRANFORD LEGENDS</v>
      </c>
      <c r="F474" s="25" t="str">
        <f t="shared" si="107"/>
        <v>MOODUS SC</v>
      </c>
      <c r="G474" s="73"/>
      <c r="H474" s="97">
        <f>VLOOKUP(E474,START_TIMES,2)</f>
        <v>0.41666666666666702</v>
      </c>
      <c r="I474" s="25" t="str">
        <f>VLOOKUP(E474,FallFields1,2)</f>
        <v>Northford Park, North Branford</v>
      </c>
      <c r="J474" s="75"/>
      <c r="M474" s="5" t="s">
        <v>139</v>
      </c>
      <c r="N474" s="5" t="s">
        <v>135</v>
      </c>
    </row>
    <row r="475" spans="1:14" ht="12.75" hidden="1" customHeight="1" thickTop="1" x14ac:dyDescent="0.35">
      <c r="A475" s="23">
        <v>472</v>
      </c>
      <c r="B475" s="23">
        <v>10</v>
      </c>
      <c r="C475" s="99">
        <v>42967</v>
      </c>
      <c r="D475" s="70" t="s">
        <v>103</v>
      </c>
      <c r="E475" s="24" t="str">
        <f t="shared" si="107"/>
        <v>WEST HAVEN GRAYS</v>
      </c>
      <c r="F475" s="25" t="str">
        <f t="shared" si="107"/>
        <v>NAUGATUCK RIVER RATS</v>
      </c>
      <c r="G475" s="73"/>
      <c r="H475" s="97">
        <f>VLOOKUP(E475,START_TIMES,2)</f>
        <v>0.41666666666666702</v>
      </c>
      <c r="I475" s="25" t="str">
        <f>VLOOKUP(E475,FallFields1,2)</f>
        <v>Pagels Field, West Haven</v>
      </c>
      <c r="J475" s="75"/>
      <c r="M475" s="5" t="s">
        <v>145</v>
      </c>
      <c r="N475" s="5" t="s">
        <v>137</v>
      </c>
    </row>
    <row r="476" spans="1:14" ht="12.75" hidden="1" customHeight="1" x14ac:dyDescent="0.35">
      <c r="A476" s="23">
        <v>473</v>
      </c>
      <c r="B476" s="23">
        <v>10</v>
      </c>
      <c r="C476" s="99">
        <v>42967</v>
      </c>
      <c r="D476" s="70" t="s">
        <v>103</v>
      </c>
      <c r="E476" s="79" t="str">
        <f t="shared" si="107"/>
        <v>FARMINGTON WHITE OWLS</v>
      </c>
      <c r="F476" s="25" t="str">
        <f t="shared" si="107"/>
        <v>GREENWICH ARSENAL 50</v>
      </c>
      <c r="G476" s="73"/>
      <c r="H476" s="97">
        <f>VLOOKUP(E476,START_TIMES,2)</f>
        <v>0.41666666666666702</v>
      </c>
      <c r="I476" s="25" t="str">
        <f>VLOOKUP(E476,FallFields1,2)</f>
        <v>Tunxis Mead #9, Farmington</v>
      </c>
      <c r="J476" s="75"/>
      <c r="M476" s="5" t="s">
        <v>147</v>
      </c>
      <c r="N476" s="5" t="s">
        <v>148</v>
      </c>
    </row>
    <row r="477" spans="1:14" ht="12.75" hidden="1" customHeight="1" x14ac:dyDescent="0.35">
      <c r="A477" s="23">
        <v>474</v>
      </c>
      <c r="B477" s="23">
        <v>10</v>
      </c>
      <c r="C477" s="99">
        <v>42967</v>
      </c>
      <c r="D477" s="70" t="s">
        <v>103</v>
      </c>
      <c r="E477" s="24" t="str">
        <f t="shared" si="107"/>
        <v>GREENWICH PUMAS LEGENDS</v>
      </c>
      <c r="F477" s="76" t="str">
        <f t="shared" si="107"/>
        <v>WATERBURY PONTES</v>
      </c>
      <c r="G477" s="73"/>
      <c r="H477" s="97">
        <f>VLOOKUP(E477,START_TIMES,2)</f>
        <v>0.41666666666666702</v>
      </c>
      <c r="I477" s="25" t="str">
        <f>VLOOKUP(E477,FallFields1,2)</f>
        <v>tbd</v>
      </c>
      <c r="J477" s="75"/>
      <c r="M477" s="5" t="s">
        <v>149</v>
      </c>
      <c r="N477" s="5" t="s">
        <v>143</v>
      </c>
    </row>
    <row r="478" spans="1:14" ht="15.5" hidden="1" thickTop="1" thickBot="1" x14ac:dyDescent="0.4">
      <c r="A478" s="23">
        <v>475</v>
      </c>
      <c r="B478" s="23">
        <v>10</v>
      </c>
      <c r="C478" s="157">
        <v>42967</v>
      </c>
      <c r="D478" s="199" t="s">
        <v>103</v>
      </c>
      <c r="E478" s="185" t="str">
        <f t="shared" si="107"/>
        <v>SOUTHBURY BOOMERS</v>
      </c>
      <c r="F478" s="185" t="str">
        <f t="shared" si="107"/>
        <v>EAST HAVEN SC</v>
      </c>
      <c r="G478" s="189"/>
      <c r="H478" s="97">
        <f>VLOOKUP(E478,START_TIMES,2)</f>
        <v>0.41666666666666702</v>
      </c>
      <c r="I478" s="25" t="str">
        <f>VLOOKUP(E478,FallFields1,2)</f>
        <v>Settlers Park, Southbury</v>
      </c>
      <c r="J478" s="75"/>
      <c r="K478" s="196"/>
      <c r="L478" s="196"/>
      <c r="M478" s="5" t="s">
        <v>140</v>
      </c>
      <c r="N478" s="5" t="s">
        <v>146</v>
      </c>
    </row>
    <row r="479" spans="1:14" ht="12" hidden="1" customHeight="1" thickBot="1" x14ac:dyDescent="0.4">
      <c r="A479" s="23">
        <v>476</v>
      </c>
      <c r="B479" s="23" t="s">
        <v>0</v>
      </c>
      <c r="C479" s="99"/>
      <c r="D479" s="26" t="s">
        <v>0</v>
      </c>
      <c r="E479" s="24"/>
      <c r="F479" s="76"/>
      <c r="G479" s="73"/>
      <c r="H479" s="97"/>
      <c r="I479" s="25"/>
      <c r="J479" s="75"/>
      <c r="M479" s="2"/>
      <c r="N479" s="2"/>
    </row>
    <row r="480" spans="1:14" ht="12.75" hidden="1" customHeight="1" thickTop="1" thickBot="1" x14ac:dyDescent="0.4">
      <c r="A480" s="23">
        <v>477</v>
      </c>
      <c r="B480" s="23">
        <v>11</v>
      </c>
      <c r="C480" s="99">
        <v>42974</v>
      </c>
      <c r="D480" s="34" t="s">
        <v>10</v>
      </c>
      <c r="E480" s="24" t="str">
        <f t="shared" ref="E480:F484" si="108">VLOOKUP(M480,Teams,2)</f>
        <v>NORTH BRANFORD 30</v>
      </c>
      <c r="F480" s="25" t="str">
        <f t="shared" si="108"/>
        <v>MILFORD TUESDAY</v>
      </c>
      <c r="G480" s="73"/>
      <c r="H480" s="97">
        <f>VLOOKUP(E480,START_TIMES,2)</f>
        <v>0.41666666666666702</v>
      </c>
      <c r="I480" s="25" t="str">
        <f>VLOOKUP(E480,FallFields1,2)</f>
        <v>Northford Park, North Branford</v>
      </c>
      <c r="J480" s="75"/>
      <c r="M480" s="5" t="s">
        <v>98</v>
      </c>
      <c r="N480" s="5" t="s">
        <v>94</v>
      </c>
    </row>
    <row r="481" spans="1:14" ht="12.75" hidden="1" customHeight="1" thickTop="1" thickBot="1" x14ac:dyDescent="0.4">
      <c r="A481" s="23">
        <v>478</v>
      </c>
      <c r="B481" s="23">
        <v>11</v>
      </c>
      <c r="C481" s="99">
        <v>42974</v>
      </c>
      <c r="D481" s="34" t="s">
        <v>10</v>
      </c>
      <c r="E481" s="24" t="str">
        <f t="shared" si="108"/>
        <v>VASCO DA GAMA 30</v>
      </c>
      <c r="F481" s="25" t="str">
        <f t="shared" si="108"/>
        <v>NEWINGTON PORTUGUESE 30</v>
      </c>
      <c r="G481" s="73"/>
      <c r="H481" s="97">
        <f>VLOOKUP(E481,START_TIMES,2)</f>
        <v>0.33333333333333331</v>
      </c>
      <c r="I481" s="25" t="str">
        <f>VLOOKUP(E481,FallFields1,2)</f>
        <v>Wakeman Park, Westport</v>
      </c>
      <c r="J481" s="75"/>
      <c r="M481" s="5" t="s">
        <v>101</v>
      </c>
      <c r="N481" s="5" t="s">
        <v>92</v>
      </c>
    </row>
    <row r="482" spans="1:14" ht="12.75" hidden="1" customHeight="1" thickTop="1" thickBot="1" x14ac:dyDescent="0.4">
      <c r="A482" s="23">
        <v>479</v>
      </c>
      <c r="B482" s="23">
        <v>11</v>
      </c>
      <c r="C482" s="99">
        <v>42974</v>
      </c>
      <c r="D482" s="34" t="s">
        <v>10</v>
      </c>
      <c r="E482" s="24" t="str">
        <f t="shared" si="108"/>
        <v>DANBURY UNITED 30</v>
      </c>
      <c r="F482" s="25" t="str">
        <f t="shared" si="108"/>
        <v>ECUACHAMOS FC</v>
      </c>
      <c r="G482" s="73"/>
      <c r="H482" s="97">
        <f>VLOOKUP(E482,START_TIMES,2)</f>
        <v>0.375</v>
      </c>
      <c r="I482" s="25" t="str">
        <f>VLOOKUP(E482,FallFields1,2)</f>
        <v>Portuguese Cultural Center, Danbury</v>
      </c>
      <c r="J482" s="75"/>
      <c r="L482" s="22"/>
      <c r="M482" s="5" t="s">
        <v>96</v>
      </c>
      <c r="N482" s="5" t="s">
        <v>93</v>
      </c>
    </row>
    <row r="483" spans="1:14" ht="12.75" hidden="1" customHeight="1" thickTop="1" thickBot="1" x14ac:dyDescent="0.4">
      <c r="A483" s="23">
        <v>480</v>
      </c>
      <c r="B483" s="23">
        <v>11</v>
      </c>
      <c r="C483" s="99">
        <v>42974</v>
      </c>
      <c r="D483" s="34" t="s">
        <v>10</v>
      </c>
      <c r="E483" s="24" t="str">
        <f t="shared" si="108"/>
        <v>SHELTON FC</v>
      </c>
      <c r="F483" s="25" t="str">
        <f t="shared" si="108"/>
        <v>GREENWICH ARSENAL 30</v>
      </c>
      <c r="G483" s="73"/>
      <c r="H483" s="97">
        <f>VLOOKUP(E483,START_TIMES,2)</f>
        <v>0.33333333333333331</v>
      </c>
      <c r="I483" s="25" t="str">
        <f>VLOOKUP(E483,FallFields1,2)</f>
        <v>Nike Site, Shelton</v>
      </c>
      <c r="J483" s="75"/>
      <c r="M483" s="5" t="s">
        <v>95</v>
      </c>
      <c r="N483" s="5" t="s">
        <v>99</v>
      </c>
    </row>
    <row r="484" spans="1:14" ht="12.75" hidden="1" customHeight="1" thickTop="1" x14ac:dyDescent="0.35">
      <c r="A484" s="23">
        <v>481</v>
      </c>
      <c r="B484" s="23">
        <v>11</v>
      </c>
      <c r="C484" s="99">
        <v>42974</v>
      </c>
      <c r="D484" s="71" t="s">
        <v>10</v>
      </c>
      <c r="E484" s="24" t="str">
        <f t="shared" si="108"/>
        <v>POLONEZ UNITED</v>
      </c>
      <c r="F484" s="25" t="str">
        <f t="shared" si="108"/>
        <v>CLINTON FC</v>
      </c>
      <c r="G484" s="73"/>
      <c r="H484" s="97">
        <f>VLOOKUP(E484,START_TIMES,2)</f>
        <v>0.375</v>
      </c>
      <c r="I484" s="25" t="str">
        <f>VLOOKUP(E484,FallFields1,2)</f>
        <v>Cromwell MS, Cromwell</v>
      </c>
      <c r="J484" s="75"/>
      <c r="M484" s="5" t="s">
        <v>100</v>
      </c>
      <c r="N484" s="5" t="s">
        <v>97</v>
      </c>
    </row>
    <row r="485" spans="1:14" ht="12.75" hidden="1" customHeight="1" thickBot="1" x14ac:dyDescent="0.4">
      <c r="A485" s="23">
        <v>482</v>
      </c>
      <c r="B485" s="23" t="s">
        <v>0</v>
      </c>
      <c r="C485" s="99"/>
      <c r="D485" s="160" t="s">
        <v>0</v>
      </c>
      <c r="E485" s="24"/>
      <c r="F485" s="25"/>
      <c r="G485" s="73"/>
      <c r="H485" s="97"/>
      <c r="I485" s="25"/>
      <c r="J485" s="75"/>
      <c r="M485" s="5"/>
      <c r="N485" s="5"/>
    </row>
    <row r="486" spans="1:14" ht="12.75" hidden="1" customHeight="1" thickTop="1" thickBot="1" x14ac:dyDescent="0.4">
      <c r="A486" s="23">
        <v>483</v>
      </c>
      <c r="B486" s="23">
        <v>11</v>
      </c>
      <c r="C486" s="99">
        <v>42974</v>
      </c>
      <c r="D486" s="35" t="s">
        <v>175</v>
      </c>
      <c r="E486" s="24" t="str">
        <f t="shared" ref="E486:F491" si="109">VLOOKUP(M486,Teams,2)</f>
        <v>NEWTOWN SALTY DOGS</v>
      </c>
      <c r="F486" s="25" t="str">
        <f t="shared" si="109"/>
        <v>NAUGATUCK FUSION</v>
      </c>
      <c r="G486" s="73"/>
      <c r="H486" s="97">
        <f>VLOOKUP(E486,START_TIMES,2)</f>
        <v>0.33333333333333331</v>
      </c>
      <c r="I486" s="25" t="str">
        <f>VLOOKUP(E486,FallFields1,2)</f>
        <v>Treadwell Park, Newtown</v>
      </c>
      <c r="J486" s="75"/>
      <c r="M486" s="232" t="s">
        <v>157</v>
      </c>
      <c r="N486" s="232" t="s">
        <v>156</v>
      </c>
    </row>
    <row r="487" spans="1:14" ht="12.75" hidden="1" customHeight="1" thickTop="1" thickBot="1" x14ac:dyDescent="0.4">
      <c r="A487" s="23">
        <v>484</v>
      </c>
      <c r="B487" s="23">
        <v>11</v>
      </c>
      <c r="C487" s="99">
        <v>42974</v>
      </c>
      <c r="D487" s="35" t="s">
        <v>175</v>
      </c>
      <c r="E487" s="24" t="str">
        <f t="shared" si="109"/>
        <v>BYE 30 (NO GAME)</v>
      </c>
      <c r="F487" s="25" t="str">
        <f t="shared" si="109"/>
        <v>CLUB NAPOLI 30</v>
      </c>
      <c r="G487" s="73"/>
      <c r="H487" s="97">
        <f>VLOOKUP(E487,START_TIMES,2)</f>
        <v>0.41666666666666669</v>
      </c>
      <c r="I487" s="25" t="str">
        <f>VLOOKUP(E487,FallFields1,2)</f>
        <v>--</v>
      </c>
      <c r="J487" s="75"/>
      <c r="M487" s="232" t="s">
        <v>150</v>
      </c>
      <c r="N487" s="232" t="s">
        <v>152</v>
      </c>
    </row>
    <row r="488" spans="1:14" ht="12.75" hidden="1" customHeight="1" thickTop="1" thickBot="1" x14ac:dyDescent="0.4">
      <c r="A488" s="23">
        <v>485</v>
      </c>
      <c r="B488" s="23">
        <v>11</v>
      </c>
      <c r="C488" s="99">
        <v>42974</v>
      </c>
      <c r="D488" s="35" t="s">
        <v>175</v>
      </c>
      <c r="E488" s="24" t="str">
        <f t="shared" si="109"/>
        <v>HENRY  REID FC 30</v>
      </c>
      <c r="F488" s="25" t="str">
        <f t="shared" si="109"/>
        <v>PAMPLONA FC</v>
      </c>
      <c r="G488" s="73"/>
      <c r="H488" s="97">
        <f>VLOOKUP(E488,START_TIMES,2)</f>
        <v>0.41666666666666702</v>
      </c>
      <c r="I488" s="25" t="str">
        <f>VLOOKUP(E488,fields,2)</f>
        <v>Ludlowe HS, Fairfield</v>
      </c>
      <c r="J488" s="75"/>
      <c r="M488" s="232" t="s">
        <v>153</v>
      </c>
      <c r="N488" s="232" t="s">
        <v>651</v>
      </c>
    </row>
    <row r="489" spans="1:14" ht="12.75" hidden="1" customHeight="1" thickTop="1" thickBot="1" x14ac:dyDescent="0.4">
      <c r="A489" s="23">
        <v>486</v>
      </c>
      <c r="B489" s="23">
        <v>11</v>
      </c>
      <c r="C489" s="99">
        <v>42974</v>
      </c>
      <c r="D489" s="35" t="s">
        <v>175</v>
      </c>
      <c r="E489" s="24" t="str">
        <f t="shared" si="109"/>
        <v>WATERTOWN GEEZERS</v>
      </c>
      <c r="F489" s="25" t="str">
        <f t="shared" si="109"/>
        <v>LITCHFIELD COUNTY BLUES</v>
      </c>
      <c r="G489" s="73"/>
      <c r="H489" s="97">
        <v>0.33333333333333331</v>
      </c>
      <c r="I489" s="25" t="str">
        <f>VLOOKUP(E489,FallFields1,2)</f>
        <v>Swift School, Watertown</v>
      </c>
      <c r="J489" s="75"/>
      <c r="M489" s="232" t="s">
        <v>159</v>
      </c>
      <c r="N489" s="232" t="s">
        <v>154</v>
      </c>
    </row>
    <row r="490" spans="1:14" ht="12.75" hidden="1" customHeight="1" thickTop="1" x14ac:dyDescent="0.35">
      <c r="A490" s="23">
        <v>487</v>
      </c>
      <c r="B490" s="23">
        <v>11</v>
      </c>
      <c r="C490" s="99">
        <v>42974</v>
      </c>
      <c r="D490" s="68" t="s">
        <v>175</v>
      </c>
      <c r="E490" s="24" t="str">
        <f t="shared" si="109"/>
        <v>MILFORD AMIGOS</v>
      </c>
      <c r="F490" s="25" t="str">
        <f t="shared" si="109"/>
        <v>STAMFORD FC</v>
      </c>
      <c r="G490" s="73"/>
      <c r="H490" s="97">
        <f>VLOOKUP(E490,START_TIMES,2)</f>
        <v>0.33333333333333331</v>
      </c>
      <c r="I490" s="25" t="str">
        <f>VLOOKUP(E490,FallFields1,2)</f>
        <v>Pease Road, Woodbridge</v>
      </c>
      <c r="J490" s="75"/>
      <c r="M490" s="232" t="s">
        <v>155</v>
      </c>
      <c r="N490" s="232" t="s">
        <v>158</v>
      </c>
    </row>
    <row r="491" spans="1:14" ht="12.75" hidden="1" customHeight="1" x14ac:dyDescent="0.35">
      <c r="A491" s="23">
        <v>488</v>
      </c>
      <c r="B491" s="23">
        <v>11</v>
      </c>
      <c r="C491" s="99">
        <v>42974</v>
      </c>
      <c r="D491" s="68" t="s">
        <v>175</v>
      </c>
      <c r="E491" s="24" t="str">
        <f t="shared" si="109"/>
        <v>CASEUS NEW HAVEN FC</v>
      </c>
      <c r="F491" s="25" t="str">
        <f t="shared" si="109"/>
        <v>INTERNAZIONALE</v>
      </c>
      <c r="G491" s="73"/>
      <c r="H491" s="97">
        <f>VLOOKUP(E491,START_TIMES,2)</f>
        <v>0.33333333333333331</v>
      </c>
      <c r="I491" s="25" t="str">
        <f>VLOOKUP(E491,fields,2)</f>
        <v>Strong Stadium, West Haven</v>
      </c>
      <c r="J491" s="75"/>
      <c r="M491" s="232" t="s">
        <v>151</v>
      </c>
      <c r="N491" s="232" t="s">
        <v>652</v>
      </c>
    </row>
    <row r="492" spans="1:14" ht="12.75" hidden="1" customHeight="1" thickBot="1" x14ac:dyDescent="0.4">
      <c r="A492" s="23">
        <v>489</v>
      </c>
      <c r="B492" s="23"/>
      <c r="C492" s="99"/>
      <c r="D492" s="160" t="s">
        <v>0</v>
      </c>
      <c r="E492" s="24"/>
      <c r="F492" s="25"/>
      <c r="G492" s="73"/>
      <c r="H492" s="97"/>
      <c r="I492" s="25"/>
      <c r="J492" s="75"/>
      <c r="M492" s="5"/>
      <c r="N492" s="5"/>
    </row>
    <row r="493" spans="1:14" ht="12.75" hidden="1" customHeight="1" thickTop="1" thickBot="1" x14ac:dyDescent="0.4">
      <c r="A493" s="23">
        <v>490</v>
      </c>
      <c r="B493" s="23">
        <v>11</v>
      </c>
      <c r="C493" s="99">
        <v>42974</v>
      </c>
      <c r="D493" s="36" t="s">
        <v>11</v>
      </c>
      <c r="E493" s="24" t="str">
        <f t="shared" ref="E493:F497" si="110">VLOOKUP(M493,Teams,2)</f>
        <v>NORWALK MARINERS</v>
      </c>
      <c r="F493" s="25" t="str">
        <f t="shared" si="110"/>
        <v>STORM FC</v>
      </c>
      <c r="G493" s="73"/>
      <c r="H493" s="97">
        <v>0.33333333333333331</v>
      </c>
      <c r="I493" s="25" t="str">
        <f>VLOOKUP(E493,FallFields1,2)</f>
        <v>Nathan Hale MS, Norwalk</v>
      </c>
      <c r="J493" s="75"/>
      <c r="M493" s="5" t="s">
        <v>104</v>
      </c>
      <c r="N493" s="5" t="s">
        <v>106</v>
      </c>
    </row>
    <row r="494" spans="1:14" ht="12.75" hidden="1" customHeight="1" thickTop="1" thickBot="1" x14ac:dyDescent="0.4">
      <c r="A494" s="23">
        <v>491</v>
      </c>
      <c r="B494" s="23">
        <v>11</v>
      </c>
      <c r="C494" s="99">
        <v>42974</v>
      </c>
      <c r="D494" s="36" t="s">
        <v>11</v>
      </c>
      <c r="E494" s="24" t="str">
        <f t="shared" si="110"/>
        <v>RIDGEFIELD KICKS</v>
      </c>
      <c r="F494" s="25" t="str">
        <f t="shared" si="110"/>
        <v xml:space="preserve">WILTON WARRIORS </v>
      </c>
      <c r="G494" s="73"/>
      <c r="H494" s="97">
        <f>VLOOKUP(E494,START_TIMES,2)</f>
        <v>0.41666666666666702</v>
      </c>
      <c r="I494" s="25" t="str">
        <f>VLOOKUP(E494,FallFields1,2)</f>
        <v>Scotland Field, Ridgefield</v>
      </c>
      <c r="J494" s="75"/>
      <c r="M494" s="5" t="s">
        <v>105</v>
      </c>
      <c r="N494" s="5" t="s">
        <v>109</v>
      </c>
    </row>
    <row r="495" spans="1:14" ht="12.75" hidden="1" customHeight="1" thickTop="1" thickBot="1" x14ac:dyDescent="0.4">
      <c r="A495" s="23">
        <v>492</v>
      </c>
      <c r="B495" s="23">
        <v>11</v>
      </c>
      <c r="C495" s="99">
        <v>42974</v>
      </c>
      <c r="D495" s="36" t="s">
        <v>11</v>
      </c>
      <c r="E495" s="24" t="str">
        <f t="shared" si="110"/>
        <v>DANBURY UNITED 40</v>
      </c>
      <c r="F495" s="25" t="str">
        <f t="shared" si="110"/>
        <v>FAIRFIELD GAC</v>
      </c>
      <c r="G495" s="73"/>
      <c r="H495" s="97">
        <f>VLOOKUP(E495,START_TIMES,2)</f>
        <v>0.45833333333333331</v>
      </c>
      <c r="I495" s="25" t="str">
        <f>VLOOKUP(E495,FallFields1,2)</f>
        <v>Portuguese Cultural Center, Danbury</v>
      </c>
      <c r="J495" s="75"/>
      <c r="M495" s="5" t="s">
        <v>161</v>
      </c>
      <c r="N495" s="5" t="s">
        <v>162</v>
      </c>
    </row>
    <row r="496" spans="1:14" ht="12.75" hidden="1" customHeight="1" thickTop="1" thickBot="1" x14ac:dyDescent="0.4">
      <c r="A496" s="23">
        <v>493</v>
      </c>
      <c r="B496" s="23">
        <v>11</v>
      </c>
      <c r="C496" s="99">
        <v>42974</v>
      </c>
      <c r="D496" s="36" t="s">
        <v>11</v>
      </c>
      <c r="E496" s="24" t="str">
        <f t="shared" si="110"/>
        <v>WATERBURY ALBANIANS</v>
      </c>
      <c r="F496" s="25" t="str">
        <f t="shared" si="110"/>
        <v>GREENWICH PUMAS</v>
      </c>
      <c r="G496" s="73"/>
      <c r="H496" s="97">
        <f>VLOOKUP(E496,START_TIMES,2)</f>
        <v>0.375</v>
      </c>
      <c r="I496" s="25" t="str">
        <f>VLOOKUP(E496,FallFields1,2)</f>
        <v>Wilby HS, Waterbury</v>
      </c>
      <c r="J496" s="75"/>
      <c r="M496" s="5" t="s">
        <v>108</v>
      </c>
      <c r="N496" s="5" t="s">
        <v>163</v>
      </c>
    </row>
    <row r="497" spans="1:14" ht="12.75" hidden="1" customHeight="1" thickTop="1" x14ac:dyDescent="0.35">
      <c r="A497" s="23">
        <v>494</v>
      </c>
      <c r="B497" s="23">
        <v>11</v>
      </c>
      <c r="C497" s="99">
        <v>42974</v>
      </c>
      <c r="D497" s="67" t="s">
        <v>11</v>
      </c>
      <c r="E497" s="24" t="str">
        <f t="shared" si="110"/>
        <v>VASCO DA GAMA 40</v>
      </c>
      <c r="F497" s="25" t="str">
        <f t="shared" si="110"/>
        <v>CHESHIRE AZZURRI 40</v>
      </c>
      <c r="G497" s="73"/>
      <c r="H497" s="97">
        <f>VLOOKUP(E497,START_TIMES,2)</f>
        <v>0.41666666666666702</v>
      </c>
      <c r="I497" s="25" t="str">
        <f>VLOOKUP(E497,FallFields1,2)</f>
        <v>Veterans Memorial Park, Bridgeport</v>
      </c>
      <c r="J497" s="75"/>
      <c r="M497" s="5" t="s">
        <v>107</v>
      </c>
      <c r="N497" s="5" t="s">
        <v>160</v>
      </c>
    </row>
    <row r="498" spans="1:14" ht="12.75" hidden="1" customHeight="1" thickBot="1" x14ac:dyDescent="0.4">
      <c r="A498" s="23">
        <v>495</v>
      </c>
      <c r="B498" s="23"/>
      <c r="C498" s="99"/>
      <c r="D498" s="160" t="s">
        <v>0</v>
      </c>
      <c r="E498" s="24"/>
      <c r="F498" s="25"/>
      <c r="G498" s="73"/>
      <c r="H498" s="97"/>
      <c r="I498" s="25"/>
      <c r="J498" s="75"/>
      <c r="M498" s="2"/>
      <c r="N498" s="2"/>
    </row>
    <row r="499" spans="1:14" ht="12.75" hidden="1" customHeight="1" thickTop="1" thickBot="1" x14ac:dyDescent="0.4">
      <c r="A499" s="23">
        <v>496</v>
      </c>
      <c r="B499" s="23">
        <v>11</v>
      </c>
      <c r="C499" s="99">
        <v>42974</v>
      </c>
      <c r="D499" s="37" t="s">
        <v>12</v>
      </c>
      <c r="E499" s="24" t="str">
        <f t="shared" ref="E499:F503" si="111">VLOOKUP(M499,Teams,2)</f>
        <v>NEWINGTON PORTUGUESE 40</v>
      </c>
      <c r="F499" s="25" t="str">
        <f t="shared" si="111"/>
        <v xml:space="preserve">GUILFORD CELTIC </v>
      </c>
      <c r="G499" s="73"/>
      <c r="H499" s="97">
        <f>VLOOKUP(E499,START_TIMES,2)</f>
        <v>0.41666666666666702</v>
      </c>
      <c r="I499" s="25" t="str">
        <f>VLOOKUP(E499,FallFields1,2)</f>
        <v>Martin Kellogg, Newington</v>
      </c>
      <c r="J499" s="75"/>
      <c r="M499" s="5" t="s">
        <v>116</v>
      </c>
      <c r="N499" s="5" t="s">
        <v>114</v>
      </c>
    </row>
    <row r="500" spans="1:14" ht="12.75" hidden="1" customHeight="1" thickTop="1" thickBot="1" x14ac:dyDescent="0.4">
      <c r="A500" s="23">
        <v>497</v>
      </c>
      <c r="B500" s="23">
        <v>11</v>
      </c>
      <c r="C500" s="99">
        <v>42974</v>
      </c>
      <c r="D500" s="37" t="s">
        <v>12</v>
      </c>
      <c r="E500" s="24" t="str">
        <f t="shared" si="111"/>
        <v>STAMFORD UNITED</v>
      </c>
      <c r="F500" s="25" t="str">
        <f t="shared" si="111"/>
        <v>NEW HAVEN AMERICANS</v>
      </c>
      <c r="G500" s="73"/>
      <c r="H500" s="97">
        <v>0.33333333333333331</v>
      </c>
      <c r="I500" s="25" t="str">
        <f>VLOOKUP(E500,FallFields1,2)</f>
        <v>West Beach Fields, Stamford</v>
      </c>
      <c r="J500" s="75"/>
      <c r="M500" s="5" t="s">
        <v>119</v>
      </c>
      <c r="N500" s="5" t="s">
        <v>115</v>
      </c>
    </row>
    <row r="501" spans="1:14" ht="12.75" hidden="1" customHeight="1" thickTop="1" thickBot="1" x14ac:dyDescent="0.4">
      <c r="A501" s="23">
        <v>498</v>
      </c>
      <c r="B501" s="23">
        <v>11</v>
      </c>
      <c r="C501" s="99">
        <v>42974</v>
      </c>
      <c r="D501" s="37" t="s">
        <v>12</v>
      </c>
      <c r="E501" s="24" t="str">
        <f t="shared" si="111"/>
        <v>GREENWICH ARSENAL 40</v>
      </c>
      <c r="F501" s="25" t="str">
        <f t="shared" si="111"/>
        <v>GREENWICH GUNNERS 40</v>
      </c>
      <c r="G501" s="73"/>
      <c r="H501" s="97">
        <f>VLOOKUP(E501,START_TIMES,2)</f>
        <v>0.41666666666666702</v>
      </c>
      <c r="I501" s="25" t="str">
        <f>VLOOKUP(E501,FallFields1,2)</f>
        <v>tbd</v>
      </c>
      <c r="J501" s="75"/>
      <c r="M501" s="5" t="s">
        <v>111</v>
      </c>
      <c r="N501" s="5" t="s">
        <v>112</v>
      </c>
    </row>
    <row r="502" spans="1:14" ht="12.75" hidden="1" customHeight="1" thickTop="1" thickBot="1" x14ac:dyDescent="0.4">
      <c r="A502" s="23">
        <v>499</v>
      </c>
      <c r="B502" s="23">
        <v>11</v>
      </c>
      <c r="C502" s="99">
        <v>42974</v>
      </c>
      <c r="D502" s="37" t="s">
        <v>12</v>
      </c>
      <c r="E502" s="24" t="str">
        <f t="shared" si="111"/>
        <v>SOUTHEAST ROVERS</v>
      </c>
      <c r="F502" s="25" t="str">
        <f t="shared" si="111"/>
        <v>GUILFORD BELL CURVE</v>
      </c>
      <c r="G502" s="73"/>
      <c r="H502" s="97">
        <f>VLOOKUP(E502,START_TIMES,2)</f>
        <v>0.41666666666666702</v>
      </c>
      <c r="I502" s="25" t="str">
        <f>VLOOKUP(E502,FallFields1,2)</f>
        <v>Spera Park, Waterford</v>
      </c>
      <c r="J502" s="75"/>
      <c r="M502" s="5" t="s">
        <v>118</v>
      </c>
      <c r="N502" s="5" t="s">
        <v>113</v>
      </c>
    </row>
    <row r="503" spans="1:14" ht="12.75" hidden="1" customHeight="1" thickTop="1" x14ac:dyDescent="0.35">
      <c r="A503" s="23">
        <v>500</v>
      </c>
      <c r="B503" s="23">
        <v>11</v>
      </c>
      <c r="C503" s="99">
        <v>42974</v>
      </c>
      <c r="D503" s="66" t="s">
        <v>12</v>
      </c>
      <c r="E503" s="24" t="str">
        <f t="shared" si="111"/>
        <v xml:space="preserve">NORWALK SPORT COLOMBIA </v>
      </c>
      <c r="F503" s="25" t="str">
        <f t="shared" si="111"/>
        <v>DERBY QUITUS</v>
      </c>
      <c r="G503" s="73"/>
      <c r="H503" s="97">
        <f>VLOOKUP(E503,START_TIMES,2)</f>
        <v>0.41666666666666702</v>
      </c>
      <c r="I503" s="25" t="str">
        <f>VLOOKUP(E503,FallFields1,2)</f>
        <v>Nathan Hale MS, Norwalk</v>
      </c>
      <c r="J503" s="75"/>
      <c r="M503" s="5" t="s">
        <v>117</v>
      </c>
      <c r="N503" s="5" t="s">
        <v>110</v>
      </c>
    </row>
    <row r="504" spans="1:14" ht="12.75" hidden="1" customHeight="1" thickBot="1" x14ac:dyDescent="0.4">
      <c r="A504" s="23">
        <v>501</v>
      </c>
      <c r="B504" s="23"/>
      <c r="C504" s="99"/>
      <c r="D504" s="160" t="s">
        <v>0</v>
      </c>
      <c r="E504" s="24"/>
      <c r="F504" s="25"/>
      <c r="G504" s="73"/>
      <c r="H504" s="97"/>
      <c r="I504" s="25"/>
      <c r="J504" s="75"/>
      <c r="M504" s="2"/>
      <c r="N504" s="2"/>
    </row>
    <row r="505" spans="1:14" ht="12.75" hidden="1" customHeight="1" thickTop="1" thickBot="1" x14ac:dyDescent="0.4">
      <c r="A505" s="23">
        <v>502</v>
      </c>
      <c r="B505" s="23">
        <v>11</v>
      </c>
      <c r="C505" s="99">
        <v>42974</v>
      </c>
      <c r="D505" s="38" t="s">
        <v>13</v>
      </c>
      <c r="E505" s="24" t="str">
        <f t="shared" ref="E505:F510" si="112">VLOOKUP(M505,Teams,2)</f>
        <v>STAMFORD CITY</v>
      </c>
      <c r="F505" s="25" t="str">
        <f t="shared" si="112"/>
        <v>PAN ZONES</v>
      </c>
      <c r="G505" s="73"/>
      <c r="H505" s="97">
        <f t="shared" ref="H505:H510" si="113">VLOOKUP(E505,START_TIMES,2)</f>
        <v>0.41666666666666702</v>
      </c>
      <c r="I505" s="25" t="str">
        <f>VLOOKUP(E505,fields,2)</f>
        <v>West Beach Fields, Stamford</v>
      </c>
      <c r="J505" s="75"/>
      <c r="M505" s="239" t="s">
        <v>127</v>
      </c>
      <c r="N505" s="239" t="s">
        <v>126</v>
      </c>
    </row>
    <row r="506" spans="1:14" ht="12.75" customHeight="1" thickTop="1" thickBot="1" x14ac:dyDescent="0.4">
      <c r="A506" s="23">
        <v>503</v>
      </c>
      <c r="B506" s="23">
        <v>11</v>
      </c>
      <c r="C506" s="99">
        <v>42974</v>
      </c>
      <c r="D506" s="38" t="s">
        <v>13</v>
      </c>
      <c r="E506" s="24" t="str">
        <f t="shared" si="112"/>
        <v xml:space="preserve">CHESHIRE UNITED </v>
      </c>
      <c r="F506" s="25" t="str">
        <f t="shared" si="112"/>
        <v>HAMDEN UNITED</v>
      </c>
      <c r="G506" s="73"/>
      <c r="H506" s="97">
        <f t="shared" si="113"/>
        <v>0.41666666666666702</v>
      </c>
      <c r="I506" s="25" t="str">
        <f>VLOOKUP(E506,fields,2)</f>
        <v>Quinnipiac Park, Cheshire</v>
      </c>
      <c r="J506" s="75"/>
      <c r="M506" s="239" t="s">
        <v>120</v>
      </c>
      <c r="N506" s="239" t="s">
        <v>122</v>
      </c>
    </row>
    <row r="507" spans="1:14" ht="12.75" hidden="1" customHeight="1" thickTop="1" thickBot="1" x14ac:dyDescent="0.4">
      <c r="A507" s="23">
        <v>504</v>
      </c>
      <c r="B507" s="23">
        <v>11</v>
      </c>
      <c r="C507" s="99">
        <v>42974</v>
      </c>
      <c r="D507" s="38" t="s">
        <v>13</v>
      </c>
      <c r="E507" s="24" t="str">
        <f t="shared" si="112"/>
        <v>HENRY  REID FC 40</v>
      </c>
      <c r="F507" s="25" t="str">
        <f t="shared" si="112"/>
        <v>BYE 40 (NO GAME)</v>
      </c>
      <c r="G507" s="73"/>
      <c r="H507" s="97">
        <f t="shared" si="113"/>
        <v>0.41666666666666702</v>
      </c>
      <c r="I507" s="266" t="s">
        <v>91</v>
      </c>
      <c r="J507" s="75"/>
      <c r="M507" s="239" t="s">
        <v>123</v>
      </c>
      <c r="N507" s="239" t="s">
        <v>653</v>
      </c>
    </row>
    <row r="508" spans="1:14" ht="12.75" hidden="1" customHeight="1" thickTop="1" thickBot="1" x14ac:dyDescent="0.4">
      <c r="A508" s="23">
        <v>505</v>
      </c>
      <c r="B508" s="23">
        <v>11</v>
      </c>
      <c r="C508" s="99">
        <v>42974</v>
      </c>
      <c r="D508" s="38" t="s">
        <v>13</v>
      </c>
      <c r="E508" s="24" t="str">
        <f t="shared" si="112"/>
        <v>WILTON WOLVES</v>
      </c>
      <c r="F508" s="25" t="str">
        <f t="shared" si="112"/>
        <v>NORTH BRANFORD 40</v>
      </c>
      <c r="G508" s="73"/>
      <c r="H508" s="97">
        <f t="shared" si="113"/>
        <v>0.41666666666666702</v>
      </c>
      <c r="I508" s="25" t="str">
        <f>VLOOKUP(E508,fields,2)</f>
        <v>Middlebrook School, Wilton</v>
      </c>
      <c r="J508" s="75"/>
      <c r="M508" s="239" t="s">
        <v>129</v>
      </c>
      <c r="N508" s="239" t="s">
        <v>124</v>
      </c>
    </row>
    <row r="509" spans="1:14" ht="12.75" hidden="1" customHeight="1" thickTop="1" x14ac:dyDescent="0.35">
      <c r="A509" s="23">
        <v>506</v>
      </c>
      <c r="B509" s="23">
        <v>11</v>
      </c>
      <c r="C509" s="99">
        <v>42974</v>
      </c>
      <c r="D509" s="69" t="s">
        <v>13</v>
      </c>
      <c r="E509" s="24" t="str">
        <f t="shared" si="112"/>
        <v>NORTH HAVEN SC</v>
      </c>
      <c r="F509" s="25" t="str">
        <f t="shared" si="112"/>
        <v>WALLINGFORD MORELIA</v>
      </c>
      <c r="G509" s="73"/>
      <c r="H509" s="97">
        <f t="shared" si="113"/>
        <v>0.41666666666666702</v>
      </c>
      <c r="I509" s="25" t="str">
        <f>VLOOKUP(E509,fields,2)</f>
        <v>Ridge Road, North Haven</v>
      </c>
      <c r="J509" s="75"/>
      <c r="M509" s="239" t="s">
        <v>125</v>
      </c>
      <c r="N509" s="239" t="s">
        <v>128</v>
      </c>
    </row>
    <row r="510" spans="1:14" ht="12.75" hidden="1" customHeight="1" thickBot="1" x14ac:dyDescent="0.4">
      <c r="A510" s="23">
        <v>507</v>
      </c>
      <c r="B510" s="23">
        <v>11</v>
      </c>
      <c r="C510" s="99">
        <v>42974</v>
      </c>
      <c r="D510" s="69" t="s">
        <v>13</v>
      </c>
      <c r="E510" s="24" t="str">
        <f t="shared" si="112"/>
        <v>ELI'S FC</v>
      </c>
      <c r="F510" s="25" t="str">
        <f t="shared" si="112"/>
        <v>BESA SC</v>
      </c>
      <c r="G510" s="73"/>
      <c r="H510" s="97">
        <f t="shared" si="113"/>
        <v>0.41666666666666702</v>
      </c>
      <c r="I510" s="25" t="str">
        <f>VLOOKUP(E510,fields,2)</f>
        <v>Platt Tech HS, Milford</v>
      </c>
      <c r="J510" s="75"/>
      <c r="M510" s="239" t="s">
        <v>121</v>
      </c>
      <c r="N510" s="239" t="s">
        <v>654</v>
      </c>
    </row>
    <row r="511" spans="1:14" ht="12.75" hidden="1" customHeight="1" thickTop="1" thickBot="1" x14ac:dyDescent="0.4">
      <c r="A511" s="23">
        <v>508</v>
      </c>
      <c r="B511" s="23"/>
      <c r="C511" s="99"/>
      <c r="D511" s="160" t="s">
        <v>0</v>
      </c>
      <c r="E511" s="24"/>
      <c r="F511" s="25"/>
      <c r="G511" s="73"/>
      <c r="H511" s="97"/>
      <c r="I511" s="25"/>
      <c r="J511" s="75"/>
      <c r="M511" s="240"/>
      <c r="N511" s="240"/>
    </row>
    <row r="512" spans="1:14" ht="12.75" hidden="1" customHeight="1" thickTop="1" thickBot="1" x14ac:dyDescent="0.4">
      <c r="A512" s="23">
        <v>509</v>
      </c>
      <c r="B512" s="23">
        <v>11</v>
      </c>
      <c r="C512" s="99">
        <v>42974</v>
      </c>
      <c r="D512" s="28" t="s">
        <v>102</v>
      </c>
      <c r="E512" s="24" t="str">
        <f t="shared" ref="E512:F516" si="114">VLOOKUP(M512,Teams,2)</f>
        <v>HARTFORD CAVALIERS</v>
      </c>
      <c r="F512" s="25" t="str">
        <f t="shared" si="114"/>
        <v>GREENWICH GUNNERS 50</v>
      </c>
      <c r="G512" s="73"/>
      <c r="H512" s="97">
        <f>VLOOKUP(E512,START_TIMES,2)</f>
        <v>0.41666666666666702</v>
      </c>
      <c r="I512" s="25" t="str">
        <f>VLOOKUP(E512,FallFields1,2)</f>
        <v>Cronin Field, Hartford</v>
      </c>
      <c r="J512" s="75"/>
      <c r="M512" s="238" t="s">
        <v>138</v>
      </c>
      <c r="N512" s="238" t="s">
        <v>134</v>
      </c>
    </row>
    <row r="513" spans="1:14" ht="12.75" hidden="1" customHeight="1" thickTop="1" thickBot="1" x14ac:dyDescent="0.4">
      <c r="A513" s="23">
        <v>510</v>
      </c>
      <c r="B513" s="23">
        <v>11</v>
      </c>
      <c r="C513" s="99">
        <v>42974</v>
      </c>
      <c r="D513" s="28" t="s">
        <v>102</v>
      </c>
      <c r="E513" s="24" t="str">
        <f t="shared" si="114"/>
        <v>VASCO DA GAMA 50</v>
      </c>
      <c r="F513" s="25" t="str">
        <f t="shared" si="114"/>
        <v>GUILFORD BLACK EAGLES</v>
      </c>
      <c r="G513" s="73"/>
      <c r="H513" s="97">
        <f>VLOOKUP(E513,START_TIMES,2)</f>
        <v>0.41666666666666702</v>
      </c>
      <c r="I513" s="25" t="str">
        <f>VLOOKUP(E513,FallFields1,2)</f>
        <v>Veterans Memorial Park, Bridgeport</v>
      </c>
      <c r="J513" s="75"/>
      <c r="M513" s="238" t="s">
        <v>144</v>
      </c>
      <c r="N513" s="238" t="s">
        <v>136</v>
      </c>
    </row>
    <row r="514" spans="1:14" ht="12.75" hidden="1" customHeight="1" thickTop="1" thickBot="1" x14ac:dyDescent="0.4">
      <c r="A514" s="23">
        <v>511</v>
      </c>
      <c r="B514" s="23">
        <v>11</v>
      </c>
      <c r="C514" s="99">
        <v>42974</v>
      </c>
      <c r="D514" s="28" t="s">
        <v>102</v>
      </c>
      <c r="E514" s="24" t="str">
        <f t="shared" si="114"/>
        <v>CLUB NAPOLI 50</v>
      </c>
      <c r="F514" s="25" t="str">
        <f t="shared" si="114"/>
        <v>DARIEN BLUE WAVE</v>
      </c>
      <c r="G514" s="73"/>
      <c r="H514" s="97">
        <f>VLOOKUP(E514,START_TIMES,2)</f>
        <v>0.41666666666666702</v>
      </c>
      <c r="I514" s="25" t="str">
        <f>VLOOKUP(E514,FallFields1,2)</f>
        <v>North Farms Park, North Branford</v>
      </c>
      <c r="J514" s="75"/>
      <c r="M514" s="238" t="s">
        <v>131</v>
      </c>
      <c r="N514" s="238" t="s">
        <v>132</v>
      </c>
    </row>
    <row r="515" spans="1:14" ht="12.75" hidden="1" customHeight="1" thickTop="1" thickBot="1" x14ac:dyDescent="0.4">
      <c r="A515" s="23">
        <v>512</v>
      </c>
      <c r="B515" s="23">
        <v>11</v>
      </c>
      <c r="C515" s="99">
        <v>42974</v>
      </c>
      <c r="D515" s="28" t="s">
        <v>102</v>
      </c>
      <c r="E515" s="24" t="str">
        <f t="shared" si="114"/>
        <v>POLONIA FALCON STARS FC</v>
      </c>
      <c r="F515" s="25" t="str">
        <f t="shared" si="114"/>
        <v xml:space="preserve">GLASTONBURY CELTIC </v>
      </c>
      <c r="G515" s="73"/>
      <c r="H515" s="97">
        <f>VLOOKUP(E515,START_TIMES,2)</f>
        <v>0.41666666666666702</v>
      </c>
      <c r="I515" s="25" t="str">
        <f>VLOOKUP(E515,FallFields1,2)</f>
        <v>Falcon Field, New Britain</v>
      </c>
      <c r="J515" s="75"/>
      <c r="M515" s="238" t="s">
        <v>142</v>
      </c>
      <c r="N515" s="238" t="s">
        <v>133</v>
      </c>
    </row>
    <row r="516" spans="1:14" ht="12.75" hidden="1" customHeight="1" thickTop="1" thickBot="1" x14ac:dyDescent="0.4">
      <c r="A516" s="23">
        <v>513</v>
      </c>
      <c r="B516" s="23">
        <v>11</v>
      </c>
      <c r="C516" s="99">
        <v>42974</v>
      </c>
      <c r="D516" s="65" t="s">
        <v>102</v>
      </c>
      <c r="E516" s="24" t="str">
        <f t="shared" si="114"/>
        <v>NEW BRITAIN FALCONS FC</v>
      </c>
      <c r="F516" s="25" t="str">
        <f t="shared" si="114"/>
        <v>CHESHIRE AZZURRI 50</v>
      </c>
      <c r="G516" s="73"/>
      <c r="H516" s="97">
        <v>0.33333333333333331</v>
      </c>
      <c r="I516" s="25" t="str">
        <f>VLOOKUP(E516,FallFields1,2)</f>
        <v>Falcon Field, New Britain</v>
      </c>
      <c r="J516" s="75"/>
      <c r="M516" s="238" t="s">
        <v>141</v>
      </c>
      <c r="N516" s="238" t="s">
        <v>130</v>
      </c>
    </row>
    <row r="517" spans="1:14" ht="12.75" hidden="1" customHeight="1" thickTop="1" thickBot="1" x14ac:dyDescent="0.4">
      <c r="A517" s="23">
        <v>514</v>
      </c>
      <c r="B517" s="23"/>
      <c r="C517" s="99"/>
      <c r="D517" s="26" t="s">
        <v>0</v>
      </c>
      <c r="E517" s="24"/>
      <c r="F517" s="25"/>
      <c r="G517" s="73"/>
      <c r="H517" s="97"/>
      <c r="I517" s="25"/>
      <c r="J517" s="75"/>
      <c r="M517" s="240"/>
      <c r="N517" s="240"/>
    </row>
    <row r="518" spans="1:14" ht="12.75" hidden="1" customHeight="1" thickTop="1" thickBot="1" x14ac:dyDescent="0.4">
      <c r="A518" s="23">
        <v>515</v>
      </c>
      <c r="B518" s="23">
        <v>11</v>
      </c>
      <c r="C518" s="99">
        <v>42974</v>
      </c>
      <c r="D518" s="39" t="s">
        <v>103</v>
      </c>
      <c r="E518" s="24" t="str">
        <f t="shared" ref="E518:F522" si="115">VLOOKUP(M518,Teams,2)</f>
        <v>GREENWICH ARSENAL 50</v>
      </c>
      <c r="F518" s="25" t="str">
        <f t="shared" si="115"/>
        <v>NAUGATUCK RIVER RATS</v>
      </c>
      <c r="G518" s="73"/>
      <c r="H518" s="97">
        <f>VLOOKUP(E518,START_TIMES,2)</f>
        <v>0.41666666666666702</v>
      </c>
      <c r="I518" s="25" t="str">
        <f>VLOOKUP(E518,FallFields1,2)</f>
        <v>tbd</v>
      </c>
      <c r="J518" s="75"/>
      <c r="M518" s="238" t="s">
        <v>148</v>
      </c>
      <c r="N518" s="238" t="s">
        <v>137</v>
      </c>
    </row>
    <row r="519" spans="1:14" ht="12.75" hidden="1" customHeight="1" thickTop="1" thickBot="1" x14ac:dyDescent="0.4">
      <c r="A519" s="23">
        <v>516</v>
      </c>
      <c r="B519" s="23">
        <v>11</v>
      </c>
      <c r="C519" s="99">
        <v>42974</v>
      </c>
      <c r="D519" s="39" t="s">
        <v>103</v>
      </c>
      <c r="E519" s="24" t="str">
        <f t="shared" si="115"/>
        <v>MOODUS SC</v>
      </c>
      <c r="F519" s="25" t="str">
        <f t="shared" si="115"/>
        <v>WATERBURY PONTES</v>
      </c>
      <c r="G519" s="73"/>
      <c r="H519" s="97">
        <f>VLOOKUP(E519,START_TIMES,2)</f>
        <v>0.41666666666666702</v>
      </c>
      <c r="I519" s="25" t="str">
        <f>VLOOKUP(E519,FallFields1,2)</f>
        <v>Nathan Hale-Ray HS, Moodus</v>
      </c>
      <c r="J519" s="75"/>
      <c r="M519" s="238" t="s">
        <v>135</v>
      </c>
      <c r="N519" s="238" t="s">
        <v>143</v>
      </c>
    </row>
    <row r="520" spans="1:14" ht="12.75" hidden="1" customHeight="1" thickTop="1" thickBot="1" x14ac:dyDescent="0.4">
      <c r="A520" s="23">
        <v>517</v>
      </c>
      <c r="B520" s="23">
        <v>11</v>
      </c>
      <c r="C520" s="99">
        <v>42974</v>
      </c>
      <c r="D520" s="39" t="s">
        <v>103</v>
      </c>
      <c r="E520" s="24" t="str">
        <f t="shared" si="115"/>
        <v>EAST HAVEN SC</v>
      </c>
      <c r="F520" s="25" t="str">
        <f t="shared" si="115"/>
        <v>FARMINGTON WHITE OWLS</v>
      </c>
      <c r="G520" s="73"/>
      <c r="H520" s="97">
        <f>VLOOKUP(E520,START_TIMES,2)</f>
        <v>0.41666666666666702</v>
      </c>
      <c r="I520" s="25" t="str">
        <f>VLOOKUP(E520,FallFields1,2)</f>
        <v>Moulthrop Field, East Haven</v>
      </c>
      <c r="J520" s="75"/>
      <c r="M520" s="238" t="s">
        <v>146</v>
      </c>
      <c r="N520" s="238" t="s">
        <v>147</v>
      </c>
    </row>
    <row r="521" spans="1:14" ht="12.75" hidden="1" customHeight="1" thickTop="1" thickBot="1" x14ac:dyDescent="0.4">
      <c r="A521" s="23">
        <v>518</v>
      </c>
      <c r="B521" s="23">
        <v>11</v>
      </c>
      <c r="C521" s="99">
        <v>42974</v>
      </c>
      <c r="D521" s="39" t="s">
        <v>103</v>
      </c>
      <c r="E521" s="24" t="str">
        <f t="shared" si="115"/>
        <v>GREENWICH PUMAS LEGENDS</v>
      </c>
      <c r="F521" s="25" t="str">
        <f t="shared" si="115"/>
        <v>NORTH BRANFORD LEGENDS</v>
      </c>
      <c r="G521" s="73"/>
      <c r="H521" s="97">
        <f>VLOOKUP(E521,START_TIMES,2)</f>
        <v>0.41666666666666702</v>
      </c>
      <c r="I521" s="25" t="str">
        <f>VLOOKUP(E521,FallFields1,2)</f>
        <v>tbd</v>
      </c>
      <c r="J521" s="75"/>
      <c r="M521" s="238" t="s">
        <v>149</v>
      </c>
      <c r="N521" s="238" t="s">
        <v>139</v>
      </c>
    </row>
    <row r="522" spans="1:14" ht="12.75" hidden="1" customHeight="1" thickTop="1" thickBot="1" x14ac:dyDescent="0.4">
      <c r="A522" s="23">
        <v>519</v>
      </c>
      <c r="B522" s="23">
        <v>11</v>
      </c>
      <c r="C522" s="99">
        <v>42974</v>
      </c>
      <c r="D522" s="70" t="s">
        <v>103</v>
      </c>
      <c r="E522" s="24" t="str">
        <f t="shared" si="115"/>
        <v>SOUTHBURY BOOMERS</v>
      </c>
      <c r="F522" s="25" t="str">
        <f t="shared" si="115"/>
        <v>WEST HAVEN GRAYS</v>
      </c>
      <c r="G522" s="73"/>
      <c r="H522" s="97">
        <f>VLOOKUP(E522,START_TIMES,2)</f>
        <v>0.41666666666666702</v>
      </c>
      <c r="I522" s="25" t="str">
        <f>VLOOKUP(E522,FallFields1,2)</f>
        <v>Settlers Park, Southbury</v>
      </c>
      <c r="J522" s="75"/>
      <c r="M522" s="238" t="s">
        <v>140</v>
      </c>
      <c r="N522" s="238" t="s">
        <v>145</v>
      </c>
    </row>
    <row r="523" spans="1:14" ht="12.75" hidden="1" customHeight="1" thickTop="1" thickBot="1" x14ac:dyDescent="0.4">
      <c r="A523" s="23">
        <v>520</v>
      </c>
      <c r="B523" s="23" t="s">
        <v>0</v>
      </c>
      <c r="C523" s="99"/>
      <c r="D523" s="70" t="s">
        <v>0</v>
      </c>
      <c r="E523" s="24" t="s">
        <v>0</v>
      </c>
      <c r="F523" s="25" t="s">
        <v>0</v>
      </c>
      <c r="G523" s="73"/>
      <c r="H523" s="97"/>
      <c r="I523" s="25" t="s">
        <v>0</v>
      </c>
      <c r="J523" s="75"/>
      <c r="M523" s="238"/>
      <c r="N523" s="238"/>
    </row>
    <row r="524" spans="1:14" ht="17.25" hidden="1" customHeight="1" thickTop="1" thickBot="1" x14ac:dyDescent="0.3">
      <c r="A524" s="23">
        <v>521</v>
      </c>
      <c r="B524" s="153" t="s">
        <v>0</v>
      </c>
      <c r="C524" s="156"/>
      <c r="D524" s="202" t="s">
        <v>229</v>
      </c>
      <c r="E524" s="110"/>
      <c r="F524" s="156"/>
      <c r="G524" s="188"/>
      <c r="H524" s="156"/>
      <c r="I524" s="156"/>
      <c r="J524" s="156"/>
      <c r="K524" s="193"/>
      <c r="L524" s="193"/>
      <c r="M524" s="231"/>
      <c r="N524" s="231"/>
    </row>
    <row r="525" spans="1:14" ht="12.75" hidden="1" customHeight="1" thickTop="1" thickBot="1" x14ac:dyDescent="0.4">
      <c r="A525" s="23">
        <v>522</v>
      </c>
      <c r="B525" s="23" t="s">
        <v>0</v>
      </c>
      <c r="C525" s="99"/>
      <c r="D525" s="177" t="s">
        <v>0</v>
      </c>
      <c r="E525" s="24" t="s">
        <v>0</v>
      </c>
      <c r="F525" s="25" t="s">
        <v>0</v>
      </c>
      <c r="G525" s="73"/>
      <c r="H525" s="97"/>
      <c r="I525" s="25" t="s">
        <v>0</v>
      </c>
      <c r="J525" s="75"/>
      <c r="M525" s="240"/>
      <c r="N525" s="240"/>
    </row>
    <row r="526" spans="1:14" ht="12.75" hidden="1" customHeight="1" thickTop="1" thickBot="1" x14ac:dyDescent="0.4">
      <c r="A526" s="23">
        <v>523</v>
      </c>
      <c r="B526" s="23">
        <v>12</v>
      </c>
      <c r="C526" s="99">
        <v>42988</v>
      </c>
      <c r="D526" s="34" t="s">
        <v>10</v>
      </c>
      <c r="E526" s="24" t="str">
        <f t="shared" ref="E526:F530" si="116">VLOOKUP(M526,Teams,2)</f>
        <v>MILFORD TUESDAY</v>
      </c>
      <c r="F526" s="25" t="str">
        <f t="shared" si="116"/>
        <v>VASCO DA GAMA 30</v>
      </c>
      <c r="G526" s="73"/>
      <c r="H526" s="97">
        <f>VLOOKUP(E526,START_TIMES,2)</f>
        <v>0.41666666666666702</v>
      </c>
      <c r="I526" s="25" t="str">
        <f>VLOOKUP(E526,FallFields1,2)</f>
        <v>Fred Wolfe Park, Orange</v>
      </c>
      <c r="J526" s="75"/>
      <c r="M526" s="238" t="s">
        <v>94</v>
      </c>
      <c r="N526" s="238" t="s">
        <v>101</v>
      </c>
    </row>
    <row r="527" spans="1:14" ht="12.75" hidden="1" customHeight="1" thickTop="1" thickBot="1" x14ac:dyDescent="0.4">
      <c r="A527" s="23">
        <v>524</v>
      </c>
      <c r="B527" s="23">
        <v>12</v>
      </c>
      <c r="C527" s="99">
        <v>42988</v>
      </c>
      <c r="D527" s="34" t="s">
        <v>10</v>
      </c>
      <c r="E527" s="24" t="str">
        <f t="shared" si="116"/>
        <v>CLINTON FC</v>
      </c>
      <c r="F527" s="25" t="str">
        <f t="shared" si="116"/>
        <v>ECUACHAMOS FC</v>
      </c>
      <c r="G527" s="73"/>
      <c r="H527" s="97">
        <f>VLOOKUP(E527,START_TIMES,2)</f>
        <v>0.41666666666666702</v>
      </c>
      <c r="I527" s="25" t="str">
        <f>VLOOKUP(E527,FallFields1,2)</f>
        <v>Indian River Sports Complex, Clinton</v>
      </c>
      <c r="J527" s="75"/>
      <c r="M527" s="238" t="s">
        <v>97</v>
      </c>
      <c r="N527" s="238" t="s">
        <v>93</v>
      </c>
    </row>
    <row r="528" spans="1:14" ht="12.75" hidden="1" customHeight="1" thickTop="1" thickBot="1" x14ac:dyDescent="0.4">
      <c r="A528" s="23">
        <v>525</v>
      </c>
      <c r="B528" s="23">
        <v>12</v>
      </c>
      <c r="C528" s="99">
        <v>42988</v>
      </c>
      <c r="D528" s="71" t="s">
        <v>10</v>
      </c>
      <c r="E528" s="24" t="str">
        <f t="shared" si="116"/>
        <v>GREENWICH ARSENAL 30</v>
      </c>
      <c r="F528" s="25" t="str">
        <f t="shared" si="116"/>
        <v>POLONEZ UNITED</v>
      </c>
      <c r="G528" s="73"/>
      <c r="H528" s="97">
        <f>VLOOKUP(E528,START_TIMES,2)</f>
        <v>0.41666666666666702</v>
      </c>
      <c r="I528" s="25" t="str">
        <f>VLOOKUP(E528,FallFields1,2)</f>
        <v>tbd</v>
      </c>
      <c r="J528" s="75"/>
      <c r="M528" s="238" t="s">
        <v>99</v>
      </c>
      <c r="N528" s="238" t="s">
        <v>100</v>
      </c>
    </row>
    <row r="529" spans="1:14" ht="12.75" hidden="1" customHeight="1" thickTop="1" thickBot="1" x14ac:dyDescent="0.4">
      <c r="A529" s="23">
        <v>526</v>
      </c>
      <c r="B529" s="23">
        <v>12</v>
      </c>
      <c r="C529" s="99">
        <v>42988</v>
      </c>
      <c r="D529" s="71" t="s">
        <v>10</v>
      </c>
      <c r="E529" s="24" t="str">
        <f t="shared" si="116"/>
        <v>SHELTON FC</v>
      </c>
      <c r="F529" s="25" t="str">
        <f t="shared" si="116"/>
        <v>NEWINGTON PORTUGUESE 30</v>
      </c>
      <c r="G529" s="73"/>
      <c r="H529" s="97">
        <f>VLOOKUP(E529,START_TIMES,2)</f>
        <v>0.33333333333333331</v>
      </c>
      <c r="I529" s="25" t="str">
        <f>VLOOKUP(E529,FallFields1,2)</f>
        <v>Nike Site, Shelton</v>
      </c>
      <c r="J529" s="75"/>
      <c r="M529" s="238" t="s">
        <v>95</v>
      </c>
      <c r="N529" s="238" t="s">
        <v>92</v>
      </c>
    </row>
    <row r="530" spans="1:14" ht="12.75" hidden="1" customHeight="1" thickTop="1" thickBot="1" x14ac:dyDescent="0.4">
      <c r="A530" s="23">
        <v>527</v>
      </c>
      <c r="B530" s="23">
        <v>12</v>
      </c>
      <c r="C530" s="99">
        <v>42988</v>
      </c>
      <c r="D530" s="179" t="s">
        <v>10</v>
      </c>
      <c r="E530" s="24" t="str">
        <f t="shared" si="116"/>
        <v>NORTH BRANFORD 30</v>
      </c>
      <c r="F530" s="25" t="str">
        <f t="shared" si="116"/>
        <v>DANBURY UNITED 30</v>
      </c>
      <c r="G530" s="73"/>
      <c r="H530" s="97">
        <f>VLOOKUP(E530,START_TIMES,2)</f>
        <v>0.41666666666666702</v>
      </c>
      <c r="I530" s="25" t="str">
        <f>VLOOKUP(E530,FallFields1,2)</f>
        <v>Northford Park, North Branford</v>
      </c>
      <c r="J530" s="75"/>
      <c r="M530" s="238" t="s">
        <v>98</v>
      </c>
      <c r="N530" s="238" t="s">
        <v>96</v>
      </c>
    </row>
    <row r="531" spans="1:14" ht="12.75" hidden="1" customHeight="1" thickTop="1" thickBot="1" x14ac:dyDescent="0.4">
      <c r="A531" s="23">
        <v>528</v>
      </c>
      <c r="B531" s="23"/>
      <c r="C531" s="99"/>
      <c r="D531" s="174" t="s">
        <v>0</v>
      </c>
      <c r="E531" s="24"/>
      <c r="F531" s="25"/>
      <c r="G531" s="73"/>
      <c r="H531" s="97"/>
      <c r="I531" s="25"/>
      <c r="J531" s="75"/>
      <c r="M531" s="240"/>
      <c r="N531" s="240"/>
    </row>
    <row r="532" spans="1:14" ht="12.75" hidden="1" customHeight="1" thickTop="1" thickBot="1" x14ac:dyDescent="0.4">
      <c r="A532" s="23">
        <v>529</v>
      </c>
      <c r="B532" s="23">
        <v>12</v>
      </c>
      <c r="C532" s="99">
        <v>42988</v>
      </c>
      <c r="D532" s="35" t="s">
        <v>175</v>
      </c>
      <c r="E532" s="24" t="str">
        <f t="shared" ref="E532:F537" si="117">VLOOKUP(M532,Teams,2)</f>
        <v>STAMFORD FC</v>
      </c>
      <c r="F532" s="25" t="str">
        <f t="shared" si="117"/>
        <v>NEWTOWN SALTY DOGS</v>
      </c>
      <c r="G532" s="73"/>
      <c r="H532" s="97">
        <f t="shared" ref="H532:H537" si="118">VLOOKUP(E532,START_TIMES,2)</f>
        <v>0.41666666666666702</v>
      </c>
      <c r="I532" s="25" t="str">
        <f>VLOOKUP(E532,FallFields1,2)</f>
        <v>West Beach Fields, Stamford</v>
      </c>
      <c r="J532" s="75"/>
      <c r="M532" s="229" t="s">
        <v>158</v>
      </c>
      <c r="N532" s="229" t="s">
        <v>157</v>
      </c>
    </row>
    <row r="533" spans="1:14" ht="12.75" hidden="1" customHeight="1" thickTop="1" thickBot="1" x14ac:dyDescent="0.4">
      <c r="A533" s="23">
        <v>530</v>
      </c>
      <c r="B533" s="23">
        <v>12</v>
      </c>
      <c r="C533" s="99">
        <v>42988</v>
      </c>
      <c r="D533" s="35" t="s">
        <v>175</v>
      </c>
      <c r="E533" s="24" t="str">
        <f t="shared" si="117"/>
        <v>CASEUS NEW HAVEN FC</v>
      </c>
      <c r="F533" s="25" t="str">
        <f t="shared" si="117"/>
        <v>HENRY  REID FC 30</v>
      </c>
      <c r="G533" s="73"/>
      <c r="H533" s="97">
        <f t="shared" si="118"/>
        <v>0.33333333333333331</v>
      </c>
      <c r="I533" s="25" t="str">
        <f>VLOOKUP(E533,FallFields1,2)</f>
        <v>Strong Stadium, West Haven</v>
      </c>
      <c r="J533" s="75"/>
      <c r="M533" s="229" t="s">
        <v>151</v>
      </c>
      <c r="N533" s="229" t="s">
        <v>153</v>
      </c>
    </row>
    <row r="534" spans="1:14" ht="12.75" hidden="1" customHeight="1" thickTop="1" thickBot="1" x14ac:dyDescent="0.4">
      <c r="A534" s="23">
        <v>531</v>
      </c>
      <c r="B534" s="23">
        <v>12</v>
      </c>
      <c r="C534" s="99">
        <v>42988</v>
      </c>
      <c r="D534" s="68" t="s">
        <v>175</v>
      </c>
      <c r="E534" s="24" t="str">
        <f t="shared" si="117"/>
        <v>LITCHFIELD COUNTY BLUES</v>
      </c>
      <c r="F534" s="25" t="str">
        <f t="shared" si="117"/>
        <v>BYE 30 (NO GAME)</v>
      </c>
      <c r="G534" s="73"/>
      <c r="H534" s="97">
        <f t="shared" si="118"/>
        <v>0.41666666666666702</v>
      </c>
      <c r="I534" s="266" t="s">
        <v>91</v>
      </c>
      <c r="J534" s="75"/>
      <c r="M534" s="229" t="s">
        <v>154</v>
      </c>
      <c r="N534" s="229" t="s">
        <v>150</v>
      </c>
    </row>
    <row r="535" spans="1:14" ht="12.75" hidden="1" customHeight="1" thickTop="1" thickBot="1" x14ac:dyDescent="0.4">
      <c r="A535" s="23">
        <v>532</v>
      </c>
      <c r="B535" s="23">
        <v>12</v>
      </c>
      <c r="C535" s="99">
        <v>42988</v>
      </c>
      <c r="D535" s="68" t="s">
        <v>175</v>
      </c>
      <c r="E535" s="24" t="str">
        <f t="shared" si="117"/>
        <v>PAMPLONA FC</v>
      </c>
      <c r="F535" s="25" t="str">
        <f t="shared" si="117"/>
        <v>MILFORD AMIGOS</v>
      </c>
      <c r="G535" s="73"/>
      <c r="H535" s="97">
        <f t="shared" si="118"/>
        <v>0.41666666666666702</v>
      </c>
      <c r="I535" s="25" t="str">
        <f>VLOOKUP(E535,FallFields1,2)</f>
        <v>Fontaine Field, Norwich</v>
      </c>
      <c r="J535" s="75"/>
      <c r="M535" s="229" t="s">
        <v>651</v>
      </c>
      <c r="N535" s="229" t="s">
        <v>155</v>
      </c>
    </row>
    <row r="536" spans="1:14" ht="12.75" hidden="1" customHeight="1" thickTop="1" thickBot="1" x14ac:dyDescent="0.4">
      <c r="A536" s="23">
        <v>533</v>
      </c>
      <c r="B536" s="23">
        <v>12</v>
      </c>
      <c r="C536" s="99">
        <v>42988</v>
      </c>
      <c r="D536" s="165" t="s">
        <v>175</v>
      </c>
      <c r="E536" s="24" t="str">
        <f t="shared" si="117"/>
        <v>INTERNAZIONALE</v>
      </c>
      <c r="F536" s="25" t="str">
        <f t="shared" si="117"/>
        <v>CLUB NAPOLI 30</v>
      </c>
      <c r="G536" s="73"/>
      <c r="H536" s="97">
        <f t="shared" si="118"/>
        <v>0.41666666666666702</v>
      </c>
      <c r="I536" s="25" t="str">
        <f>VLOOKUP(E536,fields,2)</f>
        <v>tbd</v>
      </c>
      <c r="J536" s="75"/>
      <c r="M536" s="229" t="s">
        <v>652</v>
      </c>
      <c r="N536" s="229" t="s">
        <v>152</v>
      </c>
    </row>
    <row r="537" spans="1:14" ht="12.75" hidden="1" customHeight="1" thickTop="1" thickBot="1" x14ac:dyDescent="0.4">
      <c r="A537" s="23">
        <v>534</v>
      </c>
      <c r="B537" s="23">
        <v>12</v>
      </c>
      <c r="C537" s="99">
        <v>42988</v>
      </c>
      <c r="D537" s="68" t="s">
        <v>175</v>
      </c>
      <c r="E537" s="24" t="str">
        <f t="shared" si="117"/>
        <v>NAUGATUCK FUSION</v>
      </c>
      <c r="F537" s="25" t="str">
        <f t="shared" si="117"/>
        <v>WATERTOWN GEEZERS</v>
      </c>
      <c r="G537" s="73"/>
      <c r="H537" s="97">
        <f t="shared" si="118"/>
        <v>0.41666666666666702</v>
      </c>
      <c r="I537" s="25" t="str">
        <f>VLOOKUP(E537,fields,2)</f>
        <v>City Hill MS, Naugatuck</v>
      </c>
      <c r="J537" s="75"/>
      <c r="M537" s="229" t="s">
        <v>156</v>
      </c>
      <c r="N537" s="229" t="s">
        <v>159</v>
      </c>
    </row>
    <row r="538" spans="1:14" ht="12.75" hidden="1" customHeight="1" thickTop="1" thickBot="1" x14ac:dyDescent="0.4">
      <c r="A538" s="23">
        <v>535</v>
      </c>
      <c r="B538" s="23"/>
      <c r="C538" s="99"/>
      <c r="D538" s="173" t="s">
        <v>0</v>
      </c>
      <c r="E538" s="24"/>
      <c r="F538" s="25"/>
      <c r="G538" s="73"/>
      <c r="H538" s="97"/>
      <c r="I538" s="25"/>
      <c r="J538" s="75"/>
      <c r="M538" s="240"/>
      <c r="N538" s="240"/>
    </row>
    <row r="539" spans="1:14" ht="12.75" hidden="1" customHeight="1" thickTop="1" thickBot="1" x14ac:dyDescent="0.4">
      <c r="A539" s="23">
        <v>536</v>
      </c>
      <c r="B539" s="23">
        <v>12</v>
      </c>
      <c r="C539" s="99">
        <v>42988</v>
      </c>
      <c r="D539" s="36" t="s">
        <v>11</v>
      </c>
      <c r="E539" s="24" t="str">
        <f t="shared" ref="E539:F543" si="119">VLOOKUP(M539,Teams,2)</f>
        <v>NORWALK MARINERS</v>
      </c>
      <c r="F539" s="25" t="str">
        <f t="shared" si="119"/>
        <v xml:space="preserve">WILTON WARRIORS </v>
      </c>
      <c r="G539" s="73"/>
      <c r="H539" s="97">
        <v>0.33333333333333331</v>
      </c>
      <c r="I539" s="25" t="str">
        <f>VLOOKUP(E539,FallFields1,2)</f>
        <v>Nathan Hale MS, Norwalk</v>
      </c>
      <c r="J539" s="75"/>
      <c r="M539" s="238" t="s">
        <v>104</v>
      </c>
      <c r="N539" s="238" t="s">
        <v>109</v>
      </c>
    </row>
    <row r="540" spans="1:14" ht="12.75" hidden="1" customHeight="1" thickTop="1" thickBot="1" x14ac:dyDescent="0.4">
      <c r="A540" s="23">
        <v>537</v>
      </c>
      <c r="B540" s="23">
        <v>12</v>
      </c>
      <c r="C540" s="99">
        <v>42988</v>
      </c>
      <c r="D540" s="36" t="s">
        <v>11</v>
      </c>
      <c r="E540" s="24" t="str">
        <f t="shared" si="119"/>
        <v>CHESHIRE AZZURRI 40</v>
      </c>
      <c r="F540" s="25" t="str">
        <f t="shared" si="119"/>
        <v>FAIRFIELD GAC</v>
      </c>
      <c r="G540" s="73"/>
      <c r="H540" s="97">
        <f>VLOOKUP(E540,START_TIMES,2)</f>
        <v>0.41666666666666669</v>
      </c>
      <c r="I540" s="25" t="str">
        <f>VLOOKUP(E540,FallFields1,2)</f>
        <v>Quinnipiac Park, Cheshire</v>
      </c>
      <c r="J540" s="75"/>
      <c r="L540" s="1" t="s">
        <v>0</v>
      </c>
      <c r="M540" s="238" t="s">
        <v>160</v>
      </c>
      <c r="N540" s="238" t="s">
        <v>162</v>
      </c>
    </row>
    <row r="541" spans="1:14" ht="12.75" hidden="1" customHeight="1" thickTop="1" thickBot="1" x14ac:dyDescent="0.4">
      <c r="A541" s="23">
        <v>538</v>
      </c>
      <c r="B541" s="23">
        <v>12</v>
      </c>
      <c r="C541" s="99">
        <v>42988</v>
      </c>
      <c r="D541" s="67" t="s">
        <v>11</v>
      </c>
      <c r="E541" s="24" t="str">
        <f t="shared" si="119"/>
        <v>VASCO DA GAMA 40</v>
      </c>
      <c r="F541" s="25" t="str">
        <f t="shared" si="119"/>
        <v>GREENWICH PUMAS</v>
      </c>
      <c r="G541" s="73"/>
      <c r="H541" s="97">
        <f>VLOOKUP(E541,START_TIMES,2)</f>
        <v>0.41666666666666702</v>
      </c>
      <c r="I541" s="25" t="str">
        <f>VLOOKUP(E541,FallFields1,2)</f>
        <v>Veterans Memorial Park, Bridgeport</v>
      </c>
      <c r="J541" s="75"/>
      <c r="M541" s="238" t="s">
        <v>107</v>
      </c>
      <c r="N541" s="238" t="s">
        <v>163</v>
      </c>
    </row>
    <row r="542" spans="1:14" ht="12.75" hidden="1" customHeight="1" thickTop="1" thickBot="1" x14ac:dyDescent="0.4">
      <c r="A542" s="23">
        <v>539</v>
      </c>
      <c r="B542" s="23">
        <v>12</v>
      </c>
      <c r="C542" s="99">
        <v>42988</v>
      </c>
      <c r="D542" s="67" t="s">
        <v>11</v>
      </c>
      <c r="E542" s="24" t="str">
        <f t="shared" si="119"/>
        <v>RIDGEFIELD KICKS</v>
      </c>
      <c r="F542" s="25" t="str">
        <f t="shared" si="119"/>
        <v>WATERBURY ALBANIANS</v>
      </c>
      <c r="G542" s="73"/>
      <c r="H542" s="97">
        <f>VLOOKUP(E542,START_TIMES,2)</f>
        <v>0.41666666666666702</v>
      </c>
      <c r="I542" s="25" t="str">
        <f>VLOOKUP(E542,FallFields1,2)</f>
        <v>Scotland Field, Ridgefield</v>
      </c>
      <c r="J542" s="75"/>
      <c r="M542" s="238" t="s">
        <v>105</v>
      </c>
      <c r="N542" s="238" t="s">
        <v>108</v>
      </c>
    </row>
    <row r="543" spans="1:14" ht="12.75" hidden="1" customHeight="1" thickTop="1" thickBot="1" x14ac:dyDescent="0.4">
      <c r="A543" s="23">
        <v>540</v>
      </c>
      <c r="B543" s="23">
        <v>12</v>
      </c>
      <c r="C543" s="99">
        <v>42988</v>
      </c>
      <c r="D543" s="164" t="s">
        <v>11</v>
      </c>
      <c r="E543" s="24" t="str">
        <f t="shared" si="119"/>
        <v>STORM FC</v>
      </c>
      <c r="F543" s="25" t="str">
        <f t="shared" si="119"/>
        <v>DANBURY UNITED 40</v>
      </c>
      <c r="G543" s="73"/>
      <c r="H543" s="97">
        <f>VLOOKUP(E543,START_TIMES,2)</f>
        <v>0.33333333333333331</v>
      </c>
      <c r="I543" s="25" t="str">
        <f>VLOOKUP(E543,FallFields1,2)</f>
        <v>Wakeman Park, Westport</v>
      </c>
      <c r="J543" s="75"/>
      <c r="M543" s="238" t="s">
        <v>106</v>
      </c>
      <c r="N543" s="238" t="s">
        <v>161</v>
      </c>
    </row>
    <row r="544" spans="1:14" ht="12.75" hidden="1" customHeight="1" thickTop="1" thickBot="1" x14ac:dyDescent="0.4">
      <c r="A544" s="23">
        <v>541</v>
      </c>
      <c r="B544" s="23"/>
      <c r="C544" s="99"/>
      <c r="D544" s="184" t="s">
        <v>0</v>
      </c>
      <c r="E544" s="24"/>
      <c r="F544" s="25"/>
      <c r="G544" s="73"/>
      <c r="H544" s="97"/>
      <c r="I544" s="25"/>
      <c r="J544" s="75"/>
      <c r="M544" s="240"/>
      <c r="N544" s="240"/>
    </row>
    <row r="545" spans="1:14" ht="12.75" hidden="1" customHeight="1" thickTop="1" thickBot="1" x14ac:dyDescent="0.4">
      <c r="A545" s="23">
        <v>542</v>
      </c>
      <c r="B545" s="23">
        <v>12</v>
      </c>
      <c r="C545" s="99">
        <v>42988</v>
      </c>
      <c r="D545" s="37" t="s">
        <v>12</v>
      </c>
      <c r="E545" s="24" t="str">
        <f t="shared" ref="E545:F549" si="120">VLOOKUP(M545,Teams,2)</f>
        <v xml:space="preserve">GUILFORD CELTIC </v>
      </c>
      <c r="F545" s="25" t="str">
        <f t="shared" si="120"/>
        <v>STAMFORD UNITED</v>
      </c>
      <c r="G545" s="73"/>
      <c r="H545" s="97">
        <f>VLOOKUP(E545,START_TIMES,2)</f>
        <v>0.41666666666666702</v>
      </c>
      <c r="I545" s="25" t="str">
        <f>VLOOKUP(E545,FallFields1,2)</f>
        <v>Bittner Park, Guilford</v>
      </c>
      <c r="J545" s="75"/>
      <c r="M545" s="238" t="s">
        <v>114</v>
      </c>
      <c r="N545" s="238" t="s">
        <v>119</v>
      </c>
    </row>
    <row r="546" spans="1:14" ht="12.75" hidden="1" customHeight="1" thickTop="1" thickBot="1" x14ac:dyDescent="0.4">
      <c r="A546" s="23">
        <v>543</v>
      </c>
      <c r="B546" s="23">
        <v>12</v>
      </c>
      <c r="C546" s="99">
        <v>42988</v>
      </c>
      <c r="D546" s="37" t="s">
        <v>12</v>
      </c>
      <c r="E546" s="24" t="str">
        <f t="shared" si="120"/>
        <v>DERBY QUITUS</v>
      </c>
      <c r="F546" s="25" t="str">
        <f t="shared" si="120"/>
        <v>GREENWICH GUNNERS 40</v>
      </c>
      <c r="G546" s="73"/>
      <c r="H546" s="97">
        <f>VLOOKUP(E546,START_TIMES,2)</f>
        <v>0.41666666666666702</v>
      </c>
      <c r="I546" s="25" t="str">
        <f>VLOOKUP(E546,FallFields1,2)</f>
        <v>Witek Park, Derby</v>
      </c>
      <c r="J546" s="75"/>
      <c r="M546" s="238" t="s">
        <v>110</v>
      </c>
      <c r="N546" s="238" t="s">
        <v>112</v>
      </c>
    </row>
    <row r="547" spans="1:14" ht="12.75" hidden="1" customHeight="1" thickTop="1" thickBot="1" x14ac:dyDescent="0.4">
      <c r="A547" s="23">
        <v>544</v>
      </c>
      <c r="B547" s="23">
        <v>12</v>
      </c>
      <c r="C547" s="99">
        <v>42988</v>
      </c>
      <c r="D547" s="66" t="s">
        <v>12</v>
      </c>
      <c r="E547" s="24" t="str">
        <f t="shared" si="120"/>
        <v xml:space="preserve">NORWALK SPORT COLOMBIA </v>
      </c>
      <c r="F547" s="25" t="str">
        <f t="shared" si="120"/>
        <v>GUILFORD BELL CURVE</v>
      </c>
      <c r="G547" s="73"/>
      <c r="H547" s="97">
        <f>VLOOKUP(E547,START_TIMES,2)</f>
        <v>0.41666666666666702</v>
      </c>
      <c r="I547" s="25" t="str">
        <f>VLOOKUP(E547,FallFields1,2)</f>
        <v>Nathan Hale MS, Norwalk</v>
      </c>
      <c r="J547" s="75"/>
      <c r="K547" s="22"/>
      <c r="L547" s="22"/>
      <c r="M547" s="238" t="s">
        <v>117</v>
      </c>
      <c r="N547" s="238" t="s">
        <v>113</v>
      </c>
    </row>
    <row r="548" spans="1:14" ht="12.75" hidden="1" customHeight="1" thickTop="1" thickBot="1" x14ac:dyDescent="0.4">
      <c r="A548" s="23">
        <v>545</v>
      </c>
      <c r="B548" s="23">
        <v>12</v>
      </c>
      <c r="C548" s="99">
        <v>42988</v>
      </c>
      <c r="D548" s="66" t="s">
        <v>12</v>
      </c>
      <c r="E548" s="24" t="str">
        <f t="shared" si="120"/>
        <v>SOUTHEAST ROVERS</v>
      </c>
      <c r="F548" s="25" t="str">
        <f t="shared" si="120"/>
        <v>NEW HAVEN AMERICANS</v>
      </c>
      <c r="G548" s="73"/>
      <c r="H548" s="97">
        <f>VLOOKUP(E548,START_TIMES,2)</f>
        <v>0.41666666666666702</v>
      </c>
      <c r="I548" s="25" t="str">
        <f>VLOOKUP(E548,FallFields1,2)</f>
        <v>Spera Park, Waterford</v>
      </c>
      <c r="J548" s="75"/>
      <c r="K548" s="22"/>
      <c r="L548" s="22"/>
      <c r="M548" s="238" t="s">
        <v>118</v>
      </c>
      <c r="N548" s="238" t="s">
        <v>115</v>
      </c>
    </row>
    <row r="549" spans="1:14" ht="12.75" hidden="1" customHeight="1" thickTop="1" thickBot="1" x14ac:dyDescent="0.4">
      <c r="A549" s="23">
        <v>546</v>
      </c>
      <c r="B549" s="23">
        <v>12</v>
      </c>
      <c r="C549" s="99">
        <v>42988</v>
      </c>
      <c r="D549" s="176" t="s">
        <v>12</v>
      </c>
      <c r="E549" s="24" t="str">
        <f t="shared" si="120"/>
        <v>NEWINGTON PORTUGUESE 40</v>
      </c>
      <c r="F549" s="25" t="str">
        <f t="shared" si="120"/>
        <v>GREENWICH ARSENAL 40</v>
      </c>
      <c r="G549" s="73"/>
      <c r="H549" s="97">
        <f>VLOOKUP(E549,START_TIMES,2)</f>
        <v>0.41666666666666702</v>
      </c>
      <c r="I549" s="25" t="str">
        <f>VLOOKUP(E549,FallFields1,2)</f>
        <v>Martin Kellogg, Newington</v>
      </c>
      <c r="J549" s="75"/>
      <c r="M549" s="238" t="s">
        <v>116</v>
      </c>
      <c r="N549" s="238" t="s">
        <v>111</v>
      </c>
    </row>
    <row r="550" spans="1:14" ht="12.75" hidden="1" customHeight="1" thickTop="1" thickBot="1" x14ac:dyDescent="0.4">
      <c r="A550" s="23">
        <v>547</v>
      </c>
      <c r="B550" s="23"/>
      <c r="C550" s="99"/>
      <c r="D550" s="183" t="s">
        <v>0</v>
      </c>
      <c r="E550" s="24"/>
      <c r="F550" s="25"/>
      <c r="G550" s="73"/>
      <c r="H550" s="97"/>
      <c r="I550" s="25"/>
      <c r="J550" s="75"/>
      <c r="M550" s="240"/>
      <c r="N550" s="240"/>
    </row>
    <row r="551" spans="1:14" ht="12.75" hidden="1" customHeight="1" thickTop="1" thickBot="1" x14ac:dyDescent="0.4">
      <c r="A551" s="23">
        <v>548</v>
      </c>
      <c r="B551" s="23">
        <v>12</v>
      </c>
      <c r="C551" s="99">
        <v>42988</v>
      </c>
      <c r="D551" s="38" t="s">
        <v>13</v>
      </c>
      <c r="E551" s="24" t="str">
        <f t="shared" ref="E551:F556" si="121">VLOOKUP(M551,Teams,2)</f>
        <v>WALLINGFORD MORELIA</v>
      </c>
      <c r="F551" s="25" t="str">
        <f t="shared" si="121"/>
        <v>STAMFORD CITY</v>
      </c>
      <c r="G551" s="73"/>
      <c r="H551" s="97">
        <f t="shared" ref="H551:H556" si="122">VLOOKUP(E551,START_TIMES,2)</f>
        <v>0.41666666666666702</v>
      </c>
      <c r="I551" s="25" t="str">
        <f t="shared" ref="I551:I556" si="123">VLOOKUP(E551,fields,2)</f>
        <v>Woodhouse Field, Wallingford</v>
      </c>
      <c r="J551" s="75"/>
      <c r="M551" s="218" t="s">
        <v>128</v>
      </c>
      <c r="N551" s="218" t="s">
        <v>127</v>
      </c>
    </row>
    <row r="552" spans="1:14" ht="12.75" hidden="1" customHeight="1" thickTop="1" thickBot="1" x14ac:dyDescent="0.4">
      <c r="A552" s="23">
        <v>549</v>
      </c>
      <c r="B552" s="23">
        <v>12</v>
      </c>
      <c r="C552" s="99">
        <v>42988</v>
      </c>
      <c r="D552" s="38" t="s">
        <v>13</v>
      </c>
      <c r="E552" s="24" t="str">
        <f t="shared" si="121"/>
        <v>ELI'S FC</v>
      </c>
      <c r="F552" s="25" t="str">
        <f t="shared" si="121"/>
        <v>HENRY  REID FC 40</v>
      </c>
      <c r="G552" s="73"/>
      <c r="H552" s="97">
        <f t="shared" si="122"/>
        <v>0.41666666666666702</v>
      </c>
      <c r="I552" s="25" t="str">
        <f t="shared" si="123"/>
        <v>Platt Tech HS, Milford</v>
      </c>
      <c r="J552" s="75"/>
      <c r="M552" s="218" t="s">
        <v>121</v>
      </c>
      <c r="N552" s="218" t="s">
        <v>123</v>
      </c>
    </row>
    <row r="553" spans="1:14" ht="12.75" hidden="1" customHeight="1" thickTop="1" thickBot="1" x14ac:dyDescent="0.4">
      <c r="A553" s="23">
        <v>550</v>
      </c>
      <c r="B553" s="23">
        <v>12</v>
      </c>
      <c r="C553" s="99">
        <v>42988</v>
      </c>
      <c r="D553" s="69" t="s">
        <v>13</v>
      </c>
      <c r="E553" s="24" t="str">
        <f t="shared" si="121"/>
        <v>NORTH BRANFORD 40</v>
      </c>
      <c r="F553" s="25" t="str">
        <f t="shared" si="121"/>
        <v xml:space="preserve">CHESHIRE UNITED </v>
      </c>
      <c r="G553" s="73"/>
      <c r="H553" s="97">
        <f t="shared" si="122"/>
        <v>0.41666666666666702</v>
      </c>
      <c r="I553" s="25" t="str">
        <f t="shared" si="123"/>
        <v>Coginchaug HS, Durham</v>
      </c>
      <c r="J553" s="75"/>
      <c r="M553" s="218" t="s">
        <v>124</v>
      </c>
      <c r="N553" s="218" t="s">
        <v>120</v>
      </c>
    </row>
    <row r="554" spans="1:14" ht="12.75" hidden="1" customHeight="1" thickTop="1" thickBot="1" x14ac:dyDescent="0.4">
      <c r="A554" s="23">
        <v>551</v>
      </c>
      <c r="B554" s="23">
        <v>12</v>
      </c>
      <c r="C554" s="99">
        <v>42988</v>
      </c>
      <c r="D554" s="69" t="s">
        <v>13</v>
      </c>
      <c r="E554" s="24" t="str">
        <f t="shared" si="121"/>
        <v>BYE 40 (NO GAME)</v>
      </c>
      <c r="F554" s="25" t="str">
        <f t="shared" si="121"/>
        <v>NORTH HAVEN SC</v>
      </c>
      <c r="G554" s="73"/>
      <c r="H554" s="97">
        <f t="shared" si="122"/>
        <v>0.41666666666666669</v>
      </c>
      <c r="I554" s="25" t="str">
        <f t="shared" si="123"/>
        <v>--</v>
      </c>
      <c r="J554" s="75"/>
      <c r="M554" s="218" t="s">
        <v>653</v>
      </c>
      <c r="N554" s="218" t="s">
        <v>125</v>
      </c>
    </row>
    <row r="555" spans="1:14" ht="12.75" hidden="1" customHeight="1" thickTop="1" thickBot="1" x14ac:dyDescent="0.4">
      <c r="A555" s="23">
        <v>552</v>
      </c>
      <c r="B555" s="23">
        <v>12</v>
      </c>
      <c r="C555" s="99">
        <v>42988</v>
      </c>
      <c r="D555" s="171" t="s">
        <v>13</v>
      </c>
      <c r="E555" s="24" t="str">
        <f t="shared" si="121"/>
        <v>BESA SC</v>
      </c>
      <c r="F555" s="25" t="str">
        <f t="shared" si="121"/>
        <v>HAMDEN UNITED</v>
      </c>
      <c r="G555" s="73"/>
      <c r="H555" s="97">
        <f t="shared" si="122"/>
        <v>0.41666666666666669</v>
      </c>
      <c r="I555" s="25" t="str">
        <f t="shared" si="123"/>
        <v>Wilby HS, Waterbury</v>
      </c>
      <c r="J555" s="75"/>
      <c r="M555" s="218" t="s">
        <v>654</v>
      </c>
      <c r="N555" s="218" t="s">
        <v>122</v>
      </c>
    </row>
    <row r="556" spans="1:14" ht="12.75" hidden="1" customHeight="1" thickTop="1" thickBot="1" x14ac:dyDescent="0.4">
      <c r="A556" s="23">
        <v>553</v>
      </c>
      <c r="B556" s="23">
        <v>12</v>
      </c>
      <c r="C556" s="99">
        <v>42988</v>
      </c>
      <c r="D556" s="171" t="s">
        <v>13</v>
      </c>
      <c r="E556" s="24" t="str">
        <f t="shared" si="121"/>
        <v>PAN ZONES</v>
      </c>
      <c r="F556" s="25" t="str">
        <f t="shared" si="121"/>
        <v>WILTON WOLVES</v>
      </c>
      <c r="G556" s="73"/>
      <c r="H556" s="97">
        <f t="shared" si="122"/>
        <v>0.41666666666666702</v>
      </c>
      <c r="I556" s="25" t="str">
        <f t="shared" si="123"/>
        <v>Stanley Quarter Park, New Britain</v>
      </c>
      <c r="J556" s="75"/>
      <c r="M556" s="218" t="s">
        <v>126</v>
      </c>
      <c r="N556" s="218" t="s">
        <v>129</v>
      </c>
    </row>
    <row r="557" spans="1:14" ht="12.75" hidden="1" customHeight="1" thickTop="1" thickBot="1" x14ac:dyDescent="0.4">
      <c r="A557" s="23">
        <v>554</v>
      </c>
      <c r="B557" s="23"/>
      <c r="C557" s="99"/>
      <c r="D557" s="172" t="s">
        <v>0</v>
      </c>
      <c r="E557" s="24"/>
      <c r="F557" s="25"/>
      <c r="G557" s="73"/>
      <c r="H557" s="97"/>
      <c r="I557" s="25"/>
      <c r="J557" s="75"/>
      <c r="M557" s="240"/>
      <c r="N557" s="240"/>
    </row>
    <row r="558" spans="1:14" ht="12.75" hidden="1" customHeight="1" thickTop="1" thickBot="1" x14ac:dyDescent="0.4">
      <c r="A558" s="23">
        <v>555</v>
      </c>
      <c r="B558" s="23">
        <v>12</v>
      </c>
      <c r="C558" s="99">
        <v>42988</v>
      </c>
      <c r="D558" s="28" t="s">
        <v>102</v>
      </c>
      <c r="E558" s="24" t="str">
        <f t="shared" ref="E558:F562" si="124">VLOOKUP(M558,Teams,2)</f>
        <v>GREENWICH GUNNERS 50</v>
      </c>
      <c r="F558" s="25" t="str">
        <f t="shared" si="124"/>
        <v>VASCO DA GAMA 50</v>
      </c>
      <c r="G558" s="73"/>
      <c r="H558" s="97">
        <f>VLOOKUP(E558,START_TIMES,2)</f>
        <v>0.41666666666666702</v>
      </c>
      <c r="I558" s="25" t="str">
        <f>VLOOKUP(E558,FallFields1,2)</f>
        <v>tbd</v>
      </c>
      <c r="J558" s="75"/>
      <c r="M558" s="238" t="s">
        <v>134</v>
      </c>
      <c r="N558" s="238" t="s">
        <v>144</v>
      </c>
    </row>
    <row r="559" spans="1:14" ht="12.75" hidden="1" customHeight="1" thickTop="1" thickBot="1" x14ac:dyDescent="0.4">
      <c r="A559" s="23">
        <v>556</v>
      </c>
      <c r="B559" s="23">
        <v>12</v>
      </c>
      <c r="C559" s="99">
        <v>42988</v>
      </c>
      <c r="D559" s="28" t="s">
        <v>102</v>
      </c>
      <c r="E559" s="24" t="str">
        <f t="shared" si="124"/>
        <v>CHESHIRE AZZURRI 50</v>
      </c>
      <c r="F559" s="25" t="str">
        <f t="shared" si="124"/>
        <v>DARIEN BLUE WAVE</v>
      </c>
      <c r="G559" s="73"/>
      <c r="H559" s="97">
        <f>VLOOKUP(E559,START_TIMES,2)</f>
        <v>0.41666666666666669</v>
      </c>
      <c r="I559" s="25" t="str">
        <f>VLOOKUP(E559,FallFields1,2)</f>
        <v>Quinnipiac Park, Cheshire</v>
      </c>
      <c r="J559" s="75"/>
      <c r="M559" s="238" t="s">
        <v>130</v>
      </c>
      <c r="N559" s="238" t="s">
        <v>132</v>
      </c>
    </row>
    <row r="560" spans="1:14" ht="12.75" hidden="1" customHeight="1" thickTop="1" thickBot="1" x14ac:dyDescent="0.4">
      <c r="A560" s="23">
        <v>557</v>
      </c>
      <c r="B560" s="23">
        <v>12</v>
      </c>
      <c r="C560" s="99">
        <v>42988</v>
      </c>
      <c r="D560" s="65" t="s">
        <v>102</v>
      </c>
      <c r="E560" s="24" t="str">
        <f t="shared" si="124"/>
        <v>NEW BRITAIN FALCONS FC</v>
      </c>
      <c r="F560" s="25" t="str">
        <f t="shared" si="124"/>
        <v xml:space="preserve">GLASTONBURY CELTIC </v>
      </c>
      <c r="G560" s="73"/>
      <c r="H560" s="97">
        <v>0.33333333333333331</v>
      </c>
      <c r="I560" s="25" t="str">
        <f>VLOOKUP(E560,FallFields1,2)</f>
        <v>Falcon Field, New Britain</v>
      </c>
      <c r="J560" s="75"/>
      <c r="M560" s="238" t="s">
        <v>141</v>
      </c>
      <c r="N560" s="238" t="s">
        <v>133</v>
      </c>
    </row>
    <row r="561" spans="1:14" ht="12.75" hidden="1" customHeight="1" thickTop="1" thickBot="1" x14ac:dyDescent="0.4">
      <c r="A561" s="23">
        <v>558</v>
      </c>
      <c r="B561" s="23">
        <v>12</v>
      </c>
      <c r="C561" s="99">
        <v>42988</v>
      </c>
      <c r="D561" s="65" t="s">
        <v>102</v>
      </c>
      <c r="E561" s="24" t="str">
        <f t="shared" si="124"/>
        <v>POLONIA FALCON STARS FC</v>
      </c>
      <c r="F561" s="25" t="str">
        <f t="shared" si="124"/>
        <v>GUILFORD BLACK EAGLES</v>
      </c>
      <c r="G561" s="73"/>
      <c r="H561" s="97">
        <f>VLOOKUP(E561,START_TIMES,2)</f>
        <v>0.41666666666666702</v>
      </c>
      <c r="I561" s="25" t="str">
        <f>VLOOKUP(E561,FallFields1,2)</f>
        <v>Falcon Field, New Britain</v>
      </c>
      <c r="J561" s="75"/>
      <c r="M561" s="238" t="s">
        <v>142</v>
      </c>
      <c r="N561" s="238" t="s">
        <v>136</v>
      </c>
    </row>
    <row r="562" spans="1:14" ht="12.75" hidden="1" customHeight="1" thickTop="1" thickBot="1" x14ac:dyDescent="0.4">
      <c r="A562" s="23">
        <v>559</v>
      </c>
      <c r="B562" s="23">
        <v>12</v>
      </c>
      <c r="C562" s="99">
        <v>42988</v>
      </c>
      <c r="D562" s="163" t="s">
        <v>102</v>
      </c>
      <c r="E562" s="24" t="str">
        <f t="shared" si="124"/>
        <v>HARTFORD CAVALIERS</v>
      </c>
      <c r="F562" s="25" t="str">
        <f t="shared" si="124"/>
        <v>CLUB NAPOLI 50</v>
      </c>
      <c r="G562" s="73"/>
      <c r="H562" s="97">
        <f>VLOOKUP(E562,START_TIMES,2)</f>
        <v>0.41666666666666702</v>
      </c>
      <c r="I562" s="25" t="str">
        <f>VLOOKUP(E562,FallFields1,2)</f>
        <v>Cronin Field, Hartford</v>
      </c>
      <c r="J562" s="75"/>
      <c r="M562" s="238" t="s">
        <v>138</v>
      </c>
      <c r="N562" s="238" t="s">
        <v>131</v>
      </c>
    </row>
    <row r="563" spans="1:14" ht="12.75" hidden="1" customHeight="1" thickTop="1" thickBot="1" x14ac:dyDescent="0.4">
      <c r="A563" s="23">
        <v>560</v>
      </c>
      <c r="B563" s="23"/>
      <c r="C563" s="99"/>
      <c r="D563" s="162" t="s">
        <v>0</v>
      </c>
      <c r="E563" s="24"/>
      <c r="F563" s="25"/>
      <c r="G563" s="73"/>
      <c r="H563" s="97"/>
      <c r="I563" s="25"/>
      <c r="J563" s="75"/>
      <c r="M563" s="238"/>
      <c r="N563" s="238"/>
    </row>
    <row r="564" spans="1:14" ht="12.75" hidden="1" customHeight="1" thickTop="1" thickBot="1" x14ac:dyDescent="0.4">
      <c r="A564" s="23">
        <v>561</v>
      </c>
      <c r="B564" s="23">
        <v>12</v>
      </c>
      <c r="C564" s="99">
        <v>42988</v>
      </c>
      <c r="D564" s="39" t="s">
        <v>103</v>
      </c>
      <c r="E564" s="24" t="str">
        <f t="shared" ref="E564:F568" si="125">VLOOKUP(M564,Teams,2)</f>
        <v>GREENWICH PUMAS LEGENDS</v>
      </c>
      <c r="F564" s="25" t="str">
        <f t="shared" si="125"/>
        <v>FARMINGTON WHITE OWLS</v>
      </c>
      <c r="G564" s="73"/>
      <c r="H564" s="97">
        <f>VLOOKUP(E564,START_TIMES,2)</f>
        <v>0.41666666666666702</v>
      </c>
      <c r="I564" s="25" t="str">
        <f>VLOOKUP(E564,FallFields1,2)</f>
        <v>tbd</v>
      </c>
      <c r="J564" s="75"/>
      <c r="M564" s="238" t="s">
        <v>149</v>
      </c>
      <c r="N564" s="238" t="s">
        <v>147</v>
      </c>
    </row>
    <row r="565" spans="1:14" ht="12.75" hidden="1" customHeight="1" thickTop="1" thickBot="1" x14ac:dyDescent="0.4">
      <c r="A565" s="23">
        <v>562</v>
      </c>
      <c r="B565" s="23">
        <v>12</v>
      </c>
      <c r="C565" s="99">
        <v>42988</v>
      </c>
      <c r="D565" s="39" t="s">
        <v>103</v>
      </c>
      <c r="E565" s="24" t="str">
        <f t="shared" si="125"/>
        <v>MOODUS SC</v>
      </c>
      <c r="F565" s="25" t="str">
        <f t="shared" si="125"/>
        <v>EAST HAVEN SC</v>
      </c>
      <c r="G565" s="73"/>
      <c r="H565" s="97">
        <f>VLOOKUP(E565,START_TIMES,2)</f>
        <v>0.41666666666666702</v>
      </c>
      <c r="I565" s="25" t="str">
        <f>VLOOKUP(E565,FallFields1,2)</f>
        <v>Nathan Hale-Ray HS, Moodus</v>
      </c>
      <c r="J565" s="75"/>
      <c r="M565" s="238" t="s">
        <v>135</v>
      </c>
      <c r="N565" s="238" t="s">
        <v>146</v>
      </c>
    </row>
    <row r="566" spans="1:14" ht="12.75" hidden="1" customHeight="1" thickTop="1" thickBot="1" x14ac:dyDescent="0.4">
      <c r="A566" s="23">
        <v>563</v>
      </c>
      <c r="B566" s="23">
        <v>12</v>
      </c>
      <c r="C566" s="99">
        <v>42988</v>
      </c>
      <c r="D566" s="70" t="s">
        <v>103</v>
      </c>
      <c r="E566" s="24" t="str">
        <f t="shared" si="125"/>
        <v>NORTH BRANFORD LEGENDS</v>
      </c>
      <c r="F566" s="25" t="str">
        <f t="shared" si="125"/>
        <v>NAUGATUCK RIVER RATS</v>
      </c>
      <c r="G566" s="73"/>
      <c r="H566" s="97">
        <v>0.33333333333333331</v>
      </c>
      <c r="I566" s="25" t="str">
        <f>VLOOKUP(E566,FallFields1,2)</f>
        <v>Northford Park, North Branford</v>
      </c>
      <c r="J566" s="75"/>
      <c r="M566" s="238" t="s">
        <v>139</v>
      </c>
      <c r="N566" s="238" t="s">
        <v>137</v>
      </c>
    </row>
    <row r="567" spans="1:14" ht="12.75" hidden="1" customHeight="1" thickTop="1" thickBot="1" x14ac:dyDescent="0.4">
      <c r="A567" s="23">
        <v>564</v>
      </c>
      <c r="B567" s="23">
        <v>12</v>
      </c>
      <c r="C567" s="99">
        <v>42988</v>
      </c>
      <c r="D567" s="72" t="s">
        <v>103</v>
      </c>
      <c r="E567" s="24" t="str">
        <f t="shared" si="125"/>
        <v>GREENWICH ARSENAL 50</v>
      </c>
      <c r="F567" s="25" t="str">
        <f t="shared" si="125"/>
        <v>WEST HAVEN GRAYS</v>
      </c>
      <c r="G567" s="73"/>
      <c r="H567" s="97">
        <f>VLOOKUP(E567,START_TIMES,2)</f>
        <v>0.41666666666666702</v>
      </c>
      <c r="I567" s="25" t="str">
        <f>VLOOKUP(E567,FallFields1,2)</f>
        <v>tbd</v>
      </c>
      <c r="J567" s="75"/>
      <c r="M567" s="238" t="s">
        <v>148</v>
      </c>
      <c r="N567" s="238" t="s">
        <v>145</v>
      </c>
    </row>
    <row r="568" spans="1:14" ht="15.5" hidden="1" thickTop="1" thickBot="1" x14ac:dyDescent="0.4">
      <c r="A568" s="23">
        <v>565</v>
      </c>
      <c r="B568" s="154">
        <v>12</v>
      </c>
      <c r="C568" s="157">
        <v>42988</v>
      </c>
      <c r="D568" s="199" t="s">
        <v>103</v>
      </c>
      <c r="E568" s="24" t="str">
        <f t="shared" si="125"/>
        <v>SOUTHBURY BOOMERS</v>
      </c>
      <c r="F568" s="25" t="str">
        <f t="shared" si="125"/>
        <v>WATERBURY PONTES</v>
      </c>
      <c r="G568" s="73"/>
      <c r="H568" s="97">
        <f>VLOOKUP(E568,START_TIMES,2)</f>
        <v>0.41666666666666702</v>
      </c>
      <c r="I568" s="25" t="str">
        <f>VLOOKUP(E568,FallFields1,2)</f>
        <v>Settlers Park, Southbury</v>
      </c>
      <c r="J568" s="192"/>
      <c r="K568" s="194"/>
      <c r="L568" s="194"/>
      <c r="M568" s="238" t="s">
        <v>140</v>
      </c>
      <c r="N568" s="238" t="s">
        <v>143</v>
      </c>
    </row>
    <row r="569" spans="1:14" ht="12.75" hidden="1" customHeight="1" thickTop="1" thickBot="1" x14ac:dyDescent="0.4">
      <c r="A569" s="23">
        <v>566</v>
      </c>
      <c r="B569" s="23" t="s">
        <v>0</v>
      </c>
      <c r="C569" s="99"/>
      <c r="D569" s="200" t="s">
        <v>0</v>
      </c>
      <c r="E569" s="24"/>
      <c r="F569" s="25"/>
      <c r="G569" s="73"/>
      <c r="H569" s="97"/>
      <c r="I569" s="25"/>
      <c r="J569" s="75"/>
      <c r="M569" s="240"/>
      <c r="N569" s="240"/>
    </row>
    <row r="570" spans="1:14" ht="13.5" hidden="1" customHeight="1" thickTop="1" thickBot="1" x14ac:dyDescent="0.4">
      <c r="A570" s="23">
        <v>567</v>
      </c>
      <c r="B570" s="23">
        <v>13</v>
      </c>
      <c r="C570" s="99">
        <v>42995</v>
      </c>
      <c r="D570" s="34" t="s">
        <v>10</v>
      </c>
      <c r="E570" s="24" t="str">
        <f t="shared" ref="E570:F574" si="126">VLOOKUP(M570,Teams,2)</f>
        <v>CLINTON FC</v>
      </c>
      <c r="F570" s="25" t="str">
        <f t="shared" si="126"/>
        <v>NEWINGTON PORTUGUESE 30</v>
      </c>
      <c r="G570" s="73"/>
      <c r="H570" s="97">
        <f>VLOOKUP(E570,START_TIMES,2)</f>
        <v>0.41666666666666702</v>
      </c>
      <c r="I570" s="25" t="str">
        <f>VLOOKUP(E570,FallFields1,2)</f>
        <v>Indian River Sports Complex, Clinton</v>
      </c>
      <c r="J570" s="75"/>
      <c r="M570" s="238" t="s">
        <v>97</v>
      </c>
      <c r="N570" s="238" t="s">
        <v>92</v>
      </c>
    </row>
    <row r="571" spans="1:14" ht="12.75" hidden="1" customHeight="1" thickTop="1" thickBot="1" x14ac:dyDescent="0.4">
      <c r="A571" s="23">
        <v>568</v>
      </c>
      <c r="B571" s="23">
        <v>13</v>
      </c>
      <c r="C571" s="99">
        <v>42995</v>
      </c>
      <c r="D571" s="34" t="s">
        <v>10</v>
      </c>
      <c r="E571" s="24" t="str">
        <f t="shared" si="126"/>
        <v>DANBURY UNITED 30</v>
      </c>
      <c r="F571" s="25" t="str">
        <f t="shared" si="126"/>
        <v>VASCO DA GAMA 30</v>
      </c>
      <c r="G571" s="73"/>
      <c r="H571" s="97">
        <f>VLOOKUP(E571,START_TIMES,2)</f>
        <v>0.375</v>
      </c>
      <c r="I571" s="25" t="str">
        <f>VLOOKUP(E571,FallFields1,2)</f>
        <v>Portuguese Cultural Center, Danbury</v>
      </c>
      <c r="J571" s="75"/>
      <c r="M571" s="238" t="s">
        <v>96</v>
      </c>
      <c r="N571" s="238" t="s">
        <v>101</v>
      </c>
    </row>
    <row r="572" spans="1:14" ht="12.75" hidden="1" customHeight="1" thickTop="1" thickBot="1" x14ac:dyDescent="0.4">
      <c r="A572" s="23">
        <v>569</v>
      </c>
      <c r="B572" s="23">
        <v>13</v>
      </c>
      <c r="C572" s="99">
        <v>42995</v>
      </c>
      <c r="D572" s="34" t="s">
        <v>10</v>
      </c>
      <c r="E572" s="24" t="str">
        <f t="shared" si="126"/>
        <v>MILFORD TUESDAY</v>
      </c>
      <c r="F572" s="25" t="str">
        <f t="shared" si="126"/>
        <v>GREENWICH ARSENAL 30</v>
      </c>
      <c r="G572" s="73"/>
      <c r="H572" s="97">
        <f>VLOOKUP(E572,START_TIMES,2)</f>
        <v>0.41666666666666702</v>
      </c>
      <c r="I572" s="25" t="str">
        <f>VLOOKUP(E572,FallFields1,2)</f>
        <v>Fred Wolfe Park, Orange</v>
      </c>
      <c r="J572" s="75"/>
      <c r="M572" s="238" t="s">
        <v>94</v>
      </c>
      <c r="N572" s="238" t="s">
        <v>99</v>
      </c>
    </row>
    <row r="573" spans="1:14" ht="12.75" hidden="1" customHeight="1" thickTop="1" thickBot="1" x14ac:dyDescent="0.4">
      <c r="A573" s="23">
        <v>570</v>
      </c>
      <c r="B573" s="23">
        <v>13</v>
      </c>
      <c r="C573" s="99">
        <v>42995</v>
      </c>
      <c r="D573" s="34" t="s">
        <v>10</v>
      </c>
      <c r="E573" s="24" t="str">
        <f t="shared" si="126"/>
        <v>ECUACHAMOS FC</v>
      </c>
      <c r="F573" s="25" t="str">
        <f t="shared" si="126"/>
        <v>POLONEZ UNITED</v>
      </c>
      <c r="G573" s="73"/>
      <c r="H573" s="97">
        <f>VLOOKUP(E573,START_TIMES,2)</f>
        <v>0.41666666666666702</v>
      </c>
      <c r="I573" s="25" t="str">
        <f>VLOOKUP(E573,FallFields1,2)</f>
        <v>Witek Park, Derby</v>
      </c>
      <c r="J573" s="75"/>
      <c r="M573" s="238" t="s">
        <v>93</v>
      </c>
      <c r="N573" s="238" t="s">
        <v>100</v>
      </c>
    </row>
    <row r="574" spans="1:14" ht="12.75" hidden="1" customHeight="1" thickTop="1" thickBot="1" x14ac:dyDescent="0.4">
      <c r="A574" s="23">
        <v>571</v>
      </c>
      <c r="B574" s="23">
        <v>13</v>
      </c>
      <c r="C574" s="99">
        <v>42995</v>
      </c>
      <c r="D574" s="71" t="s">
        <v>10</v>
      </c>
      <c r="E574" s="24" t="str">
        <f t="shared" si="126"/>
        <v>SHELTON FC</v>
      </c>
      <c r="F574" s="25" t="str">
        <f t="shared" si="126"/>
        <v>NORTH BRANFORD 30</v>
      </c>
      <c r="G574" s="73"/>
      <c r="H574" s="97">
        <f>VLOOKUP(E574,START_TIMES,2)</f>
        <v>0.33333333333333331</v>
      </c>
      <c r="I574" s="25" t="str">
        <f>VLOOKUP(E574,FallFields1,2)</f>
        <v>Nike Site, Shelton</v>
      </c>
      <c r="J574" s="75"/>
      <c r="L574" s="22"/>
      <c r="M574" s="238" t="s">
        <v>95</v>
      </c>
      <c r="N574" s="238" t="s">
        <v>98</v>
      </c>
    </row>
    <row r="575" spans="1:14" ht="12.75" hidden="1" customHeight="1" thickTop="1" thickBot="1" x14ac:dyDescent="0.4">
      <c r="A575" s="23">
        <v>572</v>
      </c>
      <c r="B575" s="23"/>
      <c r="C575" s="99"/>
      <c r="D575" s="29"/>
      <c r="E575" s="24"/>
      <c r="F575" s="25"/>
      <c r="G575" s="73"/>
      <c r="H575" s="97"/>
      <c r="I575" s="25"/>
      <c r="J575" s="75"/>
      <c r="M575" s="238"/>
      <c r="N575" s="238"/>
    </row>
    <row r="576" spans="1:14" ht="12.75" hidden="1" customHeight="1" thickTop="1" thickBot="1" x14ac:dyDescent="0.4">
      <c r="A576" s="23">
        <v>573</v>
      </c>
      <c r="B576" s="23">
        <v>13</v>
      </c>
      <c r="C576" s="99">
        <v>42995</v>
      </c>
      <c r="D576" s="35" t="s">
        <v>175</v>
      </c>
      <c r="E576" s="24" t="str">
        <f t="shared" ref="E576:F581" si="127">VLOOKUP(M576,Teams,2)</f>
        <v>BYE 30 (NO GAME)</v>
      </c>
      <c r="F576" s="25" t="str">
        <f t="shared" si="127"/>
        <v>NAUGATUCK FUSION</v>
      </c>
      <c r="G576" s="73"/>
      <c r="H576" s="97">
        <f t="shared" ref="H576:H581" si="128">VLOOKUP(E576,START_TIMES,2)</f>
        <v>0.41666666666666669</v>
      </c>
      <c r="I576" s="25" t="str">
        <f>VLOOKUP(E576,FallFields1,2)</f>
        <v>--</v>
      </c>
      <c r="J576" s="75"/>
      <c r="M576" s="229" t="s">
        <v>150</v>
      </c>
      <c r="N576" s="229" t="s">
        <v>156</v>
      </c>
    </row>
    <row r="577" spans="1:14" ht="12.75" hidden="1" customHeight="1" thickTop="1" thickBot="1" x14ac:dyDescent="0.4">
      <c r="A577" s="23">
        <v>574</v>
      </c>
      <c r="B577" s="23">
        <v>13</v>
      </c>
      <c r="C577" s="99">
        <v>42995</v>
      </c>
      <c r="D577" s="35" t="s">
        <v>175</v>
      </c>
      <c r="E577" s="24" t="str">
        <f t="shared" si="127"/>
        <v>CLUB NAPOLI 30</v>
      </c>
      <c r="F577" s="25" t="str">
        <f t="shared" si="127"/>
        <v>LITCHFIELD COUNTY BLUES</v>
      </c>
      <c r="G577" s="73"/>
      <c r="H577" s="97">
        <f t="shared" si="128"/>
        <v>0.41666666666666702</v>
      </c>
      <c r="I577" s="25" t="str">
        <f>VLOOKUP(E577,FallFields1,2)</f>
        <v>Quinnipiac Park, Cheshire</v>
      </c>
      <c r="J577" s="75"/>
      <c r="M577" s="229" t="s">
        <v>152</v>
      </c>
      <c r="N577" s="229" t="s">
        <v>154</v>
      </c>
    </row>
    <row r="578" spans="1:14" ht="12.75" hidden="1" customHeight="1" thickTop="1" thickBot="1" x14ac:dyDescent="0.4">
      <c r="A578" s="23">
        <v>575</v>
      </c>
      <c r="B578" s="23">
        <v>13</v>
      </c>
      <c r="C578" s="99">
        <v>42995</v>
      </c>
      <c r="D578" s="35" t="s">
        <v>175</v>
      </c>
      <c r="E578" s="24" t="str">
        <f t="shared" si="127"/>
        <v>CASEUS NEW HAVEN FC</v>
      </c>
      <c r="F578" s="25" t="str">
        <f t="shared" si="127"/>
        <v>MILFORD AMIGOS</v>
      </c>
      <c r="G578" s="73"/>
      <c r="H578" s="97">
        <f t="shared" si="128"/>
        <v>0.33333333333333331</v>
      </c>
      <c r="I578" s="25" t="str">
        <f>VLOOKUP(E578,FallFields1,2)</f>
        <v>Strong Stadium, West Haven</v>
      </c>
      <c r="J578" s="75"/>
      <c r="M578" s="229" t="s">
        <v>151</v>
      </c>
      <c r="N578" s="229" t="s">
        <v>155</v>
      </c>
    </row>
    <row r="579" spans="1:14" ht="12.75" hidden="1" customHeight="1" thickTop="1" thickBot="1" x14ac:dyDescent="0.4">
      <c r="A579" s="23">
        <v>576</v>
      </c>
      <c r="B579" s="23">
        <v>13</v>
      </c>
      <c r="C579" s="99">
        <v>42995</v>
      </c>
      <c r="D579" s="35" t="s">
        <v>175</v>
      </c>
      <c r="E579" s="24" t="str">
        <f t="shared" si="127"/>
        <v>HENRY  REID FC 30</v>
      </c>
      <c r="F579" s="25" t="str">
        <f t="shared" si="127"/>
        <v>INTERNAZIONALE</v>
      </c>
      <c r="G579" s="73"/>
      <c r="H579" s="97">
        <f t="shared" si="128"/>
        <v>0.41666666666666702</v>
      </c>
      <c r="I579" s="25" t="str">
        <f>VLOOKUP(E579,FallFields1,2)</f>
        <v>Ludlowe HS, Fairfield</v>
      </c>
      <c r="J579" s="75"/>
      <c r="M579" s="229" t="s">
        <v>153</v>
      </c>
      <c r="N579" s="229" t="s">
        <v>652</v>
      </c>
    </row>
    <row r="580" spans="1:14" ht="12.75" hidden="1" customHeight="1" thickTop="1" thickBot="1" x14ac:dyDescent="0.4">
      <c r="A580" s="23">
        <v>577</v>
      </c>
      <c r="B580" s="23">
        <v>13</v>
      </c>
      <c r="C580" s="99">
        <v>42995</v>
      </c>
      <c r="D580" s="68" t="s">
        <v>175</v>
      </c>
      <c r="E580" s="24" t="str">
        <f t="shared" si="127"/>
        <v>NEWTOWN SALTY DOGS</v>
      </c>
      <c r="F580" s="25" t="str">
        <f t="shared" si="127"/>
        <v>PAMPLONA FC</v>
      </c>
      <c r="G580" s="73"/>
      <c r="H580" s="97">
        <f t="shared" si="128"/>
        <v>0.33333333333333331</v>
      </c>
      <c r="I580" s="25" t="str">
        <f>VLOOKUP(E580,FallFields1,2)</f>
        <v>Treadwell Park, Newtown</v>
      </c>
      <c r="J580" s="75"/>
      <c r="M580" s="229" t="s">
        <v>157</v>
      </c>
      <c r="N580" s="229" t="s">
        <v>651</v>
      </c>
    </row>
    <row r="581" spans="1:14" ht="12.75" hidden="1" customHeight="1" thickTop="1" thickBot="1" x14ac:dyDescent="0.4">
      <c r="A581" s="23">
        <v>578</v>
      </c>
      <c r="B581" s="23">
        <v>13</v>
      </c>
      <c r="C581" s="99">
        <v>42995</v>
      </c>
      <c r="D581" s="35" t="s">
        <v>175</v>
      </c>
      <c r="E581" s="24" t="str">
        <f t="shared" si="127"/>
        <v>WATERTOWN GEEZERS</v>
      </c>
      <c r="F581" s="25" t="str">
        <f t="shared" si="127"/>
        <v>STAMFORD FC</v>
      </c>
      <c r="G581" s="73"/>
      <c r="H581" s="97">
        <f t="shared" si="128"/>
        <v>0.41666666666666702</v>
      </c>
      <c r="I581" s="25" t="str">
        <f>VLOOKUP(E581,fields,2)</f>
        <v>Swift School, Watertown</v>
      </c>
      <c r="J581" s="75"/>
      <c r="M581" s="229" t="s">
        <v>159</v>
      </c>
      <c r="N581" s="229" t="s">
        <v>158</v>
      </c>
    </row>
    <row r="582" spans="1:14" ht="12.75" hidden="1" customHeight="1" thickTop="1" thickBot="1" x14ac:dyDescent="0.4">
      <c r="A582" s="23">
        <v>579</v>
      </c>
      <c r="B582" s="23"/>
      <c r="C582" s="99"/>
      <c r="D582" s="29"/>
      <c r="E582" s="24"/>
      <c r="F582" s="25"/>
      <c r="G582" s="73"/>
      <c r="H582" s="97"/>
      <c r="I582" s="25"/>
      <c r="J582" s="75"/>
      <c r="M582" s="240"/>
      <c r="N582" s="240"/>
    </row>
    <row r="583" spans="1:14" ht="12.75" hidden="1" customHeight="1" thickTop="1" thickBot="1" x14ac:dyDescent="0.4">
      <c r="A583" s="23">
        <v>580</v>
      </c>
      <c r="B583" s="23">
        <v>13</v>
      </c>
      <c r="C583" s="99">
        <v>42995</v>
      </c>
      <c r="D583" s="36" t="s">
        <v>11</v>
      </c>
      <c r="E583" s="24" t="str">
        <f t="shared" ref="E583:F587" si="129">VLOOKUP(M583,Teams,2)</f>
        <v>RIDGEFIELD KICKS</v>
      </c>
      <c r="F583" s="25" t="str">
        <f t="shared" si="129"/>
        <v>CHESHIRE AZZURRI 40</v>
      </c>
      <c r="G583" s="73"/>
      <c r="H583" s="97">
        <f>VLOOKUP(E583,START_TIMES,2)</f>
        <v>0.41666666666666702</v>
      </c>
      <c r="I583" s="25" t="str">
        <f>VLOOKUP(E583,FallFields1,2)</f>
        <v>Scotland Field, Ridgefield</v>
      </c>
      <c r="J583" s="75"/>
      <c r="M583" s="238" t="s">
        <v>105</v>
      </c>
      <c r="N583" s="238" t="s">
        <v>160</v>
      </c>
    </row>
    <row r="584" spans="1:14" ht="12.75" hidden="1" customHeight="1" thickTop="1" thickBot="1" x14ac:dyDescent="0.4">
      <c r="A584" s="23">
        <v>581</v>
      </c>
      <c r="B584" s="23">
        <v>13</v>
      </c>
      <c r="C584" s="99">
        <v>42995</v>
      </c>
      <c r="D584" s="36" t="s">
        <v>11</v>
      </c>
      <c r="E584" s="24" t="str">
        <f t="shared" si="129"/>
        <v>DANBURY UNITED 40</v>
      </c>
      <c r="F584" s="25" t="str">
        <f t="shared" si="129"/>
        <v xml:space="preserve">WILTON WARRIORS </v>
      </c>
      <c r="G584" s="73"/>
      <c r="H584" s="97">
        <f>VLOOKUP(E584,START_TIMES,2)</f>
        <v>0.45833333333333331</v>
      </c>
      <c r="I584" s="25" t="str">
        <f>VLOOKUP(E584,FallFields1,2)</f>
        <v>Portuguese Cultural Center, Danbury</v>
      </c>
      <c r="J584" s="75"/>
      <c r="M584" s="238" t="s">
        <v>161</v>
      </c>
      <c r="N584" s="238" t="s">
        <v>109</v>
      </c>
    </row>
    <row r="585" spans="1:14" ht="12.75" hidden="1" customHeight="1" thickTop="1" thickBot="1" x14ac:dyDescent="0.4">
      <c r="A585" s="23">
        <v>582</v>
      </c>
      <c r="B585" s="23">
        <v>13</v>
      </c>
      <c r="C585" s="99">
        <v>42995</v>
      </c>
      <c r="D585" s="36" t="s">
        <v>11</v>
      </c>
      <c r="E585" s="24" t="str">
        <f t="shared" si="129"/>
        <v>NORWALK MARINERS</v>
      </c>
      <c r="F585" s="25" t="str">
        <f t="shared" si="129"/>
        <v>GREENWICH PUMAS</v>
      </c>
      <c r="G585" s="73"/>
      <c r="H585" s="97">
        <f>VLOOKUP(E585,START_TIMES,2)</f>
        <v>0.41666666666666702</v>
      </c>
      <c r="I585" s="25" t="str">
        <f>VLOOKUP(E585,FallFields1,2)</f>
        <v>Nathan Hale MS, Norwalk</v>
      </c>
      <c r="J585" s="75"/>
      <c r="M585" s="238" t="s">
        <v>104</v>
      </c>
      <c r="N585" s="238" t="s">
        <v>163</v>
      </c>
    </row>
    <row r="586" spans="1:14" ht="12.75" hidden="1" customHeight="1" thickTop="1" thickBot="1" x14ac:dyDescent="0.4">
      <c r="A586" s="23">
        <v>583</v>
      </c>
      <c r="B586" s="23">
        <v>13</v>
      </c>
      <c r="C586" s="99">
        <v>42995</v>
      </c>
      <c r="D586" s="36" t="s">
        <v>11</v>
      </c>
      <c r="E586" s="24" t="str">
        <f t="shared" si="129"/>
        <v>FAIRFIELD GAC</v>
      </c>
      <c r="F586" s="25" t="str">
        <f t="shared" si="129"/>
        <v>VASCO DA GAMA 40</v>
      </c>
      <c r="G586" s="73"/>
      <c r="H586" s="97">
        <f>VLOOKUP(E586,START_TIMES,2)</f>
        <v>0.41666666666666702</v>
      </c>
      <c r="I586" s="25" t="str">
        <f>VLOOKUP(E586,FallFields1,2)</f>
        <v>Ludlowe HS, Fairfield</v>
      </c>
      <c r="J586" s="75"/>
      <c r="M586" s="238" t="s">
        <v>162</v>
      </c>
      <c r="N586" s="238" t="s">
        <v>107</v>
      </c>
    </row>
    <row r="587" spans="1:14" ht="12.75" hidden="1" customHeight="1" thickTop="1" thickBot="1" x14ac:dyDescent="0.4">
      <c r="A587" s="23">
        <v>584</v>
      </c>
      <c r="B587" s="23">
        <v>13</v>
      </c>
      <c r="C587" s="99">
        <v>42995</v>
      </c>
      <c r="D587" s="67" t="s">
        <v>11</v>
      </c>
      <c r="E587" s="24" t="str">
        <f t="shared" si="129"/>
        <v>WATERBURY ALBANIANS</v>
      </c>
      <c r="F587" s="25" t="str">
        <f t="shared" si="129"/>
        <v>STORM FC</v>
      </c>
      <c r="G587" s="73"/>
      <c r="H587" s="97">
        <f>VLOOKUP(E587,START_TIMES,2)</f>
        <v>0.375</v>
      </c>
      <c r="I587" s="25" t="str">
        <f>VLOOKUP(E587,FallFields1,2)</f>
        <v>Wilby HS, Waterbury</v>
      </c>
      <c r="J587" s="75"/>
      <c r="M587" s="238" t="s">
        <v>108</v>
      </c>
      <c r="N587" s="238" t="s">
        <v>106</v>
      </c>
    </row>
    <row r="588" spans="1:14" ht="12.75" hidden="1" customHeight="1" thickTop="1" thickBot="1" x14ac:dyDescent="0.4">
      <c r="A588" s="23">
        <v>585</v>
      </c>
      <c r="B588" s="23"/>
      <c r="C588" s="99"/>
      <c r="D588" s="29"/>
      <c r="E588" s="24"/>
      <c r="F588" s="25"/>
      <c r="G588" s="73"/>
      <c r="H588" s="97"/>
      <c r="I588" s="25"/>
      <c r="J588" s="75"/>
      <c r="M588" s="240"/>
      <c r="N588" s="240"/>
    </row>
    <row r="589" spans="1:14" ht="12.75" hidden="1" customHeight="1" thickTop="1" thickBot="1" x14ac:dyDescent="0.4">
      <c r="A589" s="23">
        <v>586</v>
      </c>
      <c r="B589" s="23">
        <v>13</v>
      </c>
      <c r="C589" s="99">
        <v>42995</v>
      </c>
      <c r="D589" s="37" t="s">
        <v>12</v>
      </c>
      <c r="E589" s="24" t="str">
        <f t="shared" ref="E589:F593" si="130">VLOOKUP(M589,Teams,2)</f>
        <v>NEW HAVEN AMERICANS</v>
      </c>
      <c r="F589" s="25" t="str">
        <f t="shared" si="130"/>
        <v>DERBY QUITUS</v>
      </c>
      <c r="G589" s="73"/>
      <c r="H589" s="97">
        <f>VLOOKUP(E589,START_TIMES,2)</f>
        <v>0.41666666666666702</v>
      </c>
      <c r="I589" s="25" t="str">
        <f>VLOOKUP(E589,FallFields1,2)</f>
        <v>Peck Place School, Orange</v>
      </c>
      <c r="J589" s="75"/>
      <c r="M589" s="238" t="s">
        <v>115</v>
      </c>
      <c r="N589" s="238" t="s">
        <v>110</v>
      </c>
    </row>
    <row r="590" spans="1:14" ht="12.75" hidden="1" customHeight="1" thickTop="1" thickBot="1" x14ac:dyDescent="0.4">
      <c r="A590" s="23">
        <v>587</v>
      </c>
      <c r="B590" s="23">
        <v>13</v>
      </c>
      <c r="C590" s="99">
        <v>42995</v>
      </c>
      <c r="D590" s="37" t="s">
        <v>12</v>
      </c>
      <c r="E590" s="24" t="str">
        <f t="shared" si="130"/>
        <v>GREENWICH ARSENAL 40</v>
      </c>
      <c r="F590" s="25" t="str">
        <f t="shared" si="130"/>
        <v>STAMFORD UNITED</v>
      </c>
      <c r="G590" s="73"/>
      <c r="H590" s="97">
        <f>VLOOKUP(E590,START_TIMES,2)</f>
        <v>0.41666666666666702</v>
      </c>
      <c r="I590" s="25" t="str">
        <f>VLOOKUP(E590,FallFields1,2)</f>
        <v>tbd</v>
      </c>
      <c r="J590" s="75"/>
      <c r="M590" s="238" t="s">
        <v>111</v>
      </c>
      <c r="N590" s="238" t="s">
        <v>119</v>
      </c>
    </row>
    <row r="591" spans="1:14" ht="12.75" hidden="1" customHeight="1" thickTop="1" thickBot="1" x14ac:dyDescent="0.4">
      <c r="A591" s="23">
        <v>588</v>
      </c>
      <c r="B591" s="23">
        <v>13</v>
      </c>
      <c r="C591" s="99">
        <v>42995</v>
      </c>
      <c r="D591" s="37" t="s">
        <v>12</v>
      </c>
      <c r="E591" s="24" t="str">
        <f t="shared" si="130"/>
        <v xml:space="preserve">GUILFORD CELTIC </v>
      </c>
      <c r="F591" s="25" t="str">
        <f t="shared" si="130"/>
        <v>GUILFORD BELL CURVE</v>
      </c>
      <c r="G591" s="73"/>
      <c r="H591" s="97">
        <f>VLOOKUP(E591,START_TIMES,2)</f>
        <v>0.41666666666666702</v>
      </c>
      <c r="I591" s="25" t="str">
        <f>VLOOKUP(E591,FallFields1,2)</f>
        <v>Bittner Park, Guilford</v>
      </c>
      <c r="J591" s="75"/>
      <c r="M591" s="238" t="s">
        <v>114</v>
      </c>
      <c r="N591" s="238" t="s">
        <v>113</v>
      </c>
    </row>
    <row r="592" spans="1:14" ht="12.75" hidden="1" customHeight="1" thickTop="1" thickBot="1" x14ac:dyDescent="0.4">
      <c r="A592" s="23">
        <v>589</v>
      </c>
      <c r="B592" s="23">
        <v>13</v>
      </c>
      <c r="C592" s="99">
        <v>42995</v>
      </c>
      <c r="D592" s="37" t="s">
        <v>12</v>
      </c>
      <c r="E592" s="24" t="str">
        <f t="shared" si="130"/>
        <v>GREENWICH GUNNERS 40</v>
      </c>
      <c r="F592" s="25" t="str">
        <f t="shared" si="130"/>
        <v xml:space="preserve">NORWALK SPORT COLOMBIA </v>
      </c>
      <c r="G592" s="73"/>
      <c r="H592" s="97">
        <f>VLOOKUP(E592,START_TIMES,2)</f>
        <v>0.41666666666666702</v>
      </c>
      <c r="I592" s="25" t="str">
        <f>VLOOKUP(E592,FallFields1,2)</f>
        <v>tbd</v>
      </c>
      <c r="J592" s="75"/>
      <c r="M592" s="238" t="s">
        <v>112</v>
      </c>
      <c r="N592" s="238" t="s">
        <v>117</v>
      </c>
    </row>
    <row r="593" spans="1:33" ht="12.75" hidden="1" customHeight="1" thickTop="1" thickBot="1" x14ac:dyDescent="0.4">
      <c r="A593" s="23">
        <v>590</v>
      </c>
      <c r="B593" s="23">
        <v>13</v>
      </c>
      <c r="C593" s="99">
        <v>42995</v>
      </c>
      <c r="D593" s="37" t="s">
        <v>12</v>
      </c>
      <c r="E593" s="24" t="str">
        <f t="shared" si="130"/>
        <v>SOUTHEAST ROVERS</v>
      </c>
      <c r="F593" s="25" t="str">
        <f t="shared" si="130"/>
        <v>NEWINGTON PORTUGUESE 40</v>
      </c>
      <c r="G593" s="73"/>
      <c r="H593" s="97">
        <f>VLOOKUP(E593,START_TIMES,2)</f>
        <v>0.41666666666666702</v>
      </c>
      <c r="I593" s="25" t="str">
        <f>VLOOKUP(E593,FallFields1,2)</f>
        <v>Spera Park, Waterford</v>
      </c>
      <c r="J593" s="75"/>
      <c r="M593" s="238" t="s">
        <v>118</v>
      </c>
      <c r="N593" s="238" t="s">
        <v>116</v>
      </c>
    </row>
    <row r="594" spans="1:33" ht="12.75" hidden="1" customHeight="1" thickTop="1" thickBot="1" x14ac:dyDescent="0.4">
      <c r="A594" s="23">
        <v>591</v>
      </c>
      <c r="B594" s="23"/>
      <c r="C594" s="99"/>
      <c r="D594" s="29"/>
      <c r="E594" s="24"/>
      <c r="F594" s="25"/>
      <c r="G594" s="73"/>
      <c r="H594" s="97"/>
      <c r="I594" s="25"/>
      <c r="J594" s="75"/>
      <c r="M594" s="240"/>
      <c r="N594" s="240"/>
    </row>
    <row r="595" spans="1:33" ht="12.75" customHeight="1" thickTop="1" thickBot="1" x14ac:dyDescent="0.4">
      <c r="A595" s="23">
        <v>592</v>
      </c>
      <c r="B595" s="23">
        <v>13</v>
      </c>
      <c r="C595" s="99">
        <v>42995</v>
      </c>
      <c r="D595" s="38" t="s">
        <v>13</v>
      </c>
      <c r="E595" s="24" t="str">
        <f t="shared" ref="E595:F600" si="131">VLOOKUP(M595,Teams,2)</f>
        <v xml:space="preserve">CHESHIRE UNITED </v>
      </c>
      <c r="F595" s="25" t="str">
        <f t="shared" si="131"/>
        <v>PAN ZONES</v>
      </c>
      <c r="G595" s="73"/>
      <c r="H595" s="97">
        <f t="shared" ref="H595:H600" si="132">VLOOKUP(E595,START_TIMES,2)</f>
        <v>0.41666666666666702</v>
      </c>
      <c r="I595" s="25" t="str">
        <f>VLOOKUP(E595,fields,2)</f>
        <v>Quinnipiac Park, Cheshire</v>
      </c>
      <c r="J595" s="75"/>
      <c r="M595" s="218" t="s">
        <v>120</v>
      </c>
      <c r="N595" s="218" t="s">
        <v>126</v>
      </c>
    </row>
    <row r="596" spans="1:33" ht="12.75" hidden="1" customHeight="1" thickTop="1" thickBot="1" x14ac:dyDescent="0.4">
      <c r="A596" s="23">
        <v>593</v>
      </c>
      <c r="B596" s="23">
        <v>13</v>
      </c>
      <c r="C596" s="99">
        <v>42995</v>
      </c>
      <c r="D596" s="38" t="s">
        <v>13</v>
      </c>
      <c r="E596" s="24" t="str">
        <f t="shared" si="131"/>
        <v>HAMDEN UNITED</v>
      </c>
      <c r="F596" s="25" t="str">
        <f t="shared" si="131"/>
        <v>NORTH BRANFORD 40</v>
      </c>
      <c r="G596" s="73"/>
      <c r="H596" s="97">
        <f t="shared" si="132"/>
        <v>0.41666666666666702</v>
      </c>
      <c r="I596" s="25" t="str">
        <f>VLOOKUP(E596,fields,2)</f>
        <v>Hamden MS, Hamden</v>
      </c>
      <c r="J596" s="75"/>
      <c r="M596" s="218" t="s">
        <v>122</v>
      </c>
      <c r="N596" s="218" t="s">
        <v>124</v>
      </c>
    </row>
    <row r="597" spans="1:33" ht="12.75" hidden="1" customHeight="1" thickTop="1" thickBot="1" x14ac:dyDescent="0.4">
      <c r="A597" s="23">
        <v>594</v>
      </c>
      <c r="B597" s="23">
        <v>13</v>
      </c>
      <c r="C597" s="99">
        <v>42995</v>
      </c>
      <c r="D597" s="38" t="s">
        <v>13</v>
      </c>
      <c r="E597" s="24" t="str">
        <f t="shared" si="131"/>
        <v>NORTH HAVEN SC</v>
      </c>
      <c r="F597" s="25" t="str">
        <f t="shared" si="131"/>
        <v>ELI'S FC</v>
      </c>
      <c r="G597" s="73"/>
      <c r="H597" s="97">
        <f t="shared" si="132"/>
        <v>0.41666666666666702</v>
      </c>
      <c r="I597" s="25" t="str">
        <f>VLOOKUP(E597,fields,2)</f>
        <v>Ridge Road, North Haven</v>
      </c>
      <c r="J597" s="75"/>
      <c r="M597" s="218" t="s">
        <v>125</v>
      </c>
      <c r="N597" s="218" t="s">
        <v>121</v>
      </c>
    </row>
    <row r="598" spans="1:33" ht="12.75" hidden="1" customHeight="1" thickTop="1" thickBot="1" x14ac:dyDescent="0.4">
      <c r="A598" s="23">
        <v>595</v>
      </c>
      <c r="B598" s="23">
        <v>13</v>
      </c>
      <c r="C598" s="99">
        <v>42995</v>
      </c>
      <c r="D598" s="38" t="s">
        <v>13</v>
      </c>
      <c r="E598" s="24" t="str">
        <f t="shared" si="131"/>
        <v>HENRY  REID FC 40</v>
      </c>
      <c r="F598" s="25" t="str">
        <f t="shared" si="131"/>
        <v>BESA SC</v>
      </c>
      <c r="G598" s="73"/>
      <c r="H598" s="97">
        <f t="shared" si="132"/>
        <v>0.41666666666666702</v>
      </c>
      <c r="I598" s="25" t="str">
        <f>VLOOKUP(E598,fields,2)</f>
        <v>Ludlowe HS, Fairfield</v>
      </c>
      <c r="J598" s="75"/>
      <c r="M598" s="218" t="s">
        <v>123</v>
      </c>
      <c r="N598" s="218" t="s">
        <v>654</v>
      </c>
    </row>
    <row r="599" spans="1:33" ht="12.75" hidden="1" customHeight="1" thickTop="1" thickBot="1" x14ac:dyDescent="0.4">
      <c r="A599" s="23">
        <v>596</v>
      </c>
      <c r="B599" s="23">
        <v>13</v>
      </c>
      <c r="C599" s="99">
        <v>42995</v>
      </c>
      <c r="D599" s="69" t="s">
        <v>13</v>
      </c>
      <c r="E599" s="24" t="str">
        <f t="shared" si="131"/>
        <v>STAMFORD CITY</v>
      </c>
      <c r="F599" s="25" t="str">
        <f t="shared" si="131"/>
        <v>BYE 40 (NO GAME)</v>
      </c>
      <c r="G599" s="73"/>
      <c r="H599" s="97">
        <f t="shared" si="132"/>
        <v>0.41666666666666702</v>
      </c>
      <c r="I599" s="266" t="s">
        <v>91</v>
      </c>
      <c r="J599" s="75"/>
      <c r="M599" s="218" t="s">
        <v>127</v>
      </c>
      <c r="N599" s="218" t="s">
        <v>653</v>
      </c>
    </row>
    <row r="600" spans="1:33" ht="12.75" hidden="1" customHeight="1" thickTop="1" thickBot="1" x14ac:dyDescent="0.4">
      <c r="A600" s="23">
        <v>597</v>
      </c>
      <c r="B600" s="23">
        <v>13</v>
      </c>
      <c r="C600" s="99">
        <v>42995</v>
      </c>
      <c r="D600" s="69" t="s">
        <v>13</v>
      </c>
      <c r="E600" s="24" t="str">
        <f t="shared" si="131"/>
        <v>WILTON WOLVES</v>
      </c>
      <c r="F600" s="25" t="str">
        <f t="shared" si="131"/>
        <v>WALLINGFORD MORELIA</v>
      </c>
      <c r="G600" s="73"/>
      <c r="H600" s="97">
        <f t="shared" si="132"/>
        <v>0.41666666666666702</v>
      </c>
      <c r="I600" s="25" t="str">
        <f>VLOOKUP(E600,fields,2)</f>
        <v>Middlebrook School, Wilton</v>
      </c>
      <c r="J600" s="75"/>
      <c r="M600" s="218" t="s">
        <v>129</v>
      </c>
      <c r="N600" s="218" t="s">
        <v>128</v>
      </c>
    </row>
    <row r="601" spans="1:33" ht="12.75" hidden="1" customHeight="1" thickTop="1" thickBot="1" x14ac:dyDescent="0.4">
      <c r="A601" s="23">
        <v>598</v>
      </c>
      <c r="B601" s="23"/>
      <c r="C601" s="99"/>
      <c r="D601" s="29"/>
      <c r="E601" s="24"/>
      <c r="F601" s="25"/>
      <c r="G601" s="73"/>
      <c r="H601" s="97"/>
      <c r="I601" s="25"/>
      <c r="J601" s="75"/>
      <c r="M601" s="240"/>
      <c r="N601" s="240"/>
    </row>
    <row r="602" spans="1:33" ht="12.75" hidden="1" customHeight="1" thickTop="1" thickBot="1" x14ac:dyDescent="0.4">
      <c r="A602" s="23">
        <v>599</v>
      </c>
      <c r="B602" s="23">
        <v>13</v>
      </c>
      <c r="C602" s="99">
        <v>42995</v>
      </c>
      <c r="D602" s="28" t="s">
        <v>102</v>
      </c>
      <c r="E602" s="24" t="str">
        <f t="shared" ref="E602:F606" si="133">VLOOKUP(M602,Teams,2)</f>
        <v>GUILFORD BLACK EAGLES</v>
      </c>
      <c r="F602" s="25" t="str">
        <f t="shared" si="133"/>
        <v>CHESHIRE AZZURRI 50</v>
      </c>
      <c r="G602" s="73"/>
      <c r="H602" s="97">
        <f>VLOOKUP(E602,START_TIMES,2)</f>
        <v>0.41666666666666702</v>
      </c>
      <c r="I602" s="25" t="str">
        <f>VLOOKUP(E602,FallFields1,2)</f>
        <v>Calvin Leete School, Guilford</v>
      </c>
      <c r="J602" s="75"/>
      <c r="M602" s="238" t="s">
        <v>136</v>
      </c>
      <c r="N602" s="238" t="s">
        <v>130</v>
      </c>
    </row>
    <row r="603" spans="1:33" ht="12.75" hidden="1" customHeight="1" thickTop="1" thickBot="1" x14ac:dyDescent="0.4">
      <c r="A603" s="23">
        <v>600</v>
      </c>
      <c r="B603" s="23">
        <v>13</v>
      </c>
      <c r="C603" s="99">
        <v>42995</v>
      </c>
      <c r="D603" s="28" t="s">
        <v>102</v>
      </c>
      <c r="E603" s="24" t="str">
        <f t="shared" si="133"/>
        <v>CLUB NAPOLI 50</v>
      </c>
      <c r="F603" s="25" t="str">
        <f t="shared" si="133"/>
        <v>VASCO DA GAMA 50</v>
      </c>
      <c r="G603" s="73"/>
      <c r="H603" s="97">
        <f>VLOOKUP(E603,START_TIMES,2)</f>
        <v>0.41666666666666702</v>
      </c>
      <c r="I603" s="25" t="str">
        <f>VLOOKUP(E603,FallFields1,2)</f>
        <v>North Farms Park, North Branford</v>
      </c>
      <c r="J603" s="75"/>
      <c r="M603" s="238" t="s">
        <v>131</v>
      </c>
      <c r="N603" s="238" t="s">
        <v>144</v>
      </c>
    </row>
    <row r="604" spans="1:33" ht="12.75" hidden="1" customHeight="1" thickTop="1" thickBot="1" x14ac:dyDescent="0.4">
      <c r="A604" s="23">
        <v>601</v>
      </c>
      <c r="B604" s="23">
        <v>13</v>
      </c>
      <c r="C604" s="99">
        <v>42995</v>
      </c>
      <c r="D604" s="28" t="s">
        <v>102</v>
      </c>
      <c r="E604" s="24" t="str">
        <f t="shared" si="133"/>
        <v>GREENWICH GUNNERS 50</v>
      </c>
      <c r="F604" s="25" t="str">
        <f t="shared" si="133"/>
        <v xml:space="preserve">GLASTONBURY CELTIC </v>
      </c>
      <c r="G604" s="73"/>
      <c r="H604" s="97">
        <f>VLOOKUP(E604,START_TIMES,2)</f>
        <v>0.41666666666666702</v>
      </c>
      <c r="I604" s="25" t="str">
        <f>VLOOKUP(E604,FallFields1,2)</f>
        <v>tbd</v>
      </c>
      <c r="J604" s="75"/>
      <c r="M604" s="238" t="s">
        <v>134</v>
      </c>
      <c r="N604" s="238" t="s">
        <v>133</v>
      </c>
    </row>
    <row r="605" spans="1:33" ht="12.75" hidden="1" customHeight="1" thickTop="1" thickBot="1" x14ac:dyDescent="0.4">
      <c r="A605" s="23">
        <v>602</v>
      </c>
      <c r="B605" s="23">
        <v>13</v>
      </c>
      <c r="C605" s="99">
        <v>42995</v>
      </c>
      <c r="D605" s="28" t="s">
        <v>102</v>
      </c>
      <c r="E605" s="24" t="str">
        <f t="shared" si="133"/>
        <v>DARIEN BLUE WAVE</v>
      </c>
      <c r="F605" s="25" t="str">
        <f t="shared" si="133"/>
        <v>NEW BRITAIN FALCONS FC</v>
      </c>
      <c r="G605" s="73"/>
      <c r="H605" s="97">
        <f>VLOOKUP(E605,START_TIMES,2)</f>
        <v>0.375</v>
      </c>
      <c r="I605" s="25" t="str">
        <f>VLOOKUP(E605,FallFields1,2)</f>
        <v>Middlesex MS (Lower), Darien</v>
      </c>
      <c r="J605" s="75"/>
      <c r="M605" s="238" t="s">
        <v>132</v>
      </c>
      <c r="N605" s="238" t="s">
        <v>141</v>
      </c>
    </row>
    <row r="606" spans="1:33" ht="12.75" hidden="1" customHeight="1" thickTop="1" thickBot="1" x14ac:dyDescent="0.4">
      <c r="A606" s="23">
        <v>603</v>
      </c>
      <c r="B606" s="23">
        <v>13</v>
      </c>
      <c r="C606" s="99">
        <v>42995</v>
      </c>
      <c r="D606" s="65" t="s">
        <v>102</v>
      </c>
      <c r="E606" s="24" t="str">
        <f t="shared" si="133"/>
        <v>POLONIA FALCON STARS FC</v>
      </c>
      <c r="F606" s="25" t="str">
        <f t="shared" si="133"/>
        <v>HARTFORD CAVALIERS</v>
      </c>
      <c r="G606" s="73"/>
      <c r="H606" s="97">
        <f>VLOOKUP(E606,START_TIMES,2)</f>
        <v>0.41666666666666702</v>
      </c>
      <c r="I606" s="25" t="str">
        <f>VLOOKUP(E606,FallFields1,2)</f>
        <v>Falcon Field, New Britain</v>
      </c>
      <c r="J606" s="75"/>
      <c r="M606" s="238" t="s">
        <v>142</v>
      </c>
      <c r="N606" s="238" t="s">
        <v>138</v>
      </c>
    </row>
    <row r="607" spans="1:33" ht="12.75" hidden="1" customHeight="1" thickTop="1" thickBot="1" x14ac:dyDescent="0.4">
      <c r="A607" s="23">
        <v>604</v>
      </c>
      <c r="B607" s="23"/>
      <c r="C607" s="99"/>
      <c r="D607" s="29"/>
      <c r="E607" s="24"/>
      <c r="F607" s="25"/>
      <c r="G607" s="73"/>
      <c r="H607" s="97"/>
      <c r="I607" s="25"/>
      <c r="J607" s="75"/>
      <c r="M607" s="238"/>
      <c r="N607" s="238"/>
    </row>
    <row r="608" spans="1:33" s="135" customFormat="1" ht="12.75" hidden="1" customHeight="1" thickTop="1" thickBot="1" x14ac:dyDescent="0.4">
      <c r="A608" s="23">
        <v>605</v>
      </c>
      <c r="B608" s="23">
        <v>13</v>
      </c>
      <c r="C608" s="99">
        <v>42995</v>
      </c>
      <c r="D608" s="39" t="s">
        <v>103</v>
      </c>
      <c r="E608" s="24" t="str">
        <f t="shared" ref="E608:F612" si="134">VLOOKUP(M608,Teams,2)</f>
        <v>NAUGATUCK RIVER RATS</v>
      </c>
      <c r="F608" s="25" t="str">
        <f t="shared" si="134"/>
        <v>EAST HAVEN SC</v>
      </c>
      <c r="G608" s="73"/>
      <c r="H608" s="97">
        <f>VLOOKUP(E608,START_TIMES,2)</f>
        <v>0.41666666666666702</v>
      </c>
      <c r="I608" s="25" t="str">
        <f>VLOOKUP(E608,FallFields1,2)</f>
        <v>City Hill MS, Naugatuck</v>
      </c>
      <c r="J608" s="75"/>
      <c r="K608" s="1"/>
      <c r="L608" s="1"/>
      <c r="M608" s="238" t="s">
        <v>137</v>
      </c>
      <c r="N608" s="238" t="s">
        <v>146</v>
      </c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F608"/>
      <c r="AG608"/>
    </row>
    <row r="609" spans="1:33" ht="12.75" hidden="1" customHeight="1" thickTop="1" thickBot="1" x14ac:dyDescent="0.4">
      <c r="A609" s="23">
        <v>606</v>
      </c>
      <c r="B609" s="23">
        <v>13</v>
      </c>
      <c r="C609" s="99">
        <v>42995</v>
      </c>
      <c r="D609" s="39" t="s">
        <v>103</v>
      </c>
      <c r="E609" s="24" t="str">
        <f t="shared" si="134"/>
        <v>FARMINGTON WHITE OWLS</v>
      </c>
      <c r="F609" s="25" t="str">
        <f t="shared" si="134"/>
        <v>WEST HAVEN GRAYS</v>
      </c>
      <c r="G609" s="73"/>
      <c r="H609" s="97">
        <f>VLOOKUP(E609,START_TIMES,2)</f>
        <v>0.41666666666666702</v>
      </c>
      <c r="I609" s="25" t="str">
        <f>VLOOKUP(E609,FallFields1,2)</f>
        <v>Tunxis Mead #9, Farmington</v>
      </c>
      <c r="J609" s="75"/>
      <c r="M609" s="238" t="s">
        <v>147</v>
      </c>
      <c r="N609" s="238" t="s">
        <v>145</v>
      </c>
    </row>
    <row r="610" spans="1:33" ht="12.75" hidden="1" customHeight="1" thickTop="1" thickBot="1" x14ac:dyDescent="0.4">
      <c r="A610" s="23">
        <v>607</v>
      </c>
      <c r="B610" s="23">
        <v>13</v>
      </c>
      <c r="C610" s="99">
        <v>42995</v>
      </c>
      <c r="D610" s="39" t="s">
        <v>103</v>
      </c>
      <c r="E610" s="24" t="str">
        <f t="shared" si="134"/>
        <v>MOODUS SC</v>
      </c>
      <c r="F610" s="25" t="str">
        <f t="shared" si="134"/>
        <v>GREENWICH PUMAS LEGENDS</v>
      </c>
      <c r="G610" s="73"/>
      <c r="H610" s="97">
        <f>VLOOKUP(E610,START_TIMES,2)</f>
        <v>0.41666666666666702</v>
      </c>
      <c r="I610" s="25" t="str">
        <f>VLOOKUP(E610,FallFields1,2)</f>
        <v>Nathan Hale-Ray HS, Moodus</v>
      </c>
      <c r="J610" s="75"/>
      <c r="M610" s="238" t="s">
        <v>135</v>
      </c>
      <c r="N610" s="238" t="s">
        <v>149</v>
      </c>
    </row>
    <row r="611" spans="1:33" s="135" customFormat="1" ht="12.75" hidden="1" customHeight="1" thickTop="1" thickBot="1" x14ac:dyDescent="0.4">
      <c r="A611" s="23">
        <v>608</v>
      </c>
      <c r="B611" s="23">
        <v>13</v>
      </c>
      <c r="C611" s="99">
        <v>42995</v>
      </c>
      <c r="D611" s="39" t="s">
        <v>103</v>
      </c>
      <c r="E611" s="24" t="str">
        <f t="shared" si="134"/>
        <v>GREENWICH ARSENAL 50</v>
      </c>
      <c r="F611" s="25" t="str">
        <f t="shared" si="134"/>
        <v>SOUTHBURY BOOMERS</v>
      </c>
      <c r="G611" s="73"/>
      <c r="H611" s="97">
        <f>VLOOKUP(E611,START_TIMES,2)</f>
        <v>0.41666666666666702</v>
      </c>
      <c r="I611" s="25" t="str">
        <f>VLOOKUP(E611,FallFields1,2)</f>
        <v>tbd</v>
      </c>
      <c r="J611" s="75"/>
      <c r="K611" s="1"/>
      <c r="L611" s="1"/>
      <c r="M611" s="238" t="s">
        <v>148</v>
      </c>
      <c r="N611" s="238" t="s">
        <v>140</v>
      </c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F611"/>
      <c r="AG611"/>
    </row>
    <row r="612" spans="1:33" ht="12.75" hidden="1" customHeight="1" thickTop="1" thickBot="1" x14ac:dyDescent="0.4">
      <c r="A612" s="23">
        <v>609</v>
      </c>
      <c r="B612" s="23">
        <v>13</v>
      </c>
      <c r="C612" s="99">
        <v>42995</v>
      </c>
      <c r="D612" s="39" t="s">
        <v>103</v>
      </c>
      <c r="E612" s="24" t="str">
        <f t="shared" si="134"/>
        <v>WATERBURY PONTES</v>
      </c>
      <c r="F612" s="25" t="str">
        <f t="shared" si="134"/>
        <v>NORTH BRANFORD LEGENDS</v>
      </c>
      <c r="G612" s="73"/>
      <c r="H612" s="97">
        <f>VLOOKUP(E612,START_TIMES,2)</f>
        <v>0.41666666666666702</v>
      </c>
      <c r="I612" s="25" t="str">
        <f>VLOOKUP(E612,FallFields1,2)</f>
        <v>Pontelandolfo Club, Waterbury</v>
      </c>
      <c r="J612" s="75"/>
      <c r="M612" s="238" t="s">
        <v>143</v>
      </c>
      <c r="N612" s="238" t="s">
        <v>139</v>
      </c>
    </row>
    <row r="613" spans="1:33" ht="12.75" hidden="1" customHeight="1" thickTop="1" thickBot="1" x14ac:dyDescent="0.4">
      <c r="A613" s="23">
        <v>610</v>
      </c>
      <c r="B613" s="23"/>
      <c r="C613" s="99"/>
      <c r="D613" s="29"/>
      <c r="E613" s="24"/>
      <c r="F613" s="25"/>
      <c r="G613" s="73"/>
      <c r="H613" s="97"/>
      <c r="I613" s="25"/>
      <c r="J613" s="75"/>
      <c r="M613" s="240"/>
      <c r="N613" s="240"/>
    </row>
    <row r="614" spans="1:33" ht="12.75" hidden="1" customHeight="1" thickTop="1" thickBot="1" x14ac:dyDescent="0.4">
      <c r="A614" s="23">
        <v>611</v>
      </c>
      <c r="B614" s="23">
        <v>14</v>
      </c>
      <c r="C614" s="99">
        <v>43002</v>
      </c>
      <c r="D614" s="34" t="s">
        <v>10</v>
      </c>
      <c r="E614" s="24" t="str">
        <f t="shared" ref="E614:F618" si="135">VLOOKUP(M614,Teams,2)</f>
        <v>VASCO DA GAMA 30</v>
      </c>
      <c r="F614" s="25" t="str">
        <f t="shared" si="135"/>
        <v>SHELTON FC</v>
      </c>
      <c r="G614" s="73"/>
      <c r="H614" s="97">
        <f>VLOOKUP(E614,START_TIMES,2)</f>
        <v>0.33333333333333331</v>
      </c>
      <c r="I614" s="25" t="str">
        <f>VLOOKUP(E614,FallFields1,2)</f>
        <v>Wakeman Park, Westport</v>
      </c>
      <c r="J614" s="75"/>
      <c r="M614" s="238" t="s">
        <v>101</v>
      </c>
      <c r="N614" s="238" t="s">
        <v>95</v>
      </c>
    </row>
    <row r="615" spans="1:33" ht="12.75" hidden="1" customHeight="1" thickTop="1" thickBot="1" x14ac:dyDescent="0.4">
      <c r="A615" s="23">
        <v>612</v>
      </c>
      <c r="B615" s="23">
        <v>14</v>
      </c>
      <c r="C615" s="99">
        <v>43002</v>
      </c>
      <c r="D615" s="34" t="s">
        <v>10</v>
      </c>
      <c r="E615" s="24" t="str">
        <f t="shared" si="135"/>
        <v>DANBURY UNITED 30</v>
      </c>
      <c r="F615" s="25" t="str">
        <f t="shared" si="135"/>
        <v>MILFORD TUESDAY</v>
      </c>
      <c r="G615" s="73"/>
      <c r="H615" s="97">
        <f>VLOOKUP(E615,START_TIMES,2)</f>
        <v>0.375</v>
      </c>
      <c r="I615" s="25" t="str">
        <f>VLOOKUP(E615,FallFields1,2)</f>
        <v>Portuguese Cultural Center, Danbury</v>
      </c>
      <c r="J615" s="75"/>
      <c r="M615" s="238" t="s">
        <v>96</v>
      </c>
      <c r="N615" s="238" t="s">
        <v>94</v>
      </c>
    </row>
    <row r="616" spans="1:33" ht="12.75" hidden="1" customHeight="1" thickTop="1" thickBot="1" x14ac:dyDescent="0.4">
      <c r="A616" s="23">
        <v>613</v>
      </c>
      <c r="B616" s="23">
        <v>14</v>
      </c>
      <c r="C616" s="99">
        <v>43002</v>
      </c>
      <c r="D616" s="34" t="s">
        <v>10</v>
      </c>
      <c r="E616" s="24" t="str">
        <f t="shared" si="135"/>
        <v>NORTH BRANFORD 30</v>
      </c>
      <c r="F616" s="25" t="str">
        <f t="shared" si="135"/>
        <v>CLINTON FC</v>
      </c>
      <c r="G616" s="73"/>
      <c r="H616" s="97">
        <f>VLOOKUP(E616,START_TIMES,2)</f>
        <v>0.41666666666666702</v>
      </c>
      <c r="I616" s="25" t="str">
        <f>VLOOKUP(E616,FallFields1,2)</f>
        <v>Northford Park, North Branford</v>
      </c>
      <c r="J616" s="75"/>
      <c r="M616" s="238" t="s">
        <v>98</v>
      </c>
      <c r="N616" s="238" t="s">
        <v>97</v>
      </c>
    </row>
    <row r="617" spans="1:33" ht="12.75" hidden="1" customHeight="1" thickTop="1" thickBot="1" x14ac:dyDescent="0.4">
      <c r="A617" s="23">
        <v>614</v>
      </c>
      <c r="B617" s="23">
        <v>14</v>
      </c>
      <c r="C617" s="99">
        <v>43002</v>
      </c>
      <c r="D617" s="34" t="s">
        <v>10</v>
      </c>
      <c r="E617" s="24" t="str">
        <f t="shared" si="135"/>
        <v>GREENWICH ARSENAL 30</v>
      </c>
      <c r="F617" s="25" t="str">
        <f t="shared" si="135"/>
        <v>ECUACHAMOS FC</v>
      </c>
      <c r="G617" s="73"/>
      <c r="H617" s="97">
        <f>VLOOKUP(E617,START_TIMES,2)</f>
        <v>0.41666666666666702</v>
      </c>
      <c r="I617" s="25" t="str">
        <f>VLOOKUP(E617,FallFields1,2)</f>
        <v>tbd</v>
      </c>
      <c r="J617" s="75"/>
      <c r="M617" s="238" t="s">
        <v>99</v>
      </c>
      <c r="N617" s="238" t="s">
        <v>93</v>
      </c>
    </row>
    <row r="618" spans="1:33" ht="12.75" hidden="1" customHeight="1" thickTop="1" thickBot="1" x14ac:dyDescent="0.4">
      <c r="A618" s="23">
        <v>615</v>
      </c>
      <c r="B618" s="23">
        <v>14</v>
      </c>
      <c r="C618" s="99">
        <v>43002</v>
      </c>
      <c r="D618" s="34" t="s">
        <v>10</v>
      </c>
      <c r="E618" s="24" t="str">
        <f t="shared" si="135"/>
        <v>NEWINGTON PORTUGUESE 30</v>
      </c>
      <c r="F618" s="25" t="str">
        <f t="shared" si="135"/>
        <v>POLONEZ UNITED</v>
      </c>
      <c r="G618" s="73"/>
      <c r="H618" s="97">
        <v>0.33333333333333331</v>
      </c>
      <c r="I618" s="25" t="str">
        <f>VLOOKUP(E618,FallFields1,2)</f>
        <v>Martin Kellogg, Newington</v>
      </c>
      <c r="J618" s="75"/>
      <c r="M618" s="238" t="s">
        <v>92</v>
      </c>
      <c r="N618" s="238" t="s">
        <v>100</v>
      </c>
    </row>
    <row r="619" spans="1:33" ht="12.75" hidden="1" customHeight="1" thickTop="1" thickBot="1" x14ac:dyDescent="0.4">
      <c r="A619" s="23">
        <v>616</v>
      </c>
      <c r="B619" s="23"/>
      <c r="C619" s="99"/>
      <c r="D619" s="29"/>
      <c r="E619" s="24"/>
      <c r="F619" s="25"/>
      <c r="G619" s="73"/>
      <c r="H619" s="97"/>
      <c r="I619" s="25"/>
      <c r="J619" s="75"/>
      <c r="M619" s="238"/>
      <c r="N619" s="238"/>
    </row>
    <row r="620" spans="1:33" ht="12.75" hidden="1" customHeight="1" thickTop="1" thickBot="1" x14ac:dyDescent="0.4">
      <c r="A620" s="23">
        <v>617</v>
      </c>
      <c r="B620" s="23">
        <v>14</v>
      </c>
      <c r="C620" s="99">
        <v>43002</v>
      </c>
      <c r="D620" s="35" t="s">
        <v>175</v>
      </c>
      <c r="E620" s="24" t="str">
        <f t="shared" ref="E620:F625" si="136">VLOOKUP(M620,Teams,2)</f>
        <v>HENRY  REID FC 30</v>
      </c>
      <c r="F620" s="25" t="str">
        <f t="shared" si="136"/>
        <v>MILFORD AMIGOS</v>
      </c>
      <c r="G620" s="73"/>
      <c r="H620" s="97">
        <f>VLOOKUP(E620,START_TIMES,2)</f>
        <v>0.41666666666666702</v>
      </c>
      <c r="I620" s="25" t="str">
        <f>VLOOKUP(E620,FallFields1,2)</f>
        <v>Ludlowe HS, Fairfield</v>
      </c>
      <c r="J620" s="75"/>
      <c r="M620" s="229" t="s">
        <v>153</v>
      </c>
      <c r="N620" s="229" t="s">
        <v>155</v>
      </c>
    </row>
    <row r="621" spans="1:33" ht="12.75" hidden="1" customHeight="1" thickTop="1" thickBot="1" x14ac:dyDescent="0.4">
      <c r="A621" s="23">
        <v>618</v>
      </c>
      <c r="B621" s="23">
        <v>14</v>
      </c>
      <c r="C621" s="99">
        <v>43002</v>
      </c>
      <c r="D621" s="35" t="s">
        <v>175</v>
      </c>
      <c r="E621" s="24" t="str">
        <f t="shared" si="136"/>
        <v>INTERNAZIONALE</v>
      </c>
      <c r="F621" s="25" t="str">
        <f t="shared" si="136"/>
        <v>LITCHFIELD COUNTY BLUES</v>
      </c>
      <c r="G621" s="73"/>
      <c r="H621" s="97">
        <f>VLOOKUP(E621,START_TIMES,2)</f>
        <v>0.41666666666666702</v>
      </c>
      <c r="I621" s="25" t="str">
        <f>VLOOKUP(E621,fields,2)</f>
        <v>tbd</v>
      </c>
      <c r="J621" s="75"/>
      <c r="M621" s="229" t="s">
        <v>652</v>
      </c>
      <c r="N621" s="229" t="s">
        <v>154</v>
      </c>
    </row>
    <row r="622" spans="1:33" ht="12.75" hidden="1" customHeight="1" thickTop="1" thickBot="1" x14ac:dyDescent="0.4">
      <c r="A622" s="23">
        <v>619</v>
      </c>
      <c r="B622" s="23">
        <v>14</v>
      </c>
      <c r="C622" s="99">
        <v>43002</v>
      </c>
      <c r="D622" s="35" t="s">
        <v>175</v>
      </c>
      <c r="E622" s="24" t="str">
        <f t="shared" si="136"/>
        <v>NAUGATUCK FUSION</v>
      </c>
      <c r="F622" s="25" t="str">
        <f t="shared" si="136"/>
        <v>CLUB NAPOLI 30</v>
      </c>
      <c r="G622" s="73"/>
      <c r="H622" s="97">
        <v>0.33333333333333331</v>
      </c>
      <c r="I622" s="25" t="str">
        <f>VLOOKUP(E622,FallFields1,2)</f>
        <v>City Hill MS, Naugatuck</v>
      </c>
      <c r="J622" s="75"/>
      <c r="M622" s="229" t="s">
        <v>156</v>
      </c>
      <c r="N622" s="229" t="s">
        <v>152</v>
      </c>
    </row>
    <row r="623" spans="1:33" ht="12.75" hidden="1" customHeight="1" thickTop="1" thickBot="1" x14ac:dyDescent="0.4">
      <c r="A623" s="23">
        <v>620</v>
      </c>
      <c r="B623" s="23">
        <v>14</v>
      </c>
      <c r="C623" s="99">
        <v>43002</v>
      </c>
      <c r="D623" s="35" t="s">
        <v>175</v>
      </c>
      <c r="E623" s="24" t="str">
        <f t="shared" si="136"/>
        <v>CASEUS NEW HAVEN FC</v>
      </c>
      <c r="F623" s="25" t="str">
        <f t="shared" si="136"/>
        <v>NEWTOWN SALTY DOGS</v>
      </c>
      <c r="G623" s="73"/>
      <c r="H623" s="97">
        <f>VLOOKUP(E623,START_TIMES,2)</f>
        <v>0.33333333333333331</v>
      </c>
      <c r="I623" s="25" t="str">
        <f>VLOOKUP(E623,FallFields1,2)</f>
        <v>Strong Stadium, West Haven</v>
      </c>
      <c r="J623" s="75"/>
      <c r="M623" s="229" t="s">
        <v>151</v>
      </c>
      <c r="N623" s="229" t="s">
        <v>157</v>
      </c>
    </row>
    <row r="624" spans="1:33" ht="12.75" hidden="1" customHeight="1" thickTop="1" thickBot="1" x14ac:dyDescent="0.4">
      <c r="A624" s="23">
        <v>621</v>
      </c>
      <c r="B624" s="23">
        <v>14</v>
      </c>
      <c r="C624" s="99">
        <v>43002</v>
      </c>
      <c r="D624" s="35" t="s">
        <v>175</v>
      </c>
      <c r="E624" s="24" t="str">
        <f t="shared" si="136"/>
        <v>STAMFORD FC</v>
      </c>
      <c r="F624" s="25" t="str">
        <f t="shared" si="136"/>
        <v>BYE 30 (NO GAME)</v>
      </c>
      <c r="G624" s="73"/>
      <c r="H624" s="97">
        <f>VLOOKUP(E624,START_TIMES,2)</f>
        <v>0.41666666666666702</v>
      </c>
      <c r="I624" s="266" t="s">
        <v>91</v>
      </c>
      <c r="J624" s="75"/>
      <c r="M624" s="229" t="s">
        <v>158</v>
      </c>
      <c r="N624" s="229" t="s">
        <v>150</v>
      </c>
    </row>
    <row r="625" spans="1:14" ht="12.75" hidden="1" customHeight="1" thickTop="1" thickBot="1" x14ac:dyDescent="0.4">
      <c r="A625" s="23">
        <v>622</v>
      </c>
      <c r="B625" s="23">
        <v>14</v>
      </c>
      <c r="C625" s="99">
        <v>43002</v>
      </c>
      <c r="D625" s="35" t="s">
        <v>175</v>
      </c>
      <c r="E625" s="24" t="str">
        <f t="shared" si="136"/>
        <v>PAMPLONA FC</v>
      </c>
      <c r="F625" s="25" t="str">
        <f t="shared" si="136"/>
        <v>WATERTOWN GEEZERS</v>
      </c>
      <c r="G625" s="73"/>
      <c r="H625" s="97">
        <f>VLOOKUP(E625,START_TIMES,2)</f>
        <v>0.41666666666666702</v>
      </c>
      <c r="I625" s="25" t="str">
        <f>VLOOKUP(E625,fields,2)</f>
        <v>Fontaine Field, Norwich</v>
      </c>
      <c r="J625" s="75"/>
      <c r="M625" s="229" t="s">
        <v>651</v>
      </c>
      <c r="N625" s="229" t="s">
        <v>159</v>
      </c>
    </row>
    <row r="626" spans="1:14" ht="12.75" hidden="1" customHeight="1" thickTop="1" thickBot="1" x14ac:dyDescent="0.4">
      <c r="A626" s="23">
        <v>623</v>
      </c>
      <c r="B626" s="23"/>
      <c r="C626" s="99"/>
      <c r="D626" s="29"/>
      <c r="E626" s="24"/>
      <c r="F626" s="25"/>
      <c r="G626" s="73"/>
      <c r="H626" s="97"/>
      <c r="I626" s="25"/>
      <c r="J626" s="75"/>
      <c r="M626" s="238"/>
      <c r="N626" s="238"/>
    </row>
    <row r="627" spans="1:14" ht="12.75" hidden="1" customHeight="1" thickTop="1" thickBot="1" x14ac:dyDescent="0.4">
      <c r="A627" s="23">
        <v>624</v>
      </c>
      <c r="B627" s="23">
        <v>14</v>
      </c>
      <c r="C627" s="99">
        <v>43002</v>
      </c>
      <c r="D627" s="36" t="s">
        <v>11</v>
      </c>
      <c r="E627" s="24" t="str">
        <f t="shared" ref="E627:F631" si="137">VLOOKUP(M627,Teams,2)</f>
        <v xml:space="preserve">WILTON WARRIORS </v>
      </c>
      <c r="F627" s="25" t="str">
        <f t="shared" si="137"/>
        <v>WATERBURY ALBANIANS</v>
      </c>
      <c r="G627" s="73"/>
      <c r="H627" s="97">
        <f>VLOOKUP(E627,START_TIMES,2)</f>
        <v>0.41666666666666702</v>
      </c>
      <c r="I627" s="25" t="str">
        <f>VLOOKUP(E627,FallFields1,2)</f>
        <v>Lilly Field, Wilton</v>
      </c>
      <c r="J627" s="75"/>
      <c r="M627" s="238" t="s">
        <v>109</v>
      </c>
      <c r="N627" s="238" t="s">
        <v>108</v>
      </c>
    </row>
    <row r="628" spans="1:14" ht="12.75" hidden="1" customHeight="1" thickTop="1" thickBot="1" x14ac:dyDescent="0.4">
      <c r="A628" s="23">
        <v>625</v>
      </c>
      <c r="B628" s="23">
        <v>14</v>
      </c>
      <c r="C628" s="99">
        <v>43002</v>
      </c>
      <c r="D628" s="36" t="s">
        <v>11</v>
      </c>
      <c r="E628" s="24" t="str">
        <f t="shared" si="137"/>
        <v>DANBURY UNITED 40</v>
      </c>
      <c r="F628" s="25" t="str">
        <f t="shared" si="137"/>
        <v>NORWALK MARINERS</v>
      </c>
      <c r="G628" s="73"/>
      <c r="H628" s="97">
        <f>VLOOKUP(E628,START_TIMES,2)</f>
        <v>0.45833333333333331</v>
      </c>
      <c r="I628" s="25" t="str">
        <f>VLOOKUP(E628,FallFields1,2)</f>
        <v>Portuguese Cultural Center, Danbury</v>
      </c>
      <c r="J628" s="75"/>
      <c r="M628" s="238" t="s">
        <v>161</v>
      </c>
      <c r="N628" s="238" t="s">
        <v>104</v>
      </c>
    </row>
    <row r="629" spans="1:14" ht="12.75" hidden="1" customHeight="1" thickTop="1" thickBot="1" x14ac:dyDescent="0.4">
      <c r="A629" s="23">
        <v>626</v>
      </c>
      <c r="B629" s="23">
        <v>14</v>
      </c>
      <c r="C629" s="99">
        <v>43002</v>
      </c>
      <c r="D629" s="36" t="s">
        <v>11</v>
      </c>
      <c r="E629" s="24" t="str">
        <f t="shared" si="137"/>
        <v>CHESHIRE AZZURRI 40</v>
      </c>
      <c r="F629" s="25" t="str">
        <f t="shared" si="137"/>
        <v>STORM FC</v>
      </c>
      <c r="G629" s="73"/>
      <c r="H629" s="97">
        <f>VLOOKUP(E629,START_TIMES,2)</f>
        <v>0.41666666666666669</v>
      </c>
      <c r="I629" s="25" t="str">
        <f>VLOOKUP(E629,FallFields1,2)</f>
        <v>Quinnipiac Park, Cheshire</v>
      </c>
      <c r="J629" s="75"/>
      <c r="M629" s="241" t="s">
        <v>160</v>
      </c>
      <c r="N629" s="241" t="s">
        <v>106</v>
      </c>
    </row>
    <row r="630" spans="1:14" ht="12.75" hidden="1" customHeight="1" thickTop="1" thickBot="1" x14ac:dyDescent="0.4">
      <c r="A630" s="23">
        <v>627</v>
      </c>
      <c r="B630" s="23">
        <v>14</v>
      </c>
      <c r="C630" s="99">
        <v>43002</v>
      </c>
      <c r="D630" s="36" t="s">
        <v>11</v>
      </c>
      <c r="E630" s="24" t="str">
        <f t="shared" si="137"/>
        <v>GREENWICH PUMAS</v>
      </c>
      <c r="F630" s="25" t="str">
        <f t="shared" si="137"/>
        <v>FAIRFIELD GAC</v>
      </c>
      <c r="G630" s="73"/>
      <c r="H630" s="97">
        <f>VLOOKUP(E630,START_TIMES,2)</f>
        <v>0.41666666666666702</v>
      </c>
      <c r="I630" s="25" t="str">
        <f>VLOOKUP(E630,FallFields1,2)</f>
        <v>tbd</v>
      </c>
      <c r="J630" s="75"/>
      <c r="M630" s="238" t="s">
        <v>163</v>
      </c>
      <c r="N630" s="238" t="s">
        <v>162</v>
      </c>
    </row>
    <row r="631" spans="1:14" ht="12.75" hidden="1" customHeight="1" thickTop="1" thickBot="1" x14ac:dyDescent="0.4">
      <c r="A631" s="23">
        <v>628</v>
      </c>
      <c r="B631" s="23">
        <v>14</v>
      </c>
      <c r="C631" s="99">
        <v>43002</v>
      </c>
      <c r="D631" s="36" t="s">
        <v>11</v>
      </c>
      <c r="E631" s="24" t="str">
        <f t="shared" si="137"/>
        <v>RIDGEFIELD KICKS</v>
      </c>
      <c r="F631" s="25" t="str">
        <f t="shared" si="137"/>
        <v>VASCO DA GAMA 40</v>
      </c>
      <c r="G631" s="73"/>
      <c r="H631" s="97">
        <f>VLOOKUP(E631,START_TIMES,2)</f>
        <v>0.41666666666666702</v>
      </c>
      <c r="I631" s="25" t="str">
        <f>VLOOKUP(E631,FallFields1,2)</f>
        <v>Scotland Field, Ridgefield</v>
      </c>
      <c r="J631" s="75"/>
      <c r="M631" s="238" t="s">
        <v>105</v>
      </c>
      <c r="N631" s="238" t="s">
        <v>107</v>
      </c>
    </row>
    <row r="632" spans="1:14" ht="12.75" hidden="1" customHeight="1" thickTop="1" thickBot="1" x14ac:dyDescent="0.4">
      <c r="A632" s="23">
        <v>629</v>
      </c>
      <c r="B632" s="23"/>
      <c r="C632" s="99"/>
      <c r="D632" s="29"/>
      <c r="E632" s="24"/>
      <c r="F632" s="25"/>
      <c r="G632" s="73"/>
      <c r="H632" s="97"/>
      <c r="I632" s="25"/>
      <c r="J632" s="75"/>
      <c r="M632" s="240"/>
      <c r="N632" s="240"/>
    </row>
    <row r="633" spans="1:14" ht="12.75" hidden="1" customHeight="1" thickTop="1" thickBot="1" x14ac:dyDescent="0.4">
      <c r="A633" s="23">
        <v>630</v>
      </c>
      <c r="B633" s="23">
        <v>14</v>
      </c>
      <c r="C633" s="99">
        <v>43002</v>
      </c>
      <c r="D633" s="37" t="s">
        <v>12</v>
      </c>
      <c r="E633" s="24" t="str">
        <f t="shared" ref="E633:F637" si="138">VLOOKUP(M633,Teams,2)</f>
        <v>STAMFORD UNITED</v>
      </c>
      <c r="F633" s="25" t="str">
        <f t="shared" si="138"/>
        <v>SOUTHEAST ROVERS</v>
      </c>
      <c r="G633" s="73"/>
      <c r="H633" s="97">
        <f>VLOOKUP(E633,START_TIMES,2)</f>
        <v>0.41666666666666702</v>
      </c>
      <c r="I633" s="25" t="str">
        <f>VLOOKUP(E633,FallFields1,2)</f>
        <v>West Beach Fields, Stamford</v>
      </c>
      <c r="J633" s="75"/>
      <c r="M633" s="238" t="s">
        <v>119</v>
      </c>
      <c r="N633" s="238" t="s">
        <v>118</v>
      </c>
    </row>
    <row r="634" spans="1:14" ht="12.75" hidden="1" customHeight="1" thickTop="1" thickBot="1" x14ac:dyDescent="0.4">
      <c r="A634" s="23">
        <v>631</v>
      </c>
      <c r="B634" s="23">
        <v>14</v>
      </c>
      <c r="C634" s="99">
        <v>43002</v>
      </c>
      <c r="D634" s="37" t="s">
        <v>12</v>
      </c>
      <c r="E634" s="24" t="str">
        <f t="shared" si="138"/>
        <v>GREENWICH ARSENAL 40</v>
      </c>
      <c r="F634" s="25" t="str">
        <f t="shared" si="138"/>
        <v xml:space="preserve">GUILFORD CELTIC </v>
      </c>
      <c r="G634" s="73"/>
      <c r="H634" s="97">
        <f>VLOOKUP(E634,START_TIMES,2)</f>
        <v>0.41666666666666702</v>
      </c>
      <c r="I634" s="25" t="str">
        <f>VLOOKUP(E634,FallFields1,2)</f>
        <v>tbd</v>
      </c>
      <c r="J634" s="75"/>
      <c r="M634" s="238" t="s">
        <v>111</v>
      </c>
      <c r="N634" s="238" t="s">
        <v>114</v>
      </c>
    </row>
    <row r="635" spans="1:14" ht="12.75" hidden="1" customHeight="1" thickTop="1" thickBot="1" x14ac:dyDescent="0.4">
      <c r="A635" s="23">
        <v>632</v>
      </c>
      <c r="B635" s="23">
        <v>14</v>
      </c>
      <c r="C635" s="99">
        <v>43002</v>
      </c>
      <c r="D635" s="37" t="s">
        <v>12</v>
      </c>
      <c r="E635" s="24" t="str">
        <f t="shared" si="138"/>
        <v>NEWINGTON PORTUGUESE 40</v>
      </c>
      <c r="F635" s="25" t="str">
        <f t="shared" si="138"/>
        <v>DERBY QUITUS</v>
      </c>
      <c r="G635" s="73"/>
      <c r="H635" s="97">
        <f>VLOOKUP(E635,START_TIMES,2)</f>
        <v>0.41666666666666702</v>
      </c>
      <c r="I635" s="25" t="str">
        <f>VLOOKUP(E635,FallFields1,2)</f>
        <v>Martin Kellogg, Newington</v>
      </c>
      <c r="J635" s="75"/>
      <c r="M635" s="238" t="s">
        <v>116</v>
      </c>
      <c r="N635" s="238" t="s">
        <v>110</v>
      </c>
    </row>
    <row r="636" spans="1:14" ht="12.75" hidden="1" customHeight="1" thickTop="1" thickBot="1" x14ac:dyDescent="0.4">
      <c r="A636" s="23">
        <v>633</v>
      </c>
      <c r="B636" s="23">
        <v>14</v>
      </c>
      <c r="C636" s="99">
        <v>43002</v>
      </c>
      <c r="D636" s="37" t="s">
        <v>12</v>
      </c>
      <c r="E636" s="24" t="str">
        <f t="shared" si="138"/>
        <v>GUILFORD BELL CURVE</v>
      </c>
      <c r="F636" s="25" t="str">
        <f t="shared" si="138"/>
        <v>GREENWICH GUNNERS 40</v>
      </c>
      <c r="G636" s="73"/>
      <c r="H636" s="97">
        <f>VLOOKUP(E636,START_TIMES,2)</f>
        <v>0.41666666666666702</v>
      </c>
      <c r="I636" s="25" t="str">
        <f>VLOOKUP(E636,FallFields1,2)</f>
        <v>Calvin Leete School, Guilford</v>
      </c>
      <c r="J636" s="75"/>
      <c r="M636" s="238" t="s">
        <v>113</v>
      </c>
      <c r="N636" s="238" t="s">
        <v>112</v>
      </c>
    </row>
    <row r="637" spans="1:14" ht="12.75" hidden="1" customHeight="1" thickTop="1" thickBot="1" x14ac:dyDescent="0.4">
      <c r="A637" s="23">
        <v>634</v>
      </c>
      <c r="B637" s="23">
        <v>14</v>
      </c>
      <c r="C637" s="99">
        <v>43002</v>
      </c>
      <c r="D637" s="37" t="s">
        <v>12</v>
      </c>
      <c r="E637" s="24" t="str">
        <f t="shared" si="138"/>
        <v>NEW HAVEN AMERICANS</v>
      </c>
      <c r="F637" s="25" t="str">
        <f t="shared" si="138"/>
        <v xml:space="preserve">NORWALK SPORT COLOMBIA </v>
      </c>
      <c r="G637" s="73"/>
      <c r="H637" s="97">
        <f>VLOOKUP(E637,START_TIMES,2)</f>
        <v>0.41666666666666702</v>
      </c>
      <c r="I637" s="25" t="str">
        <f>VLOOKUP(E637,FallFields1,2)</f>
        <v>Peck Place School, Orange</v>
      </c>
      <c r="J637" s="75"/>
      <c r="M637" s="238" t="s">
        <v>115</v>
      </c>
      <c r="N637" s="238" t="s">
        <v>117</v>
      </c>
    </row>
    <row r="638" spans="1:14" ht="12.75" hidden="1" customHeight="1" thickTop="1" thickBot="1" x14ac:dyDescent="0.4">
      <c r="A638" s="23">
        <v>635</v>
      </c>
      <c r="B638" s="23"/>
      <c r="C638" s="99"/>
      <c r="D638" s="29"/>
      <c r="E638" s="24"/>
      <c r="F638" s="25"/>
      <c r="G638" s="73"/>
      <c r="H638" s="97"/>
      <c r="I638" s="25"/>
      <c r="J638" s="75"/>
      <c r="M638" s="238"/>
      <c r="N638" s="238"/>
    </row>
    <row r="639" spans="1:14" ht="12.75" hidden="1" customHeight="1" thickTop="1" thickBot="1" x14ac:dyDescent="0.4">
      <c r="A639" s="23">
        <v>636</v>
      </c>
      <c r="B639" s="23">
        <v>14</v>
      </c>
      <c r="C639" s="99">
        <v>43002</v>
      </c>
      <c r="D639" s="38" t="s">
        <v>13</v>
      </c>
      <c r="E639" s="24" t="str">
        <f t="shared" ref="E639:F644" si="139">VLOOKUP(M639,Teams,2)</f>
        <v>HENRY  REID FC 40</v>
      </c>
      <c r="F639" s="25" t="str">
        <f t="shared" si="139"/>
        <v>NORTH HAVEN SC</v>
      </c>
      <c r="G639" s="73"/>
      <c r="H639" s="97">
        <f t="shared" ref="H639:H644" si="140">VLOOKUP(E639,START_TIMES,2)</f>
        <v>0.41666666666666702</v>
      </c>
      <c r="I639" s="25" t="str">
        <f t="shared" ref="I639:I644" si="141">VLOOKUP(E639,fields,2)</f>
        <v>Ludlowe HS, Fairfield</v>
      </c>
      <c r="J639" s="75"/>
      <c r="M639" s="218" t="s">
        <v>123</v>
      </c>
      <c r="N639" s="218" t="s">
        <v>125</v>
      </c>
    </row>
    <row r="640" spans="1:14" ht="12.75" hidden="1" customHeight="1" thickTop="1" thickBot="1" x14ac:dyDescent="0.4">
      <c r="A640" s="23">
        <v>637</v>
      </c>
      <c r="B640" s="23">
        <v>14</v>
      </c>
      <c r="C640" s="99">
        <v>43002</v>
      </c>
      <c r="D640" s="38" t="s">
        <v>13</v>
      </c>
      <c r="E640" s="24" t="str">
        <f t="shared" si="139"/>
        <v>BESA SC</v>
      </c>
      <c r="F640" s="25" t="str">
        <f t="shared" si="139"/>
        <v>NORTH BRANFORD 40</v>
      </c>
      <c r="G640" s="73"/>
      <c r="H640" s="97">
        <f t="shared" si="140"/>
        <v>0.41666666666666669</v>
      </c>
      <c r="I640" s="25" t="str">
        <f t="shared" si="141"/>
        <v>Wilby HS, Waterbury</v>
      </c>
      <c r="J640" s="75"/>
      <c r="M640" s="218" t="s">
        <v>654</v>
      </c>
      <c r="N640" s="218" t="s">
        <v>124</v>
      </c>
    </row>
    <row r="641" spans="1:14" ht="12.75" hidden="1" customHeight="1" thickTop="1" thickBot="1" x14ac:dyDescent="0.4">
      <c r="A641" s="23">
        <v>638</v>
      </c>
      <c r="B641" s="23">
        <v>14</v>
      </c>
      <c r="C641" s="99">
        <v>43002</v>
      </c>
      <c r="D641" s="38" t="s">
        <v>13</v>
      </c>
      <c r="E641" s="24" t="str">
        <f t="shared" si="139"/>
        <v>PAN ZONES</v>
      </c>
      <c r="F641" s="25" t="str">
        <f t="shared" si="139"/>
        <v>HAMDEN UNITED</v>
      </c>
      <c r="G641" s="73"/>
      <c r="H641" s="97">
        <f t="shared" si="140"/>
        <v>0.41666666666666702</v>
      </c>
      <c r="I641" s="25" t="str">
        <f t="shared" si="141"/>
        <v>Stanley Quarter Park, New Britain</v>
      </c>
      <c r="J641" s="75"/>
      <c r="M641" s="218" t="s">
        <v>126</v>
      </c>
      <c r="N641" s="218" t="s">
        <v>122</v>
      </c>
    </row>
    <row r="642" spans="1:14" ht="12.75" hidden="1" customHeight="1" thickTop="1" thickBot="1" x14ac:dyDescent="0.4">
      <c r="A642" s="23">
        <v>639</v>
      </c>
      <c r="B642" s="23">
        <v>14</v>
      </c>
      <c r="C642" s="99">
        <v>43002</v>
      </c>
      <c r="D642" s="38" t="s">
        <v>13</v>
      </c>
      <c r="E642" s="24" t="str">
        <f t="shared" si="139"/>
        <v>ELI'S FC</v>
      </c>
      <c r="F642" s="25" t="str">
        <f t="shared" si="139"/>
        <v>STAMFORD CITY</v>
      </c>
      <c r="G642" s="73"/>
      <c r="H642" s="97">
        <f t="shared" si="140"/>
        <v>0.41666666666666702</v>
      </c>
      <c r="I642" s="25" t="str">
        <f t="shared" si="141"/>
        <v>Platt Tech HS, Milford</v>
      </c>
      <c r="J642" s="75"/>
      <c r="M642" s="218" t="s">
        <v>121</v>
      </c>
      <c r="N642" s="218" t="s">
        <v>127</v>
      </c>
    </row>
    <row r="643" spans="1:14" ht="12.75" hidden="1" customHeight="1" thickTop="1" thickBot="1" x14ac:dyDescent="0.4">
      <c r="A643" s="23">
        <v>640</v>
      </c>
      <c r="B643" s="23">
        <v>14</v>
      </c>
      <c r="C643" s="99">
        <v>43002</v>
      </c>
      <c r="D643" s="38" t="s">
        <v>13</v>
      </c>
      <c r="E643" s="24" t="str">
        <f t="shared" si="139"/>
        <v>WALLINGFORD MORELIA</v>
      </c>
      <c r="F643" s="25" t="str">
        <f t="shared" si="139"/>
        <v xml:space="preserve">CHESHIRE UNITED </v>
      </c>
      <c r="G643" s="73"/>
      <c r="H643" s="97">
        <f t="shared" si="140"/>
        <v>0.41666666666666702</v>
      </c>
      <c r="I643" s="25" t="str">
        <f t="shared" si="141"/>
        <v>Woodhouse Field, Wallingford</v>
      </c>
      <c r="J643" s="75"/>
      <c r="M643" s="239" t="s">
        <v>128</v>
      </c>
      <c r="N643" s="239" t="s">
        <v>120</v>
      </c>
    </row>
    <row r="644" spans="1:14" ht="12.75" hidden="1" customHeight="1" thickTop="1" thickBot="1" x14ac:dyDescent="0.4">
      <c r="A644" s="23">
        <v>641</v>
      </c>
      <c r="B644" s="23">
        <v>14</v>
      </c>
      <c r="C644" s="99">
        <v>43002</v>
      </c>
      <c r="D644" s="38" t="s">
        <v>13</v>
      </c>
      <c r="E644" s="24" t="str">
        <f t="shared" si="139"/>
        <v>BYE 40 (NO GAME)</v>
      </c>
      <c r="F644" s="25" t="str">
        <f t="shared" si="139"/>
        <v>WILTON WOLVES</v>
      </c>
      <c r="G644" s="73"/>
      <c r="H644" s="97">
        <f t="shared" si="140"/>
        <v>0.41666666666666669</v>
      </c>
      <c r="I644" s="25" t="str">
        <f t="shared" si="141"/>
        <v>--</v>
      </c>
      <c r="J644" s="75"/>
      <c r="M644" s="239" t="s">
        <v>653</v>
      </c>
      <c r="N644" s="239" t="s">
        <v>129</v>
      </c>
    </row>
    <row r="645" spans="1:14" ht="12.75" hidden="1" customHeight="1" thickTop="1" thickBot="1" x14ac:dyDescent="0.4">
      <c r="A645" s="23">
        <v>642</v>
      </c>
      <c r="B645" s="23"/>
      <c r="C645" s="99"/>
      <c r="D645" s="29"/>
      <c r="E645" s="24"/>
      <c r="F645" s="25"/>
      <c r="G645" s="73"/>
      <c r="H645" s="97"/>
      <c r="I645" s="25"/>
      <c r="J645" s="75"/>
      <c r="M645" s="2"/>
      <c r="N645" s="2"/>
    </row>
    <row r="646" spans="1:14" ht="12.75" hidden="1" customHeight="1" thickTop="1" thickBot="1" x14ac:dyDescent="0.4">
      <c r="A646" s="23">
        <v>643</v>
      </c>
      <c r="B646" s="23">
        <v>14</v>
      </c>
      <c r="C646" s="99">
        <v>43002</v>
      </c>
      <c r="D646" s="28" t="s">
        <v>102</v>
      </c>
      <c r="E646" s="24" t="str">
        <f t="shared" ref="E646:F650" si="142">VLOOKUP(M646,Teams,2)</f>
        <v>VASCO DA GAMA 50</v>
      </c>
      <c r="F646" s="25" t="str">
        <f t="shared" si="142"/>
        <v>POLONIA FALCON STARS FC</v>
      </c>
      <c r="G646" s="73"/>
      <c r="H646" s="97">
        <f>VLOOKUP(E646,START_TIMES,2)</f>
        <v>0.41666666666666702</v>
      </c>
      <c r="I646" s="25" t="str">
        <f>VLOOKUP(E646,FallFields1,2)</f>
        <v>Veterans Memorial Park, Bridgeport</v>
      </c>
      <c r="J646" s="75"/>
      <c r="M646" s="5" t="s">
        <v>144</v>
      </c>
      <c r="N646" s="5" t="s">
        <v>142</v>
      </c>
    </row>
    <row r="647" spans="1:14" ht="12.75" hidden="1" customHeight="1" thickTop="1" thickBot="1" x14ac:dyDescent="0.4">
      <c r="A647" s="23">
        <v>644</v>
      </c>
      <c r="B647" s="23">
        <v>14</v>
      </c>
      <c r="C647" s="99">
        <v>43002</v>
      </c>
      <c r="D647" s="28" t="s">
        <v>102</v>
      </c>
      <c r="E647" s="24" t="str">
        <f t="shared" si="142"/>
        <v>CLUB NAPOLI 50</v>
      </c>
      <c r="F647" s="25" t="str">
        <f t="shared" si="142"/>
        <v>GREENWICH GUNNERS 50</v>
      </c>
      <c r="G647" s="73"/>
      <c r="H647" s="97">
        <f>VLOOKUP(E647,START_TIMES,2)</f>
        <v>0.41666666666666702</v>
      </c>
      <c r="I647" s="25" t="str">
        <f>VLOOKUP(E647,FallFields1,2)</f>
        <v>North Farms Park, North Branford</v>
      </c>
      <c r="J647" s="75"/>
      <c r="M647" s="5" t="s">
        <v>131</v>
      </c>
      <c r="N647" s="5" t="s">
        <v>134</v>
      </c>
    </row>
    <row r="648" spans="1:14" ht="12.75" hidden="1" customHeight="1" thickTop="1" thickBot="1" x14ac:dyDescent="0.4">
      <c r="A648" s="23">
        <v>645</v>
      </c>
      <c r="B648" s="23">
        <v>14</v>
      </c>
      <c r="C648" s="99">
        <v>43002</v>
      </c>
      <c r="D648" s="28" t="s">
        <v>102</v>
      </c>
      <c r="E648" s="24" t="str">
        <f t="shared" si="142"/>
        <v>CHESHIRE AZZURRI 50</v>
      </c>
      <c r="F648" s="25" t="str">
        <f t="shared" si="142"/>
        <v>HARTFORD CAVALIERS</v>
      </c>
      <c r="G648" s="73"/>
      <c r="H648" s="97">
        <v>0.33333333333333331</v>
      </c>
      <c r="I648" s="25" t="str">
        <f>VLOOKUP(E648,FallFields1,2)</f>
        <v>Quinnipiac Park, Cheshire</v>
      </c>
      <c r="J648" s="75"/>
      <c r="M648" s="5" t="s">
        <v>130</v>
      </c>
      <c r="N648" s="5" t="s">
        <v>138</v>
      </c>
    </row>
    <row r="649" spans="1:14" ht="12.75" hidden="1" customHeight="1" thickTop="1" thickBot="1" x14ac:dyDescent="0.4">
      <c r="A649" s="23">
        <v>646</v>
      </c>
      <c r="B649" s="23">
        <v>14</v>
      </c>
      <c r="C649" s="99">
        <v>43002</v>
      </c>
      <c r="D649" s="28" t="s">
        <v>102</v>
      </c>
      <c r="E649" s="24" t="str">
        <f t="shared" si="142"/>
        <v xml:space="preserve">GLASTONBURY CELTIC </v>
      </c>
      <c r="F649" s="25" t="str">
        <f t="shared" si="142"/>
        <v>DARIEN BLUE WAVE</v>
      </c>
      <c r="G649" s="73"/>
      <c r="H649" s="97">
        <f>VLOOKUP(E649,START_TIMES,2)</f>
        <v>0.41666666666666702</v>
      </c>
      <c r="I649" s="25" t="str">
        <f>VLOOKUP(E649,FallFields1,2)</f>
        <v>Irish American Club, Glastonbury</v>
      </c>
      <c r="J649" s="75"/>
      <c r="M649" s="5" t="s">
        <v>133</v>
      </c>
      <c r="N649" s="5" t="s">
        <v>132</v>
      </c>
    </row>
    <row r="650" spans="1:14" ht="12.75" hidden="1" customHeight="1" thickTop="1" thickBot="1" x14ac:dyDescent="0.4">
      <c r="A650" s="23">
        <v>647</v>
      </c>
      <c r="B650" s="23">
        <v>14</v>
      </c>
      <c r="C650" s="99">
        <v>43002</v>
      </c>
      <c r="D650" s="28" t="s">
        <v>102</v>
      </c>
      <c r="E650" s="24" t="str">
        <f t="shared" si="142"/>
        <v>GUILFORD BLACK EAGLES</v>
      </c>
      <c r="F650" s="25" t="str">
        <f t="shared" si="142"/>
        <v>NEW BRITAIN FALCONS FC</v>
      </c>
      <c r="G650" s="73"/>
      <c r="H650" s="97">
        <v>0.33333333333333331</v>
      </c>
      <c r="I650" s="25" t="str">
        <f>VLOOKUP(E650,FallFields1,2)</f>
        <v>Calvin Leete School, Guilford</v>
      </c>
      <c r="J650" s="75"/>
      <c r="M650" s="5" t="s">
        <v>136</v>
      </c>
      <c r="N650" s="5" t="s">
        <v>141</v>
      </c>
    </row>
    <row r="651" spans="1:14" ht="12.75" hidden="1" customHeight="1" thickTop="1" thickBot="1" x14ac:dyDescent="0.4">
      <c r="A651" s="23">
        <v>648</v>
      </c>
      <c r="B651" s="23"/>
      <c r="C651" s="99"/>
      <c r="D651" s="29"/>
      <c r="E651" s="24"/>
      <c r="F651" s="25"/>
      <c r="G651" s="73"/>
      <c r="H651" s="97"/>
      <c r="I651" s="25"/>
      <c r="J651" s="75"/>
      <c r="M651" s="2"/>
      <c r="N651" s="2"/>
    </row>
    <row r="652" spans="1:14" ht="12.75" hidden="1" customHeight="1" thickTop="1" thickBot="1" x14ac:dyDescent="0.4">
      <c r="A652" s="23">
        <v>649</v>
      </c>
      <c r="B652" s="23">
        <v>14</v>
      </c>
      <c r="C652" s="99">
        <v>43002</v>
      </c>
      <c r="D652" s="39" t="s">
        <v>103</v>
      </c>
      <c r="E652" s="24" t="str">
        <f t="shared" ref="E652:F656" si="143">VLOOKUP(M652,Teams,2)</f>
        <v>WEST HAVEN GRAYS</v>
      </c>
      <c r="F652" s="25" t="str">
        <f t="shared" si="143"/>
        <v>WATERBURY PONTES</v>
      </c>
      <c r="G652" s="73"/>
      <c r="H652" s="97">
        <f>VLOOKUP(E652,START_TIMES,2)</f>
        <v>0.41666666666666702</v>
      </c>
      <c r="I652" s="25" t="str">
        <f>VLOOKUP(E652,FallFields1,2)</f>
        <v>Pagels Field, West Haven</v>
      </c>
      <c r="J652" s="75"/>
      <c r="M652" s="5" t="s">
        <v>145</v>
      </c>
      <c r="N652" s="5" t="s">
        <v>143</v>
      </c>
    </row>
    <row r="653" spans="1:14" ht="12.75" hidden="1" customHeight="1" thickTop="1" thickBot="1" x14ac:dyDescent="0.4">
      <c r="A653" s="23">
        <v>650</v>
      </c>
      <c r="B653" s="23">
        <v>14</v>
      </c>
      <c r="C653" s="99">
        <v>43002</v>
      </c>
      <c r="D653" s="39" t="s">
        <v>103</v>
      </c>
      <c r="E653" s="24" t="str">
        <f t="shared" si="143"/>
        <v>FARMINGTON WHITE OWLS</v>
      </c>
      <c r="F653" s="25" t="str">
        <f t="shared" si="143"/>
        <v>MOODUS SC</v>
      </c>
      <c r="G653" s="73"/>
      <c r="H653" s="97">
        <f>VLOOKUP(E653,START_TIMES,2)</f>
        <v>0.41666666666666702</v>
      </c>
      <c r="I653" s="25" t="str">
        <f>VLOOKUP(E653,FallFields1,2)</f>
        <v>Tunxis Mead #9, Farmington</v>
      </c>
      <c r="J653" s="75"/>
      <c r="M653" s="5" t="s">
        <v>147</v>
      </c>
      <c r="N653" s="5" t="s">
        <v>135</v>
      </c>
    </row>
    <row r="654" spans="1:14" ht="12.75" hidden="1" customHeight="1" thickTop="1" thickBot="1" x14ac:dyDescent="0.4">
      <c r="A654" s="23">
        <v>651</v>
      </c>
      <c r="B654" s="23">
        <v>14</v>
      </c>
      <c r="C654" s="99">
        <v>43002</v>
      </c>
      <c r="D654" s="39" t="s">
        <v>103</v>
      </c>
      <c r="E654" s="24" t="str">
        <f t="shared" si="143"/>
        <v>NORTH BRANFORD LEGENDS</v>
      </c>
      <c r="F654" s="25" t="str">
        <f t="shared" si="143"/>
        <v>EAST HAVEN SC</v>
      </c>
      <c r="G654" s="73"/>
      <c r="H654" s="97">
        <v>0.33333333333333331</v>
      </c>
      <c r="I654" s="25" t="str">
        <f>VLOOKUP(E654,FallFields1,2)</f>
        <v>Northford Park, North Branford</v>
      </c>
      <c r="J654" s="75"/>
      <c r="M654" s="5" t="s">
        <v>139</v>
      </c>
      <c r="N654" s="5" t="s">
        <v>146</v>
      </c>
    </row>
    <row r="655" spans="1:14" ht="12.75" hidden="1" customHeight="1" thickTop="1" thickBot="1" x14ac:dyDescent="0.4">
      <c r="A655" s="23">
        <v>652</v>
      </c>
      <c r="B655" s="23">
        <v>14</v>
      </c>
      <c r="C655" s="99">
        <v>43002</v>
      </c>
      <c r="D655" s="39" t="s">
        <v>103</v>
      </c>
      <c r="E655" s="24" t="str">
        <f t="shared" si="143"/>
        <v>GREENWICH PUMAS LEGENDS</v>
      </c>
      <c r="F655" s="25" t="str">
        <f t="shared" si="143"/>
        <v>GREENWICH ARSENAL 50</v>
      </c>
      <c r="G655" s="73"/>
      <c r="H655" s="97">
        <f>VLOOKUP(E655,START_TIMES,2)</f>
        <v>0.41666666666666702</v>
      </c>
      <c r="I655" s="25" t="str">
        <f>VLOOKUP(E655,FallFields1,2)</f>
        <v>tbd</v>
      </c>
      <c r="J655" s="75"/>
      <c r="M655" s="5" t="s">
        <v>149</v>
      </c>
      <c r="N655" s="5" t="s">
        <v>148</v>
      </c>
    </row>
    <row r="656" spans="1:14" ht="12.75" hidden="1" customHeight="1" thickTop="1" thickBot="1" x14ac:dyDescent="0.4">
      <c r="A656" s="23">
        <v>653</v>
      </c>
      <c r="B656" s="23">
        <v>14</v>
      </c>
      <c r="C656" s="99">
        <v>43002</v>
      </c>
      <c r="D656" s="39" t="s">
        <v>103</v>
      </c>
      <c r="E656" s="24" t="str">
        <f t="shared" si="143"/>
        <v>NAUGATUCK RIVER RATS</v>
      </c>
      <c r="F656" s="25" t="str">
        <f t="shared" si="143"/>
        <v>SOUTHBURY BOOMERS</v>
      </c>
      <c r="G656" s="73"/>
      <c r="H656" s="97">
        <f>VLOOKUP(E656,START_TIMES,2)</f>
        <v>0.41666666666666702</v>
      </c>
      <c r="I656" s="25" t="str">
        <f>VLOOKUP(E656,FallFields1,2)</f>
        <v>City Hill MS, Naugatuck</v>
      </c>
      <c r="J656" s="75"/>
      <c r="M656" s="5" t="s">
        <v>137</v>
      </c>
      <c r="N656" s="5" t="s">
        <v>140</v>
      </c>
    </row>
    <row r="657" spans="1:14" ht="12.75" hidden="1" customHeight="1" thickTop="1" thickBot="1" x14ac:dyDescent="0.4">
      <c r="A657" s="23">
        <v>654</v>
      </c>
      <c r="B657" s="23"/>
      <c r="C657" s="99"/>
      <c r="D657" s="29"/>
      <c r="E657" s="24"/>
      <c r="F657" s="25"/>
      <c r="G657" s="73"/>
      <c r="H657" s="97"/>
      <c r="I657" s="25"/>
      <c r="J657" s="75"/>
      <c r="M657" s="2"/>
      <c r="N657" s="2"/>
    </row>
    <row r="658" spans="1:14" ht="12.75" hidden="1" customHeight="1" thickTop="1" thickBot="1" x14ac:dyDescent="0.4">
      <c r="A658" s="23">
        <v>655</v>
      </c>
      <c r="B658" s="23">
        <v>15</v>
      </c>
      <c r="C658" s="99">
        <v>43009</v>
      </c>
      <c r="D658" s="34" t="s">
        <v>10</v>
      </c>
      <c r="E658" s="24" t="str">
        <f t="shared" ref="E658:F662" si="144">VLOOKUP(M658,Teams,2)</f>
        <v>ECUACHAMOS FC</v>
      </c>
      <c r="F658" s="25" t="str">
        <f t="shared" si="144"/>
        <v>MILFORD TUESDAY</v>
      </c>
      <c r="G658" s="73"/>
      <c r="H658" s="97">
        <v>0.33333333333333331</v>
      </c>
      <c r="I658" s="25" t="str">
        <f>VLOOKUP(E658,FallFields1,2)</f>
        <v>Witek Park, Derby</v>
      </c>
      <c r="J658" s="75"/>
      <c r="M658" s="5" t="s">
        <v>93</v>
      </c>
      <c r="N658" s="5" t="s">
        <v>94</v>
      </c>
    </row>
    <row r="659" spans="1:14" ht="12.75" hidden="1" customHeight="1" thickTop="1" thickBot="1" x14ac:dyDescent="0.4">
      <c r="A659" s="23">
        <v>656</v>
      </c>
      <c r="B659" s="23">
        <v>15</v>
      </c>
      <c r="C659" s="99">
        <v>43009</v>
      </c>
      <c r="D659" s="34" t="s">
        <v>10</v>
      </c>
      <c r="E659" s="24" t="str">
        <f t="shared" si="144"/>
        <v>SHELTON FC</v>
      </c>
      <c r="F659" s="25" t="str">
        <f t="shared" si="144"/>
        <v>DANBURY UNITED 30</v>
      </c>
      <c r="G659" s="73"/>
      <c r="H659" s="97">
        <f>VLOOKUP(E659,START_TIMES,2)</f>
        <v>0.33333333333333331</v>
      </c>
      <c r="I659" s="25" t="str">
        <f>VLOOKUP(E659,FallFields1,2)</f>
        <v>Nike Site, Shelton</v>
      </c>
      <c r="J659" s="75"/>
      <c r="M659" s="5" t="s">
        <v>95</v>
      </c>
      <c r="N659" s="5" t="s">
        <v>96</v>
      </c>
    </row>
    <row r="660" spans="1:14" ht="12.75" hidden="1" customHeight="1" thickTop="1" thickBot="1" x14ac:dyDescent="0.4">
      <c r="A660" s="23">
        <v>657</v>
      </c>
      <c r="B660" s="23">
        <v>15</v>
      </c>
      <c r="C660" s="99">
        <v>43009</v>
      </c>
      <c r="D660" s="34" t="s">
        <v>10</v>
      </c>
      <c r="E660" s="24" t="str">
        <f t="shared" si="144"/>
        <v>NEWINGTON PORTUGUESE 30</v>
      </c>
      <c r="F660" s="25" t="str">
        <f t="shared" si="144"/>
        <v>GREENWICH ARSENAL 30</v>
      </c>
      <c r="G660" s="73"/>
      <c r="H660" s="97">
        <f>VLOOKUP(E660,START_TIMES,2)</f>
        <v>0.41666666666666702</v>
      </c>
      <c r="I660" s="25" t="str">
        <f>VLOOKUP(E660,FallFields1,2)</f>
        <v>Martin Kellogg, Newington</v>
      </c>
      <c r="J660" s="75"/>
      <c r="M660" s="5" t="s">
        <v>92</v>
      </c>
      <c r="N660" s="5" t="s">
        <v>99</v>
      </c>
    </row>
    <row r="661" spans="1:14" ht="12.75" hidden="1" customHeight="1" thickTop="1" thickBot="1" x14ac:dyDescent="0.4">
      <c r="A661" s="23">
        <v>658</v>
      </c>
      <c r="B661" s="23">
        <v>15</v>
      </c>
      <c r="C661" s="99">
        <v>43009</v>
      </c>
      <c r="D661" s="34" t="s">
        <v>10</v>
      </c>
      <c r="E661" s="24" t="str">
        <f t="shared" si="144"/>
        <v>POLONEZ UNITED</v>
      </c>
      <c r="F661" s="25" t="str">
        <f t="shared" si="144"/>
        <v>NORTH BRANFORD 30</v>
      </c>
      <c r="G661" s="73"/>
      <c r="H661" s="97">
        <f>VLOOKUP(E661,START_TIMES,2)</f>
        <v>0.375</v>
      </c>
      <c r="I661" s="25" t="str">
        <f>VLOOKUP(E661,FallFields1,2)</f>
        <v>Cromwell MS, Cromwell</v>
      </c>
      <c r="J661" s="75"/>
      <c r="M661" s="5" t="s">
        <v>100</v>
      </c>
      <c r="N661" s="5" t="s">
        <v>98</v>
      </c>
    </row>
    <row r="662" spans="1:14" ht="12.75" hidden="1" customHeight="1" thickTop="1" thickBot="1" x14ac:dyDescent="0.4">
      <c r="A662" s="23">
        <v>659</v>
      </c>
      <c r="B662" s="23">
        <v>15</v>
      </c>
      <c r="C662" s="99">
        <v>43009</v>
      </c>
      <c r="D662" s="34" t="s">
        <v>10</v>
      </c>
      <c r="E662" s="24" t="str">
        <f t="shared" si="144"/>
        <v>CLINTON FC</v>
      </c>
      <c r="F662" s="25" t="str">
        <f t="shared" si="144"/>
        <v>VASCO DA GAMA 30</v>
      </c>
      <c r="G662" s="73"/>
      <c r="H662" s="97">
        <f>VLOOKUP(E662,START_TIMES,2)</f>
        <v>0.41666666666666702</v>
      </c>
      <c r="I662" s="25" t="str">
        <f>VLOOKUP(E662,FallFields1,2)</f>
        <v>Indian River Sports Complex, Clinton</v>
      </c>
      <c r="J662" s="75"/>
      <c r="M662" s="5" t="s">
        <v>97</v>
      </c>
      <c r="N662" s="5" t="s">
        <v>101</v>
      </c>
    </row>
    <row r="663" spans="1:14" ht="12.75" hidden="1" customHeight="1" thickTop="1" thickBot="1" x14ac:dyDescent="0.4">
      <c r="A663" s="23">
        <v>660</v>
      </c>
      <c r="B663" s="23"/>
      <c r="C663" s="99"/>
      <c r="D663" s="29"/>
      <c r="E663" s="24"/>
      <c r="F663" s="25"/>
      <c r="G663" s="73"/>
      <c r="H663" s="97"/>
      <c r="I663" s="25"/>
      <c r="J663" s="75"/>
      <c r="M663" s="5"/>
      <c r="N663" s="5"/>
    </row>
    <row r="664" spans="1:14" ht="12.75" hidden="1" customHeight="1" thickTop="1" thickBot="1" x14ac:dyDescent="0.4">
      <c r="A664" s="23">
        <v>661</v>
      </c>
      <c r="B664" s="23">
        <v>15</v>
      </c>
      <c r="C664" s="99">
        <v>43009</v>
      </c>
      <c r="D664" s="35" t="s">
        <v>175</v>
      </c>
      <c r="E664" s="24" t="str">
        <f t="shared" ref="E664:F669" si="145">VLOOKUP(M664,Teams,2)</f>
        <v>LITCHFIELD COUNTY BLUES</v>
      </c>
      <c r="F664" s="25" t="str">
        <f t="shared" si="145"/>
        <v>NAUGATUCK FUSION</v>
      </c>
      <c r="G664" s="73"/>
      <c r="H664" s="97">
        <f>VLOOKUP(E664,START_TIMES,2)</f>
        <v>0.41666666666666702</v>
      </c>
      <c r="I664" s="25" t="str">
        <f>VLOOKUP(E664,FallFields1,2)</f>
        <v>Whittlesey Harrison, Morris</v>
      </c>
      <c r="J664" s="75"/>
      <c r="M664" s="232" t="s">
        <v>154</v>
      </c>
      <c r="N664" s="232" t="s">
        <v>156</v>
      </c>
    </row>
    <row r="665" spans="1:14" ht="12.75" hidden="1" customHeight="1" thickTop="1" thickBot="1" x14ac:dyDescent="0.4">
      <c r="A665" s="23">
        <v>662</v>
      </c>
      <c r="B665" s="23">
        <v>15</v>
      </c>
      <c r="C665" s="99">
        <v>43009</v>
      </c>
      <c r="D665" s="35" t="s">
        <v>175</v>
      </c>
      <c r="E665" s="24" t="str">
        <f t="shared" si="145"/>
        <v>MILFORD AMIGOS</v>
      </c>
      <c r="F665" s="25" t="str">
        <f t="shared" si="145"/>
        <v>INTERNAZIONALE</v>
      </c>
      <c r="G665" s="73"/>
      <c r="H665" s="97">
        <f>VLOOKUP(E665,START_TIMES,2)</f>
        <v>0.33333333333333331</v>
      </c>
      <c r="I665" s="25" t="str">
        <f>VLOOKUP(E665,FallFields1,2)</f>
        <v>Pease Road, Woodbridge</v>
      </c>
      <c r="J665" s="75"/>
      <c r="M665" s="232" t="s">
        <v>155</v>
      </c>
      <c r="N665" s="232" t="s">
        <v>652</v>
      </c>
    </row>
    <row r="666" spans="1:14" ht="12.75" hidden="1" customHeight="1" thickTop="1" thickBot="1" x14ac:dyDescent="0.4">
      <c r="A666" s="23">
        <v>663</v>
      </c>
      <c r="B666" s="23">
        <v>15</v>
      </c>
      <c r="C666" s="99">
        <v>43009</v>
      </c>
      <c r="D666" s="35" t="s">
        <v>175</v>
      </c>
      <c r="E666" s="24" t="str">
        <f t="shared" si="145"/>
        <v>NEWTOWN SALTY DOGS</v>
      </c>
      <c r="F666" s="25" t="str">
        <f t="shared" si="145"/>
        <v>HENRY  REID FC 30</v>
      </c>
      <c r="G666" s="73"/>
      <c r="H666" s="97">
        <v>0.33333333333333331</v>
      </c>
      <c r="I666" s="25" t="str">
        <f>VLOOKUP(E666,FallFields1,2)</f>
        <v>Treadwell Park, Newtown</v>
      </c>
      <c r="J666" s="75"/>
      <c r="M666" s="232" t="s">
        <v>157</v>
      </c>
      <c r="N666" s="232" t="s">
        <v>153</v>
      </c>
    </row>
    <row r="667" spans="1:14" ht="12.75" hidden="1" customHeight="1" thickTop="1" thickBot="1" x14ac:dyDescent="0.4">
      <c r="A667" s="23">
        <v>664</v>
      </c>
      <c r="B667" s="23">
        <v>15</v>
      </c>
      <c r="C667" s="99">
        <v>43009</v>
      </c>
      <c r="D667" s="35" t="s">
        <v>175</v>
      </c>
      <c r="E667" s="24" t="str">
        <f t="shared" si="145"/>
        <v>CLUB NAPOLI 30</v>
      </c>
      <c r="F667" s="25" t="str">
        <f t="shared" si="145"/>
        <v>STAMFORD FC</v>
      </c>
      <c r="G667" s="73"/>
      <c r="H667" s="97">
        <f>VLOOKUP(E667,START_TIMES,2)</f>
        <v>0.41666666666666702</v>
      </c>
      <c r="I667" s="25" t="str">
        <f>VLOOKUP(E667,FallFields1,2)</f>
        <v>Quinnipiac Park, Cheshire</v>
      </c>
      <c r="J667" s="75"/>
      <c r="M667" s="232" t="s">
        <v>152</v>
      </c>
      <c r="N667" s="232" t="s">
        <v>158</v>
      </c>
    </row>
    <row r="668" spans="1:14" ht="12.75" hidden="1" customHeight="1" thickTop="1" thickBot="1" x14ac:dyDescent="0.4">
      <c r="A668" s="23">
        <v>665</v>
      </c>
      <c r="B668" s="23">
        <v>15</v>
      </c>
      <c r="C668" s="99">
        <v>43009</v>
      </c>
      <c r="D668" s="35" t="s">
        <v>175</v>
      </c>
      <c r="E668" s="24" t="str">
        <f t="shared" si="145"/>
        <v>WATERTOWN GEEZERS</v>
      </c>
      <c r="F668" s="25" t="str">
        <f t="shared" si="145"/>
        <v>CASEUS NEW HAVEN FC</v>
      </c>
      <c r="G668" s="73"/>
      <c r="H668" s="97">
        <f>VLOOKUP(E668,START_TIMES,2)</f>
        <v>0.41666666666666702</v>
      </c>
      <c r="I668" s="25" t="str">
        <f>VLOOKUP(E668,FallFields1,2)</f>
        <v>Swift School, Watertown</v>
      </c>
      <c r="J668" s="75"/>
      <c r="M668" s="232" t="s">
        <v>159</v>
      </c>
      <c r="N668" s="232" t="s">
        <v>151</v>
      </c>
    </row>
    <row r="669" spans="1:14" ht="12.75" hidden="1" customHeight="1" thickTop="1" thickBot="1" x14ac:dyDescent="0.4">
      <c r="A669" s="23">
        <v>666</v>
      </c>
      <c r="B669" s="23">
        <v>15</v>
      </c>
      <c r="C669" s="99">
        <v>43009</v>
      </c>
      <c r="D669" s="35" t="s">
        <v>175</v>
      </c>
      <c r="E669" s="24" t="str">
        <f t="shared" si="145"/>
        <v>BYE 30 (NO GAME)</v>
      </c>
      <c r="F669" s="25" t="str">
        <f t="shared" si="145"/>
        <v>PAMPLONA FC</v>
      </c>
      <c r="G669" s="73"/>
      <c r="H669" s="97">
        <f>VLOOKUP(E669,START_TIMES,2)</f>
        <v>0.41666666666666669</v>
      </c>
      <c r="I669" s="25" t="str">
        <f>VLOOKUP(E669,fields,2)</f>
        <v>--</v>
      </c>
      <c r="J669" s="75"/>
      <c r="M669" s="232" t="s">
        <v>150</v>
      </c>
      <c r="N669" s="232" t="s">
        <v>651</v>
      </c>
    </row>
    <row r="670" spans="1:14" ht="12.75" hidden="1" customHeight="1" thickTop="1" thickBot="1" x14ac:dyDescent="0.4">
      <c r="A670" s="23">
        <v>667</v>
      </c>
      <c r="B670" s="23"/>
      <c r="C670" s="99"/>
      <c r="D670" s="29"/>
      <c r="E670" s="24"/>
      <c r="F670" s="25"/>
      <c r="G670" s="73"/>
      <c r="H670" s="97"/>
      <c r="I670" s="25"/>
      <c r="J670" s="75"/>
      <c r="M670" s="21"/>
      <c r="N670" s="21"/>
    </row>
    <row r="671" spans="1:14" ht="12.75" hidden="1" customHeight="1" thickTop="1" thickBot="1" x14ac:dyDescent="0.4">
      <c r="A671" s="23">
        <v>668</v>
      </c>
      <c r="B671" s="23">
        <v>15</v>
      </c>
      <c r="C671" s="99">
        <v>43009</v>
      </c>
      <c r="D671" s="36" t="s">
        <v>11</v>
      </c>
      <c r="E671" s="24" t="str">
        <f t="shared" ref="E671:F675" si="146">VLOOKUP(M671,Teams,2)</f>
        <v>NORWALK MARINERS</v>
      </c>
      <c r="F671" s="25" t="str">
        <f t="shared" si="146"/>
        <v>FAIRFIELD GAC</v>
      </c>
      <c r="G671" s="73"/>
      <c r="H671" s="97">
        <v>0.33333333333333331</v>
      </c>
      <c r="I671" s="25" t="str">
        <f>VLOOKUP(E671,FallFields1,2)</f>
        <v>Nathan Hale MS, Norwalk</v>
      </c>
      <c r="J671" s="75"/>
      <c r="M671" s="137" t="s">
        <v>104</v>
      </c>
      <c r="N671" s="137" t="s">
        <v>162</v>
      </c>
    </row>
    <row r="672" spans="1:14" ht="12.75" hidden="1" customHeight="1" thickTop="1" thickBot="1" x14ac:dyDescent="0.4">
      <c r="A672" s="23">
        <v>669</v>
      </c>
      <c r="B672" s="23">
        <v>15</v>
      </c>
      <c r="C672" s="99">
        <v>43009</v>
      </c>
      <c r="D672" s="36" t="s">
        <v>11</v>
      </c>
      <c r="E672" s="24" t="str">
        <f t="shared" si="146"/>
        <v>WATERBURY ALBANIANS</v>
      </c>
      <c r="F672" s="25" t="str">
        <f t="shared" si="146"/>
        <v>DANBURY UNITED 40</v>
      </c>
      <c r="G672" s="73"/>
      <c r="H672" s="97">
        <f>VLOOKUP(E672,START_TIMES,2)</f>
        <v>0.375</v>
      </c>
      <c r="I672" s="25" t="str">
        <f>VLOOKUP(E672,FallFields1,2)</f>
        <v>Wilby HS, Waterbury</v>
      </c>
      <c r="J672" s="75"/>
      <c r="M672" s="5" t="s">
        <v>108</v>
      </c>
      <c r="N672" s="5" t="s">
        <v>161</v>
      </c>
    </row>
    <row r="673" spans="1:14" ht="12.75" hidden="1" customHeight="1" thickTop="1" thickBot="1" x14ac:dyDescent="0.4">
      <c r="A673" s="23">
        <v>670</v>
      </c>
      <c r="B673" s="23">
        <v>15</v>
      </c>
      <c r="C673" s="99">
        <v>43009</v>
      </c>
      <c r="D673" s="36" t="s">
        <v>11</v>
      </c>
      <c r="E673" s="24" t="str">
        <f t="shared" si="146"/>
        <v>RIDGEFIELD KICKS</v>
      </c>
      <c r="F673" s="25" t="str">
        <f t="shared" si="146"/>
        <v>GREENWICH PUMAS</v>
      </c>
      <c r="G673" s="73"/>
      <c r="H673" s="97">
        <f>VLOOKUP(E673,START_TIMES,2)</f>
        <v>0.41666666666666702</v>
      </c>
      <c r="I673" s="25" t="str">
        <f>VLOOKUP(E673,FallFields1,2)</f>
        <v>Scotland Field, Ridgefield</v>
      </c>
      <c r="J673" s="75"/>
      <c r="M673" s="5" t="s">
        <v>105</v>
      </c>
      <c r="N673" s="5" t="s">
        <v>163</v>
      </c>
    </row>
    <row r="674" spans="1:14" ht="12.75" hidden="1" customHeight="1" thickTop="1" thickBot="1" x14ac:dyDescent="0.4">
      <c r="A674" s="23">
        <v>671</v>
      </c>
      <c r="B674" s="23">
        <v>15</v>
      </c>
      <c r="C674" s="99">
        <v>43009</v>
      </c>
      <c r="D674" s="36" t="s">
        <v>11</v>
      </c>
      <c r="E674" s="24" t="str">
        <f t="shared" si="146"/>
        <v>VASCO DA GAMA 40</v>
      </c>
      <c r="F674" s="25" t="str">
        <f t="shared" si="146"/>
        <v>STORM FC</v>
      </c>
      <c r="G674" s="73"/>
      <c r="H674" s="97">
        <f>VLOOKUP(E674,START_TIMES,2)</f>
        <v>0.41666666666666702</v>
      </c>
      <c r="I674" s="25" t="str">
        <f>VLOOKUP(E674,FallFields1,2)</f>
        <v>Veterans Memorial Park, Bridgeport</v>
      </c>
      <c r="J674" s="75"/>
      <c r="K674" s="1" t="s">
        <v>0</v>
      </c>
      <c r="M674" s="5" t="s">
        <v>107</v>
      </c>
      <c r="N674" s="5" t="s">
        <v>106</v>
      </c>
    </row>
    <row r="675" spans="1:14" ht="12.75" hidden="1" customHeight="1" thickTop="1" thickBot="1" x14ac:dyDescent="0.4">
      <c r="A675" s="23">
        <v>672</v>
      </c>
      <c r="B675" s="23">
        <v>15</v>
      </c>
      <c r="C675" s="99">
        <v>43009</v>
      </c>
      <c r="D675" s="36" t="s">
        <v>11</v>
      </c>
      <c r="E675" s="24" t="str">
        <f t="shared" si="146"/>
        <v>CHESHIRE AZZURRI 40</v>
      </c>
      <c r="F675" s="25" t="str">
        <f t="shared" si="146"/>
        <v xml:space="preserve">WILTON WARRIORS </v>
      </c>
      <c r="G675" s="73"/>
      <c r="H675" s="97">
        <f>VLOOKUP(E675,START_TIMES,2)</f>
        <v>0.41666666666666669</v>
      </c>
      <c r="I675" s="25" t="str">
        <f>VLOOKUP(E675,FallFields1,2)</f>
        <v>Quinnipiac Park, Cheshire</v>
      </c>
      <c r="J675" s="75"/>
      <c r="M675" s="5" t="s">
        <v>160</v>
      </c>
      <c r="N675" s="5" t="s">
        <v>109</v>
      </c>
    </row>
    <row r="676" spans="1:14" ht="12.75" hidden="1" customHeight="1" thickTop="1" thickBot="1" x14ac:dyDescent="0.4">
      <c r="A676" s="23">
        <v>673</v>
      </c>
      <c r="B676" s="23"/>
      <c r="C676" s="99"/>
      <c r="D676" s="26" t="s">
        <v>0</v>
      </c>
      <c r="E676" s="24"/>
      <c r="F676" s="25"/>
      <c r="G676" s="73"/>
      <c r="H676" s="97"/>
      <c r="I676" s="25"/>
      <c r="J676" s="75"/>
      <c r="M676" s="2"/>
      <c r="N676" s="2"/>
    </row>
    <row r="677" spans="1:14" ht="12.75" hidden="1" customHeight="1" thickTop="1" thickBot="1" x14ac:dyDescent="0.4">
      <c r="A677" s="23">
        <v>674</v>
      </c>
      <c r="B677" s="23">
        <v>15</v>
      </c>
      <c r="C677" s="99">
        <v>43009</v>
      </c>
      <c r="D677" s="37" t="s">
        <v>12</v>
      </c>
      <c r="E677" s="24" t="str">
        <f t="shared" ref="E677:F681" si="147">VLOOKUP(M677,Teams,2)</f>
        <v>GREENWICH GUNNERS 40</v>
      </c>
      <c r="F677" s="25" t="str">
        <f t="shared" si="147"/>
        <v xml:space="preserve">GUILFORD CELTIC </v>
      </c>
      <c r="G677" s="73"/>
      <c r="H677" s="97">
        <f>VLOOKUP(E677,START_TIMES,2)</f>
        <v>0.41666666666666702</v>
      </c>
      <c r="I677" s="25" t="str">
        <f>VLOOKUP(E677,FallFields1,2)</f>
        <v>tbd</v>
      </c>
      <c r="J677" s="75"/>
      <c r="M677" s="5" t="s">
        <v>112</v>
      </c>
      <c r="N677" s="5" t="s">
        <v>114</v>
      </c>
    </row>
    <row r="678" spans="1:14" ht="12.75" hidden="1" customHeight="1" thickTop="1" thickBot="1" x14ac:dyDescent="0.4">
      <c r="A678" s="23">
        <v>675</v>
      </c>
      <c r="B678" s="23">
        <v>15</v>
      </c>
      <c r="C678" s="99">
        <v>43009</v>
      </c>
      <c r="D678" s="37" t="s">
        <v>12</v>
      </c>
      <c r="E678" s="24" t="str">
        <f t="shared" si="147"/>
        <v>SOUTHEAST ROVERS</v>
      </c>
      <c r="F678" s="25" t="str">
        <f t="shared" si="147"/>
        <v>GREENWICH ARSENAL 40</v>
      </c>
      <c r="G678" s="73"/>
      <c r="H678" s="97">
        <f>VLOOKUP(E678,START_TIMES,2)</f>
        <v>0.41666666666666702</v>
      </c>
      <c r="I678" s="25" t="str">
        <f>VLOOKUP(E678,FallFields1,2)</f>
        <v>Spera Park, Waterford</v>
      </c>
      <c r="J678" s="75"/>
      <c r="M678" s="5" t="s">
        <v>118</v>
      </c>
      <c r="N678" s="5" t="s">
        <v>111</v>
      </c>
    </row>
    <row r="679" spans="1:14" ht="12.75" hidden="1" customHeight="1" thickTop="1" thickBot="1" x14ac:dyDescent="0.4">
      <c r="A679" s="23">
        <v>676</v>
      </c>
      <c r="B679" s="23">
        <v>15</v>
      </c>
      <c r="C679" s="99">
        <v>43009</v>
      </c>
      <c r="D679" s="37" t="s">
        <v>12</v>
      </c>
      <c r="E679" s="24" t="str">
        <f t="shared" si="147"/>
        <v>NEW HAVEN AMERICANS</v>
      </c>
      <c r="F679" s="25" t="str">
        <f t="shared" si="147"/>
        <v>GUILFORD BELL CURVE</v>
      </c>
      <c r="G679" s="73"/>
      <c r="H679" s="97">
        <f>VLOOKUP(E679,START_TIMES,2)</f>
        <v>0.41666666666666702</v>
      </c>
      <c r="I679" s="25" t="str">
        <f>VLOOKUP(E679,FallFields1,2)</f>
        <v>Peck Place School, Orange</v>
      </c>
      <c r="J679" s="75"/>
      <c r="M679" s="5" t="s">
        <v>115</v>
      </c>
      <c r="N679" s="5" t="s">
        <v>113</v>
      </c>
    </row>
    <row r="680" spans="1:14" ht="12.75" hidden="1" customHeight="1" thickTop="1" thickBot="1" x14ac:dyDescent="0.4">
      <c r="A680" s="23">
        <v>677</v>
      </c>
      <c r="B680" s="23">
        <v>15</v>
      </c>
      <c r="C680" s="99">
        <v>43009</v>
      </c>
      <c r="D680" s="37" t="s">
        <v>12</v>
      </c>
      <c r="E680" s="24" t="str">
        <f t="shared" si="147"/>
        <v xml:space="preserve">NORWALK SPORT COLOMBIA </v>
      </c>
      <c r="F680" s="25" t="str">
        <f t="shared" si="147"/>
        <v>NEWINGTON PORTUGUESE 40</v>
      </c>
      <c r="G680" s="73"/>
      <c r="H680" s="97">
        <f>VLOOKUP(E680,START_TIMES,2)</f>
        <v>0.41666666666666702</v>
      </c>
      <c r="I680" s="25" t="str">
        <f>VLOOKUP(E680,FallFields1,2)</f>
        <v>Nathan Hale MS, Norwalk</v>
      </c>
      <c r="J680" s="75"/>
      <c r="M680" s="5" t="s">
        <v>117</v>
      </c>
      <c r="N680" s="5" t="s">
        <v>116</v>
      </c>
    </row>
    <row r="681" spans="1:14" ht="12.75" hidden="1" customHeight="1" thickTop="1" thickBot="1" x14ac:dyDescent="0.4">
      <c r="A681" s="23">
        <v>678</v>
      </c>
      <c r="B681" s="23">
        <v>15</v>
      </c>
      <c r="C681" s="99">
        <v>43009</v>
      </c>
      <c r="D681" s="37" t="s">
        <v>12</v>
      </c>
      <c r="E681" s="24" t="str">
        <f t="shared" si="147"/>
        <v>DERBY QUITUS</v>
      </c>
      <c r="F681" s="25" t="str">
        <f t="shared" si="147"/>
        <v>STAMFORD UNITED</v>
      </c>
      <c r="G681" s="73"/>
      <c r="H681" s="97">
        <f>VLOOKUP(E681,START_TIMES,2)</f>
        <v>0.41666666666666702</v>
      </c>
      <c r="I681" s="25" t="str">
        <f>VLOOKUP(E681,FallFields1,2)</f>
        <v>Witek Park, Derby</v>
      </c>
      <c r="J681" s="75"/>
      <c r="M681" s="5" t="s">
        <v>110</v>
      </c>
      <c r="N681" s="5" t="s">
        <v>119</v>
      </c>
    </row>
    <row r="682" spans="1:14" ht="12.75" hidden="1" customHeight="1" thickTop="1" thickBot="1" x14ac:dyDescent="0.4">
      <c r="A682" s="23">
        <v>679</v>
      </c>
      <c r="B682" s="23"/>
      <c r="C682" s="99"/>
      <c r="D682" s="26" t="s">
        <v>0</v>
      </c>
      <c r="E682" s="24"/>
      <c r="F682" s="25"/>
      <c r="G682" s="73"/>
      <c r="H682" s="97"/>
      <c r="I682" s="25"/>
      <c r="J682" s="75"/>
      <c r="M682" s="2"/>
      <c r="N682" s="2"/>
    </row>
    <row r="683" spans="1:14" ht="12.75" hidden="1" customHeight="1" thickTop="1" thickBot="1" x14ac:dyDescent="0.4">
      <c r="A683" s="23">
        <v>680</v>
      </c>
      <c r="B683" s="23">
        <v>15</v>
      </c>
      <c r="C683" s="99">
        <v>43009</v>
      </c>
      <c r="D683" s="38" t="s">
        <v>13</v>
      </c>
      <c r="E683" s="24" t="str">
        <f t="shared" ref="E683:F688" si="148">VLOOKUP(M683,Teams,2)</f>
        <v>NORTH BRANFORD 40</v>
      </c>
      <c r="F683" s="25" t="str">
        <f t="shared" si="148"/>
        <v>PAN ZONES</v>
      </c>
      <c r="G683" s="73"/>
      <c r="H683" s="97">
        <f t="shared" ref="H683:H688" si="149">VLOOKUP(E683,START_TIMES,2)</f>
        <v>0.41666666666666702</v>
      </c>
      <c r="I683" s="25" t="str">
        <f>VLOOKUP(E683,fields,2)</f>
        <v>Coginchaug HS, Durham</v>
      </c>
      <c r="J683" s="75"/>
      <c r="M683" s="239" t="s">
        <v>124</v>
      </c>
      <c r="N683" s="239" t="s">
        <v>126</v>
      </c>
    </row>
    <row r="684" spans="1:14" ht="12.75" hidden="1" customHeight="1" thickTop="1" thickBot="1" x14ac:dyDescent="0.4">
      <c r="A684" s="23">
        <v>681</v>
      </c>
      <c r="B684" s="23">
        <v>15</v>
      </c>
      <c r="C684" s="99">
        <v>43009</v>
      </c>
      <c r="D684" s="38" t="s">
        <v>13</v>
      </c>
      <c r="E684" s="24" t="str">
        <f t="shared" si="148"/>
        <v>NORTH HAVEN SC</v>
      </c>
      <c r="F684" s="25" t="str">
        <f t="shared" si="148"/>
        <v>BESA SC</v>
      </c>
      <c r="G684" s="73"/>
      <c r="H684" s="97">
        <f t="shared" si="149"/>
        <v>0.41666666666666702</v>
      </c>
      <c r="I684" s="25" t="str">
        <f>VLOOKUP(E684,fields,2)</f>
        <v>Ridge Road, North Haven</v>
      </c>
      <c r="J684" s="75"/>
      <c r="M684" s="239" t="s">
        <v>125</v>
      </c>
      <c r="N684" s="239" t="s">
        <v>654</v>
      </c>
    </row>
    <row r="685" spans="1:14" ht="12.75" hidden="1" customHeight="1" thickTop="1" thickBot="1" x14ac:dyDescent="0.4">
      <c r="A685" s="23">
        <v>682</v>
      </c>
      <c r="B685" s="23">
        <v>15</v>
      </c>
      <c r="C685" s="99">
        <v>43009</v>
      </c>
      <c r="D685" s="38" t="s">
        <v>13</v>
      </c>
      <c r="E685" s="24" t="str">
        <f t="shared" si="148"/>
        <v>STAMFORD CITY</v>
      </c>
      <c r="F685" s="25" t="str">
        <f t="shared" si="148"/>
        <v>HENRY  REID FC 40</v>
      </c>
      <c r="G685" s="73"/>
      <c r="H685" s="97">
        <f t="shared" si="149"/>
        <v>0.41666666666666702</v>
      </c>
      <c r="I685" s="25" t="str">
        <f>VLOOKUP(E685,fields,2)</f>
        <v>West Beach Fields, Stamford</v>
      </c>
      <c r="J685" s="75"/>
      <c r="M685" s="239" t="s">
        <v>127</v>
      </c>
      <c r="N685" s="239" t="s">
        <v>123</v>
      </c>
    </row>
    <row r="686" spans="1:14" ht="12.75" hidden="1" customHeight="1" thickTop="1" thickBot="1" x14ac:dyDescent="0.4">
      <c r="A686" s="23">
        <v>683</v>
      </c>
      <c r="B686" s="23">
        <v>15</v>
      </c>
      <c r="C686" s="99">
        <v>43009</v>
      </c>
      <c r="D686" s="38" t="s">
        <v>13</v>
      </c>
      <c r="E686" s="24" t="str">
        <f t="shared" si="148"/>
        <v>HAMDEN UNITED</v>
      </c>
      <c r="F686" s="25" t="str">
        <f t="shared" si="148"/>
        <v>WALLINGFORD MORELIA</v>
      </c>
      <c r="G686" s="73"/>
      <c r="H686" s="97">
        <f t="shared" si="149"/>
        <v>0.41666666666666702</v>
      </c>
      <c r="I686" s="25" t="str">
        <f>VLOOKUP(E686,fields,2)</f>
        <v>Hamden MS, Hamden</v>
      </c>
      <c r="J686" s="75"/>
      <c r="M686" s="239" t="s">
        <v>122</v>
      </c>
      <c r="N686" s="239" t="s">
        <v>128</v>
      </c>
    </row>
    <row r="687" spans="1:14" ht="12.75" hidden="1" customHeight="1" thickTop="1" thickBot="1" x14ac:dyDescent="0.4">
      <c r="A687" s="23">
        <v>684</v>
      </c>
      <c r="B687" s="23">
        <v>15</v>
      </c>
      <c r="C687" s="99">
        <v>43009</v>
      </c>
      <c r="D687" s="38" t="s">
        <v>13</v>
      </c>
      <c r="E687" s="24" t="str">
        <f t="shared" si="148"/>
        <v>WILTON WOLVES</v>
      </c>
      <c r="F687" s="25" t="str">
        <f t="shared" si="148"/>
        <v>ELI'S FC</v>
      </c>
      <c r="G687" s="73"/>
      <c r="H687" s="97">
        <f t="shared" si="149"/>
        <v>0.41666666666666702</v>
      </c>
      <c r="I687" s="25" t="str">
        <f>VLOOKUP(E687,fields,2)</f>
        <v>Middlebrook School, Wilton</v>
      </c>
      <c r="J687" s="75"/>
      <c r="M687" s="239" t="s">
        <v>129</v>
      </c>
      <c r="N687" s="239" t="s">
        <v>121</v>
      </c>
    </row>
    <row r="688" spans="1:14" ht="12.75" customHeight="1" thickTop="1" thickBot="1" x14ac:dyDescent="0.4">
      <c r="A688" s="23">
        <v>685</v>
      </c>
      <c r="B688" s="23">
        <v>15</v>
      </c>
      <c r="C688" s="99">
        <v>43009</v>
      </c>
      <c r="D688" s="38" t="s">
        <v>13</v>
      </c>
      <c r="E688" s="24" t="str">
        <f t="shared" si="148"/>
        <v xml:space="preserve">CHESHIRE UNITED </v>
      </c>
      <c r="F688" s="25" t="str">
        <f t="shared" si="148"/>
        <v>BYE 40 (NO GAME)</v>
      </c>
      <c r="G688" s="73"/>
      <c r="H688" s="97">
        <f t="shared" si="149"/>
        <v>0.41666666666666702</v>
      </c>
      <c r="I688" s="266" t="s">
        <v>91</v>
      </c>
      <c r="J688" s="75"/>
      <c r="M688" s="239" t="s">
        <v>120</v>
      </c>
      <c r="N688" s="239" t="s">
        <v>653</v>
      </c>
    </row>
    <row r="689" spans="1:14" ht="12.75" hidden="1" customHeight="1" thickTop="1" thickBot="1" x14ac:dyDescent="0.4">
      <c r="A689" s="23">
        <v>686</v>
      </c>
      <c r="B689" s="23"/>
      <c r="C689" s="99"/>
      <c r="D689" s="26" t="s">
        <v>0</v>
      </c>
      <c r="E689" s="24"/>
      <c r="F689" s="25"/>
      <c r="G689" s="73"/>
      <c r="H689" s="97"/>
      <c r="I689" s="25"/>
      <c r="J689" s="75"/>
      <c r="M689" s="2"/>
      <c r="N689" s="2"/>
    </row>
    <row r="690" spans="1:14" ht="12.75" hidden="1" customHeight="1" thickTop="1" thickBot="1" x14ac:dyDescent="0.4">
      <c r="A690" s="23">
        <v>687</v>
      </c>
      <c r="B690" s="23">
        <v>15</v>
      </c>
      <c r="C690" s="99">
        <v>43009</v>
      </c>
      <c r="D690" s="28" t="s">
        <v>102</v>
      </c>
      <c r="E690" s="24" t="str">
        <f t="shared" ref="E690:F694" si="150">VLOOKUP(M690,Teams,2)</f>
        <v>DARIEN BLUE WAVE</v>
      </c>
      <c r="F690" s="25" t="str">
        <f t="shared" si="150"/>
        <v>GREENWICH GUNNERS 50</v>
      </c>
      <c r="G690" s="73"/>
      <c r="H690" s="97">
        <f>VLOOKUP(E690,START_TIMES,2)</f>
        <v>0.375</v>
      </c>
      <c r="I690" s="25" t="str">
        <f>VLOOKUP(E690,FallFields1,2)</f>
        <v>Middlesex MS (Lower), Darien</v>
      </c>
      <c r="J690" s="75"/>
      <c r="M690" s="5" t="s">
        <v>132</v>
      </c>
      <c r="N690" s="5" t="s">
        <v>134</v>
      </c>
    </row>
    <row r="691" spans="1:14" ht="12.75" hidden="1" customHeight="1" thickTop="1" thickBot="1" x14ac:dyDescent="0.4">
      <c r="A691" s="23">
        <v>688</v>
      </c>
      <c r="B691" s="23">
        <v>15</v>
      </c>
      <c r="C691" s="99">
        <v>43009</v>
      </c>
      <c r="D691" s="28" t="s">
        <v>102</v>
      </c>
      <c r="E691" s="24" t="str">
        <f t="shared" si="150"/>
        <v>POLONIA FALCON STARS FC</v>
      </c>
      <c r="F691" s="25" t="str">
        <f t="shared" si="150"/>
        <v>CLUB NAPOLI 50</v>
      </c>
      <c r="G691" s="73"/>
      <c r="H691" s="97">
        <f>VLOOKUP(E691,START_TIMES,2)</f>
        <v>0.41666666666666702</v>
      </c>
      <c r="I691" s="25" t="str">
        <f>VLOOKUP(E691,FallFields1,2)</f>
        <v>Falcon Field, New Britain</v>
      </c>
      <c r="J691" s="75"/>
      <c r="M691" s="5" t="s">
        <v>142</v>
      </c>
      <c r="N691" s="5" t="s">
        <v>131</v>
      </c>
    </row>
    <row r="692" spans="1:14" ht="12.75" hidden="1" customHeight="1" thickTop="1" thickBot="1" x14ac:dyDescent="0.4">
      <c r="A692" s="23">
        <v>689</v>
      </c>
      <c r="B692" s="23">
        <v>15</v>
      </c>
      <c r="C692" s="99">
        <v>43009</v>
      </c>
      <c r="D692" s="28" t="s">
        <v>102</v>
      </c>
      <c r="E692" s="24" t="str">
        <f t="shared" si="150"/>
        <v>GUILFORD BLACK EAGLES</v>
      </c>
      <c r="F692" s="25" t="str">
        <f t="shared" si="150"/>
        <v xml:space="preserve">GLASTONBURY CELTIC </v>
      </c>
      <c r="G692" s="73"/>
      <c r="H692" s="97">
        <f>VLOOKUP(E692,START_TIMES,2)</f>
        <v>0.41666666666666702</v>
      </c>
      <c r="I692" s="25" t="str">
        <f>VLOOKUP(E692,FallFields1,2)</f>
        <v>Calvin Leete School, Guilford</v>
      </c>
      <c r="J692" s="75"/>
      <c r="M692" s="5" t="s">
        <v>136</v>
      </c>
      <c r="N692" s="5" t="s">
        <v>133</v>
      </c>
    </row>
    <row r="693" spans="1:14" ht="12.75" hidden="1" customHeight="1" thickTop="1" thickBot="1" x14ac:dyDescent="0.4">
      <c r="A693" s="23">
        <v>690</v>
      </c>
      <c r="B693" s="23">
        <v>15</v>
      </c>
      <c r="C693" s="99">
        <v>43009</v>
      </c>
      <c r="D693" s="28" t="s">
        <v>102</v>
      </c>
      <c r="E693" s="24" t="str">
        <f t="shared" si="150"/>
        <v>NEW BRITAIN FALCONS FC</v>
      </c>
      <c r="F693" s="25" t="str">
        <f t="shared" si="150"/>
        <v>HARTFORD CAVALIERS</v>
      </c>
      <c r="G693" s="73"/>
      <c r="H693" s="97">
        <v>0.33333333333333331</v>
      </c>
      <c r="I693" s="25" t="str">
        <f>VLOOKUP(E693,FallFields1,2)</f>
        <v>Falcon Field, New Britain</v>
      </c>
      <c r="J693" s="75"/>
      <c r="M693" s="5" t="s">
        <v>141</v>
      </c>
      <c r="N693" s="5" t="s">
        <v>138</v>
      </c>
    </row>
    <row r="694" spans="1:14" ht="12.75" hidden="1" customHeight="1" thickTop="1" thickBot="1" x14ac:dyDescent="0.4">
      <c r="A694" s="23">
        <v>691</v>
      </c>
      <c r="B694" s="23">
        <v>15</v>
      </c>
      <c r="C694" s="99">
        <v>43009</v>
      </c>
      <c r="D694" s="28" t="s">
        <v>102</v>
      </c>
      <c r="E694" s="24" t="str">
        <f t="shared" si="150"/>
        <v>CHESHIRE AZZURRI 50</v>
      </c>
      <c r="F694" s="25" t="str">
        <f t="shared" si="150"/>
        <v>VASCO DA GAMA 50</v>
      </c>
      <c r="G694" s="73"/>
      <c r="H694" s="97">
        <v>0.33333333333333331</v>
      </c>
      <c r="I694" s="25" t="str">
        <f>VLOOKUP(E694,FallFields1,2)</f>
        <v>Quinnipiac Park, Cheshire</v>
      </c>
      <c r="J694" s="75"/>
      <c r="M694" s="5" t="s">
        <v>130</v>
      </c>
      <c r="N694" s="5" t="s">
        <v>144</v>
      </c>
    </row>
    <row r="695" spans="1:14" ht="12.75" hidden="1" customHeight="1" thickTop="1" thickBot="1" x14ac:dyDescent="0.4">
      <c r="A695" s="23">
        <v>692</v>
      </c>
      <c r="B695" s="23"/>
      <c r="C695" s="99"/>
      <c r="D695" s="26" t="s">
        <v>0</v>
      </c>
      <c r="E695" s="24"/>
      <c r="F695" s="25"/>
      <c r="G695" s="73"/>
      <c r="H695" s="97"/>
      <c r="I695" s="25"/>
      <c r="J695" s="75"/>
      <c r="M695" s="2"/>
      <c r="N695" s="2"/>
    </row>
    <row r="696" spans="1:14" ht="12.75" hidden="1" customHeight="1" thickTop="1" thickBot="1" x14ac:dyDescent="0.4">
      <c r="A696" s="23">
        <v>693</v>
      </c>
      <c r="B696" s="23">
        <v>15</v>
      </c>
      <c r="C696" s="99">
        <v>43009</v>
      </c>
      <c r="D696" s="39" t="s">
        <v>103</v>
      </c>
      <c r="E696" s="24" t="str">
        <f t="shared" ref="E696:F700" si="151">VLOOKUP(M696,Teams,2)</f>
        <v>GREENWICH ARSENAL 50</v>
      </c>
      <c r="F696" s="25" t="str">
        <f t="shared" si="151"/>
        <v>MOODUS SC</v>
      </c>
      <c r="G696" s="73"/>
      <c r="H696" s="97">
        <f>VLOOKUP(E696,START_TIMES,2)</f>
        <v>0.41666666666666702</v>
      </c>
      <c r="I696" s="25" t="str">
        <f>VLOOKUP(E696,FallFields1,2)</f>
        <v>tbd</v>
      </c>
      <c r="J696" s="75"/>
      <c r="M696" s="5" t="s">
        <v>148</v>
      </c>
      <c r="N696" s="5" t="s">
        <v>135</v>
      </c>
    </row>
    <row r="697" spans="1:14" ht="12.75" hidden="1" customHeight="1" thickTop="1" thickBot="1" x14ac:dyDescent="0.4">
      <c r="A697" s="23">
        <v>694</v>
      </c>
      <c r="B697" s="23">
        <v>15</v>
      </c>
      <c r="C697" s="99">
        <v>43009</v>
      </c>
      <c r="D697" s="39" t="s">
        <v>103</v>
      </c>
      <c r="E697" s="24" t="str">
        <f t="shared" si="151"/>
        <v>WATERBURY PONTES</v>
      </c>
      <c r="F697" s="25" t="str">
        <f t="shared" si="151"/>
        <v>FARMINGTON WHITE OWLS</v>
      </c>
      <c r="G697" s="73"/>
      <c r="H697" s="97">
        <f>VLOOKUP(E697,START_TIMES,2)</f>
        <v>0.41666666666666702</v>
      </c>
      <c r="I697" s="25" t="str">
        <f>VLOOKUP(E697,FallFields1,2)</f>
        <v>Pontelandolfo Club, Waterbury</v>
      </c>
      <c r="J697" s="75"/>
      <c r="M697" s="5" t="s">
        <v>143</v>
      </c>
      <c r="N697" s="5" t="s">
        <v>147</v>
      </c>
    </row>
    <row r="698" spans="1:14" ht="12.75" hidden="1" customHeight="1" thickTop="1" thickBot="1" x14ac:dyDescent="0.4">
      <c r="A698" s="23">
        <v>695</v>
      </c>
      <c r="B698" s="23">
        <v>15</v>
      </c>
      <c r="C698" s="99">
        <v>43009</v>
      </c>
      <c r="D698" s="39" t="s">
        <v>103</v>
      </c>
      <c r="E698" s="24" t="str">
        <f t="shared" si="151"/>
        <v>NAUGATUCK RIVER RATS</v>
      </c>
      <c r="F698" s="25" t="str">
        <f t="shared" si="151"/>
        <v>GREENWICH PUMAS LEGENDS</v>
      </c>
      <c r="G698" s="73"/>
      <c r="H698" s="97">
        <f>VLOOKUP(E698,START_TIMES,2)</f>
        <v>0.41666666666666702</v>
      </c>
      <c r="I698" s="25" t="str">
        <f>VLOOKUP(E698,FallFields1,2)</f>
        <v>City Hill MS, Naugatuck</v>
      </c>
      <c r="J698" s="75"/>
      <c r="M698" s="5" t="s">
        <v>137</v>
      </c>
      <c r="N698" s="5" t="s">
        <v>149</v>
      </c>
    </row>
    <row r="699" spans="1:14" ht="12.75" hidden="1" customHeight="1" thickTop="1" thickBot="1" x14ac:dyDescent="0.4">
      <c r="A699" s="23">
        <v>696</v>
      </c>
      <c r="B699" s="23">
        <v>15</v>
      </c>
      <c r="C699" s="99">
        <v>43009</v>
      </c>
      <c r="D699" s="39" t="s">
        <v>103</v>
      </c>
      <c r="E699" s="24" t="str">
        <f t="shared" si="151"/>
        <v>SOUTHBURY BOOMERS</v>
      </c>
      <c r="F699" s="25" t="str">
        <f t="shared" si="151"/>
        <v>NORTH BRANFORD LEGENDS</v>
      </c>
      <c r="G699" s="73"/>
      <c r="H699" s="97">
        <f>VLOOKUP(E699,START_TIMES,2)</f>
        <v>0.41666666666666702</v>
      </c>
      <c r="I699" s="25" t="str">
        <f>VLOOKUP(E699,FallFields1,2)</f>
        <v>Settlers Park, Southbury</v>
      </c>
      <c r="J699" s="75"/>
      <c r="M699" s="5" t="s">
        <v>140</v>
      </c>
      <c r="N699" s="5" t="s">
        <v>139</v>
      </c>
    </row>
    <row r="700" spans="1:14" ht="12.75" hidden="1" customHeight="1" thickTop="1" thickBot="1" x14ac:dyDescent="0.4">
      <c r="A700" s="23">
        <v>697</v>
      </c>
      <c r="B700" s="23">
        <v>15</v>
      </c>
      <c r="C700" s="99">
        <v>43009</v>
      </c>
      <c r="D700" s="39" t="s">
        <v>103</v>
      </c>
      <c r="E700" s="24" t="str">
        <f t="shared" si="151"/>
        <v>EAST HAVEN SC</v>
      </c>
      <c r="F700" s="25" t="str">
        <f t="shared" si="151"/>
        <v>WEST HAVEN GRAYS</v>
      </c>
      <c r="G700" s="73"/>
      <c r="H700" s="97">
        <f>VLOOKUP(E700,START_TIMES,2)</f>
        <v>0.41666666666666702</v>
      </c>
      <c r="I700" s="25" t="str">
        <f>VLOOKUP(E700,FallFields1,2)</f>
        <v>Moulthrop Field, East Haven</v>
      </c>
      <c r="J700" s="75"/>
      <c r="M700" s="5" t="s">
        <v>146</v>
      </c>
      <c r="N700" s="5" t="s">
        <v>145</v>
      </c>
    </row>
    <row r="701" spans="1:14" ht="12.75" hidden="1" customHeight="1" thickTop="1" thickBot="1" x14ac:dyDescent="0.4">
      <c r="A701" s="23">
        <v>698</v>
      </c>
      <c r="B701" s="23"/>
      <c r="C701" s="99"/>
      <c r="D701" s="26" t="s">
        <v>0</v>
      </c>
      <c r="E701" s="24"/>
      <c r="F701" s="25"/>
      <c r="G701" s="73"/>
      <c r="H701" s="97"/>
      <c r="I701" s="25"/>
      <c r="J701" s="75"/>
      <c r="M701" s="5"/>
      <c r="N701" s="5"/>
    </row>
    <row r="702" spans="1:14" ht="18.75" hidden="1" customHeight="1" thickTop="1" thickBot="1" x14ac:dyDescent="0.4">
      <c r="A702" s="23">
        <v>699</v>
      </c>
      <c r="B702" s="153" t="s">
        <v>0</v>
      </c>
      <c r="C702" s="153"/>
      <c r="D702" s="202" t="s">
        <v>230</v>
      </c>
      <c r="E702" s="110"/>
      <c r="F702" s="156"/>
      <c r="G702" s="188"/>
      <c r="H702" s="156"/>
      <c r="I702" s="156"/>
      <c r="J702" s="104"/>
      <c r="M702" s="5"/>
      <c r="N702" s="5"/>
    </row>
    <row r="703" spans="1:14" ht="12.75" hidden="1" customHeight="1" thickTop="1" thickBot="1" x14ac:dyDescent="0.4">
      <c r="A703" s="23">
        <v>700</v>
      </c>
      <c r="B703" s="23" t="s">
        <v>0</v>
      </c>
      <c r="C703" s="99"/>
      <c r="D703" s="177" t="s">
        <v>0</v>
      </c>
      <c r="E703" s="24" t="s">
        <v>0</v>
      </c>
      <c r="F703" s="25" t="s">
        <v>0</v>
      </c>
      <c r="G703" s="73"/>
      <c r="H703" s="97"/>
      <c r="I703" s="25" t="s">
        <v>0</v>
      </c>
      <c r="J703" s="75"/>
      <c r="M703" s="2"/>
      <c r="N703" s="2"/>
    </row>
    <row r="704" spans="1:14" ht="12.75" hidden="1" customHeight="1" thickTop="1" thickBot="1" x14ac:dyDescent="0.4">
      <c r="A704" s="23">
        <v>701</v>
      </c>
      <c r="B704" s="23">
        <v>16</v>
      </c>
      <c r="C704" s="99">
        <v>43023</v>
      </c>
      <c r="D704" s="34" t="s">
        <v>10</v>
      </c>
      <c r="E704" s="24" t="str">
        <f t="shared" ref="E704:F708" si="152">VLOOKUP(M704,Teams,2)</f>
        <v>GREENWICH ARSENAL 30</v>
      </c>
      <c r="F704" s="25" t="str">
        <f t="shared" si="152"/>
        <v>DANBURY UNITED 30</v>
      </c>
      <c r="G704" s="73"/>
      <c r="H704" s="97">
        <f>VLOOKUP(E704,START_TIMES,2)</f>
        <v>0.41666666666666702</v>
      </c>
      <c r="I704" s="25" t="str">
        <f>VLOOKUP(E704,FallFields1,2)</f>
        <v>tbd</v>
      </c>
      <c r="J704" s="75"/>
      <c r="M704" s="5" t="s">
        <v>99</v>
      </c>
      <c r="N704" s="5" t="s">
        <v>96</v>
      </c>
    </row>
    <row r="705" spans="1:14" ht="12.75" hidden="1" customHeight="1" thickTop="1" thickBot="1" x14ac:dyDescent="0.4">
      <c r="A705" s="23">
        <v>702</v>
      </c>
      <c r="B705" s="23">
        <v>16</v>
      </c>
      <c r="C705" s="99">
        <v>43023</v>
      </c>
      <c r="D705" s="34" t="s">
        <v>10</v>
      </c>
      <c r="E705" s="24" t="str">
        <f t="shared" si="152"/>
        <v>MILFORD TUESDAY</v>
      </c>
      <c r="F705" s="25" t="str">
        <f t="shared" si="152"/>
        <v>CLINTON FC</v>
      </c>
      <c r="G705" s="73"/>
      <c r="H705" s="97">
        <f>VLOOKUP(E705,START_TIMES,2)</f>
        <v>0.41666666666666702</v>
      </c>
      <c r="I705" s="25" t="str">
        <f>VLOOKUP(E705,FallFields1,2)</f>
        <v>Fred Wolfe Park, Orange</v>
      </c>
      <c r="J705" s="75"/>
      <c r="M705" s="5" t="s">
        <v>94</v>
      </c>
      <c r="N705" s="5" t="s">
        <v>97</v>
      </c>
    </row>
    <row r="706" spans="1:14" ht="12.75" hidden="1" customHeight="1" thickTop="1" thickBot="1" x14ac:dyDescent="0.4">
      <c r="A706" s="23">
        <v>703</v>
      </c>
      <c r="B706" s="23">
        <v>16</v>
      </c>
      <c r="C706" s="99">
        <v>43023</v>
      </c>
      <c r="D706" s="34" t="s">
        <v>10</v>
      </c>
      <c r="E706" s="24" t="str">
        <f t="shared" si="152"/>
        <v>NORTH BRANFORD 30</v>
      </c>
      <c r="F706" s="25" t="str">
        <f t="shared" si="152"/>
        <v>NEWINGTON PORTUGUESE 30</v>
      </c>
      <c r="G706" s="73"/>
      <c r="H706" s="97">
        <v>0.33333333333333331</v>
      </c>
      <c r="I706" s="25" t="str">
        <f>VLOOKUP(E706,FallFields1,2)</f>
        <v>Northford Park, North Branford</v>
      </c>
      <c r="J706" s="75"/>
      <c r="M706" s="5" t="s">
        <v>98</v>
      </c>
      <c r="N706" s="5" t="s">
        <v>92</v>
      </c>
    </row>
    <row r="707" spans="1:14" ht="12.75" hidden="1" customHeight="1" thickTop="1" thickBot="1" x14ac:dyDescent="0.4">
      <c r="A707" s="23">
        <v>704</v>
      </c>
      <c r="B707" s="23">
        <v>16</v>
      </c>
      <c r="C707" s="99">
        <v>43023</v>
      </c>
      <c r="D707" s="71" t="s">
        <v>10</v>
      </c>
      <c r="E707" s="24" t="str">
        <f t="shared" si="152"/>
        <v>ECUACHAMOS FC</v>
      </c>
      <c r="F707" s="25" t="str">
        <f t="shared" si="152"/>
        <v>VASCO DA GAMA 30</v>
      </c>
      <c r="G707" s="73"/>
      <c r="H707" s="97">
        <f>VLOOKUP(E707,START_TIMES,2)</f>
        <v>0.41666666666666702</v>
      </c>
      <c r="I707" s="25" t="str">
        <f>VLOOKUP(E707,FallFields1,2)</f>
        <v>Witek Park, Derby</v>
      </c>
      <c r="J707" s="75"/>
      <c r="L707" s="22"/>
      <c r="M707" s="5" t="s">
        <v>93</v>
      </c>
      <c r="N707" s="5" t="s">
        <v>101</v>
      </c>
    </row>
    <row r="708" spans="1:14" ht="12.75" hidden="1" customHeight="1" thickTop="1" thickBot="1" x14ac:dyDescent="0.4">
      <c r="A708" s="23">
        <v>705</v>
      </c>
      <c r="B708" s="23">
        <v>16</v>
      </c>
      <c r="C708" s="99">
        <v>43023</v>
      </c>
      <c r="D708" s="179" t="s">
        <v>10</v>
      </c>
      <c r="E708" s="24" t="str">
        <f t="shared" si="152"/>
        <v>POLONEZ UNITED</v>
      </c>
      <c r="F708" s="25" t="str">
        <f t="shared" si="152"/>
        <v>SHELTON FC</v>
      </c>
      <c r="G708" s="73"/>
      <c r="H708" s="97">
        <f>VLOOKUP(E708,START_TIMES,2)</f>
        <v>0.375</v>
      </c>
      <c r="I708" s="25" t="str">
        <f>VLOOKUP(E708,FallFields1,2)</f>
        <v>Cromwell MS, Cromwell</v>
      </c>
      <c r="J708" s="75"/>
      <c r="M708" s="5" t="s">
        <v>100</v>
      </c>
      <c r="N708" s="5" t="s">
        <v>95</v>
      </c>
    </row>
    <row r="709" spans="1:14" ht="12.75" hidden="1" customHeight="1" thickTop="1" thickBot="1" x14ac:dyDescent="0.4">
      <c r="A709" s="23">
        <v>706</v>
      </c>
      <c r="B709" s="23"/>
      <c r="C709" s="99"/>
      <c r="D709" s="174" t="s">
        <v>0</v>
      </c>
      <c r="E709" s="24"/>
      <c r="F709" s="25"/>
      <c r="G709" s="73"/>
      <c r="H709" s="97"/>
      <c r="I709" s="25"/>
      <c r="J709" s="75"/>
      <c r="M709" s="2"/>
      <c r="N709" s="2"/>
    </row>
    <row r="710" spans="1:14" ht="12.75" hidden="1" customHeight="1" thickTop="1" thickBot="1" x14ac:dyDescent="0.4">
      <c r="A710" s="23">
        <v>707</v>
      </c>
      <c r="B710" s="23">
        <v>16</v>
      </c>
      <c r="C710" s="99">
        <v>43023</v>
      </c>
      <c r="D710" s="35" t="s">
        <v>175</v>
      </c>
      <c r="E710" s="24" t="str">
        <f t="shared" ref="E710:F715" si="153">VLOOKUP(M710,Teams,2)</f>
        <v>HENRY  REID FC 30</v>
      </c>
      <c r="F710" s="25" t="str">
        <f t="shared" si="153"/>
        <v>WATERTOWN GEEZERS</v>
      </c>
      <c r="G710" s="73"/>
      <c r="H710" s="97">
        <f t="shared" ref="H710:H715" si="154">VLOOKUP(E710,START_TIMES,2)</f>
        <v>0.41666666666666702</v>
      </c>
      <c r="I710" s="25" t="str">
        <f>VLOOKUP(E710,FallFields1,2)</f>
        <v>Ludlowe HS, Fairfield</v>
      </c>
      <c r="J710" s="75"/>
      <c r="M710" s="232" t="s">
        <v>153</v>
      </c>
      <c r="N710" s="232" t="s">
        <v>159</v>
      </c>
    </row>
    <row r="711" spans="1:14" ht="12.75" hidden="1" customHeight="1" thickTop="1" thickBot="1" x14ac:dyDescent="0.4">
      <c r="A711" s="23">
        <v>708</v>
      </c>
      <c r="B711" s="23">
        <v>16</v>
      </c>
      <c r="C711" s="99">
        <v>43023</v>
      </c>
      <c r="D711" s="35" t="s">
        <v>175</v>
      </c>
      <c r="E711" s="24" t="str">
        <f t="shared" si="153"/>
        <v>MILFORD AMIGOS</v>
      </c>
      <c r="F711" s="25" t="str">
        <f t="shared" si="153"/>
        <v>NEWTOWN SALTY DOGS</v>
      </c>
      <c r="G711" s="73"/>
      <c r="H711" s="97">
        <f t="shared" si="154"/>
        <v>0.33333333333333331</v>
      </c>
      <c r="I711" s="25" t="str">
        <f>VLOOKUP(E711,FallFields1,2)</f>
        <v>Pease Road, Woodbridge</v>
      </c>
      <c r="J711" s="75"/>
      <c r="M711" s="232" t="s">
        <v>155</v>
      </c>
      <c r="N711" s="232" t="s">
        <v>157</v>
      </c>
    </row>
    <row r="712" spans="1:14" ht="12.75" hidden="1" customHeight="1" thickTop="1" thickBot="1" x14ac:dyDescent="0.4">
      <c r="A712" s="23">
        <v>709</v>
      </c>
      <c r="B712" s="23">
        <v>16</v>
      </c>
      <c r="C712" s="99">
        <v>43023</v>
      </c>
      <c r="D712" s="35" t="s">
        <v>175</v>
      </c>
      <c r="E712" s="24" t="str">
        <f t="shared" si="153"/>
        <v>STAMFORD FC</v>
      </c>
      <c r="F712" s="25" t="str">
        <f t="shared" si="153"/>
        <v>LITCHFIELD COUNTY BLUES</v>
      </c>
      <c r="G712" s="73"/>
      <c r="H712" s="97">
        <f t="shared" si="154"/>
        <v>0.41666666666666702</v>
      </c>
      <c r="I712" s="25" t="str">
        <f>VLOOKUP(E712,FallFields1,2)</f>
        <v>West Beach Fields, Stamford</v>
      </c>
      <c r="J712" s="75"/>
      <c r="M712" s="232" t="s">
        <v>158</v>
      </c>
      <c r="N712" s="232" t="s">
        <v>154</v>
      </c>
    </row>
    <row r="713" spans="1:14" ht="12.75" hidden="1" customHeight="1" thickTop="1" thickBot="1" x14ac:dyDescent="0.4">
      <c r="A713" s="23">
        <v>710</v>
      </c>
      <c r="B713" s="23">
        <v>16</v>
      </c>
      <c r="C713" s="99">
        <v>43023</v>
      </c>
      <c r="D713" s="68" t="s">
        <v>175</v>
      </c>
      <c r="E713" s="24" t="str">
        <f t="shared" si="153"/>
        <v>INTERNAZIONALE</v>
      </c>
      <c r="F713" s="25" t="str">
        <f t="shared" si="153"/>
        <v>NAUGATUCK FUSION</v>
      </c>
      <c r="G713" s="73"/>
      <c r="H713" s="97">
        <f t="shared" si="154"/>
        <v>0.41666666666666702</v>
      </c>
      <c r="I713" s="25" t="str">
        <f>VLOOKUP(E713,FallFields1,2)</f>
        <v>tbd</v>
      </c>
      <c r="J713" s="75"/>
      <c r="M713" s="232" t="s">
        <v>652</v>
      </c>
      <c r="N713" s="232" t="s">
        <v>156</v>
      </c>
    </row>
    <row r="714" spans="1:14" ht="12.75" hidden="1" customHeight="1" thickTop="1" thickBot="1" x14ac:dyDescent="0.4">
      <c r="A714" s="23">
        <v>711</v>
      </c>
      <c r="B714" s="23">
        <v>16</v>
      </c>
      <c r="C714" s="99">
        <v>43023</v>
      </c>
      <c r="D714" s="165" t="s">
        <v>175</v>
      </c>
      <c r="E714" s="24" t="str">
        <f t="shared" si="153"/>
        <v>PAMPLONA FC</v>
      </c>
      <c r="F714" s="25" t="str">
        <f t="shared" si="153"/>
        <v>CLUB NAPOLI 30</v>
      </c>
      <c r="G714" s="73"/>
      <c r="H714" s="97">
        <f t="shared" si="154"/>
        <v>0.41666666666666702</v>
      </c>
      <c r="I714" s="25" t="str">
        <f>VLOOKUP(E714,FallFields1,2)</f>
        <v>Fontaine Field, Norwich</v>
      </c>
      <c r="J714" s="75"/>
      <c r="M714" s="232" t="s">
        <v>651</v>
      </c>
      <c r="N714" s="232" t="s">
        <v>152</v>
      </c>
    </row>
    <row r="715" spans="1:14" ht="12.75" hidden="1" customHeight="1" thickTop="1" thickBot="1" x14ac:dyDescent="0.4">
      <c r="A715" s="23">
        <v>712</v>
      </c>
      <c r="B715" s="23">
        <v>16</v>
      </c>
      <c r="C715" s="99">
        <v>43023</v>
      </c>
      <c r="D715" s="165" t="s">
        <v>175</v>
      </c>
      <c r="E715" s="24" t="str">
        <f t="shared" si="153"/>
        <v>CASEUS NEW HAVEN FC</v>
      </c>
      <c r="F715" s="25" t="str">
        <f t="shared" si="153"/>
        <v>BYE 30 (NO GAME)</v>
      </c>
      <c r="G715" s="73"/>
      <c r="H715" s="97">
        <f t="shared" si="154"/>
        <v>0.33333333333333331</v>
      </c>
      <c r="I715" s="266" t="s">
        <v>91</v>
      </c>
      <c r="J715" s="75"/>
      <c r="M715" s="232" t="s">
        <v>151</v>
      </c>
      <c r="N715" s="232" t="s">
        <v>150</v>
      </c>
    </row>
    <row r="716" spans="1:14" ht="12.75" hidden="1" customHeight="1" thickTop="1" thickBot="1" x14ac:dyDescent="0.4">
      <c r="A716" s="23">
        <v>713</v>
      </c>
      <c r="B716" s="23"/>
      <c r="C716" s="99"/>
      <c r="D716" s="173" t="s">
        <v>0</v>
      </c>
      <c r="E716" s="24"/>
      <c r="F716" s="25"/>
      <c r="G716" s="73"/>
      <c r="H716" s="97"/>
      <c r="I716" s="25"/>
      <c r="J716" s="75"/>
      <c r="M716" s="5"/>
      <c r="N716" s="5"/>
    </row>
    <row r="717" spans="1:14" ht="12.75" hidden="1" customHeight="1" thickTop="1" thickBot="1" x14ac:dyDescent="0.4">
      <c r="A717" s="23">
        <v>714</v>
      </c>
      <c r="B717" s="23">
        <v>16</v>
      </c>
      <c r="C717" s="99">
        <v>43023</v>
      </c>
      <c r="D717" s="36" t="s">
        <v>11</v>
      </c>
      <c r="E717" s="24" t="str">
        <f t="shared" ref="E717:F721" si="155">VLOOKUP(M717,Teams,2)</f>
        <v>GREENWICH PUMAS</v>
      </c>
      <c r="F717" s="25" t="str">
        <f t="shared" si="155"/>
        <v>DANBURY UNITED 40</v>
      </c>
      <c r="G717" s="73"/>
      <c r="H717" s="97">
        <f>VLOOKUP(E717,START_TIMES,2)</f>
        <v>0.41666666666666702</v>
      </c>
      <c r="I717" s="25" t="str">
        <f>VLOOKUP(E717,FallFields1,2)</f>
        <v>tbd</v>
      </c>
      <c r="J717" s="75"/>
      <c r="M717" s="5" t="s">
        <v>163</v>
      </c>
      <c r="N717" s="5" t="s">
        <v>161</v>
      </c>
    </row>
    <row r="718" spans="1:14" ht="12.75" hidden="1" customHeight="1" thickTop="1" thickBot="1" x14ac:dyDescent="0.4">
      <c r="A718" s="23">
        <v>715</v>
      </c>
      <c r="B718" s="23">
        <v>16</v>
      </c>
      <c r="C718" s="99">
        <v>43023</v>
      </c>
      <c r="D718" s="36" t="s">
        <v>11</v>
      </c>
      <c r="E718" s="24" t="str">
        <f t="shared" si="155"/>
        <v>CHESHIRE AZZURRI 40</v>
      </c>
      <c r="F718" s="25" t="str">
        <f t="shared" si="155"/>
        <v>NORWALK MARINERS</v>
      </c>
      <c r="G718" s="73"/>
      <c r="H718" s="97">
        <v>0.33333333333333331</v>
      </c>
      <c r="I718" s="25" t="str">
        <f>VLOOKUP(E718,FallFields1,2)</f>
        <v>Quinnipiac Park, Cheshire</v>
      </c>
      <c r="J718" s="75"/>
      <c r="M718" s="101" t="s">
        <v>160</v>
      </c>
      <c r="N718" s="101" t="s">
        <v>104</v>
      </c>
    </row>
    <row r="719" spans="1:14" ht="12.75" hidden="1" customHeight="1" thickTop="1" x14ac:dyDescent="0.35">
      <c r="A719" s="23">
        <v>716</v>
      </c>
      <c r="B719" s="23">
        <v>16</v>
      </c>
      <c r="C719" s="99">
        <v>43023</v>
      </c>
      <c r="D719" s="67" t="s">
        <v>11</v>
      </c>
      <c r="E719" s="24" t="str">
        <f t="shared" si="155"/>
        <v>STORM FC</v>
      </c>
      <c r="F719" s="25" t="str">
        <f t="shared" si="155"/>
        <v>RIDGEFIELD KICKS</v>
      </c>
      <c r="G719" s="73"/>
      <c r="H719" s="97">
        <f>VLOOKUP(E719,START_TIMES,2)</f>
        <v>0.33333333333333331</v>
      </c>
      <c r="I719" s="25" t="str">
        <f>VLOOKUP(E719,FallFields1,2)</f>
        <v>Wakeman Park, Westport</v>
      </c>
      <c r="J719" s="75"/>
      <c r="M719" s="5" t="s">
        <v>106</v>
      </c>
      <c r="N719" s="5" t="s">
        <v>105</v>
      </c>
    </row>
    <row r="720" spans="1:14" ht="12.75" hidden="1" customHeight="1" thickBot="1" x14ac:dyDescent="0.4">
      <c r="A720" s="23">
        <v>717</v>
      </c>
      <c r="B720" s="23">
        <v>16</v>
      </c>
      <c r="C720" s="99">
        <v>43023</v>
      </c>
      <c r="D720" s="67" t="s">
        <v>11</v>
      </c>
      <c r="E720" s="24" t="str">
        <f t="shared" si="155"/>
        <v xml:space="preserve">WILTON WARRIORS </v>
      </c>
      <c r="F720" s="25" t="str">
        <f t="shared" si="155"/>
        <v>FAIRFIELD GAC</v>
      </c>
      <c r="G720" s="73"/>
      <c r="H720" s="97">
        <f>VLOOKUP(E720,START_TIMES,2)</f>
        <v>0.41666666666666702</v>
      </c>
      <c r="I720" s="25" t="str">
        <f>VLOOKUP(E720,FallFields1,2)</f>
        <v>Lilly Field, Wilton</v>
      </c>
      <c r="J720" s="75"/>
      <c r="M720" s="137" t="s">
        <v>109</v>
      </c>
      <c r="N720" s="137" t="s">
        <v>162</v>
      </c>
    </row>
    <row r="721" spans="1:14" ht="12.75" hidden="1" customHeight="1" thickTop="1" thickBot="1" x14ac:dyDescent="0.4">
      <c r="A721" s="23">
        <v>718</v>
      </c>
      <c r="B721" s="23">
        <v>16</v>
      </c>
      <c r="C721" s="99">
        <v>43023</v>
      </c>
      <c r="D721" s="164" t="s">
        <v>11</v>
      </c>
      <c r="E721" s="24" t="str">
        <f t="shared" si="155"/>
        <v>VASCO DA GAMA 40</v>
      </c>
      <c r="F721" s="25" t="str">
        <f t="shared" si="155"/>
        <v>WATERBURY ALBANIANS</v>
      </c>
      <c r="G721" s="73"/>
      <c r="H721" s="97">
        <f>VLOOKUP(E721,START_TIMES,2)</f>
        <v>0.41666666666666702</v>
      </c>
      <c r="I721" s="25" t="str">
        <f>VLOOKUP(E721,FallFields1,2)</f>
        <v>Veterans Memorial Park, Bridgeport</v>
      </c>
      <c r="J721" s="75"/>
      <c r="M721" s="5" t="s">
        <v>107</v>
      </c>
      <c r="N721" s="5" t="s">
        <v>108</v>
      </c>
    </row>
    <row r="722" spans="1:14" ht="12.75" hidden="1" customHeight="1" thickTop="1" thickBot="1" x14ac:dyDescent="0.4">
      <c r="A722" s="23">
        <v>719</v>
      </c>
      <c r="B722" s="23"/>
      <c r="C722" s="99"/>
      <c r="D722" s="184" t="s">
        <v>0</v>
      </c>
      <c r="E722" s="24"/>
      <c r="F722" s="25"/>
      <c r="G722" s="73"/>
      <c r="H722" s="97"/>
      <c r="I722" s="25"/>
      <c r="J722" s="75"/>
      <c r="M722" s="2"/>
      <c r="N722" s="2"/>
    </row>
    <row r="723" spans="1:14" ht="12.75" hidden="1" customHeight="1" thickTop="1" thickBot="1" x14ac:dyDescent="0.4">
      <c r="A723" s="23">
        <v>720</v>
      </c>
      <c r="B723" s="23">
        <v>16</v>
      </c>
      <c r="C723" s="99">
        <v>43023</v>
      </c>
      <c r="D723" s="37" t="s">
        <v>12</v>
      </c>
      <c r="E723" s="24" t="str">
        <f t="shared" ref="E723:F727" si="156">VLOOKUP(M723,Teams,2)</f>
        <v>GUILFORD BELL CURVE</v>
      </c>
      <c r="F723" s="25" t="str">
        <f t="shared" si="156"/>
        <v>GREENWICH ARSENAL 40</v>
      </c>
      <c r="G723" s="73"/>
      <c r="H723" s="97">
        <f>VLOOKUP(E723,START_TIMES,2)</f>
        <v>0.41666666666666702</v>
      </c>
      <c r="I723" s="25" t="str">
        <f>VLOOKUP(E723,FallFields1,2)</f>
        <v>Calvin Leete School, Guilford</v>
      </c>
      <c r="J723" s="75"/>
      <c r="M723" s="5" t="s">
        <v>113</v>
      </c>
      <c r="N723" s="5" t="s">
        <v>111</v>
      </c>
    </row>
    <row r="724" spans="1:14" ht="12.75" hidden="1" customHeight="1" thickTop="1" thickBot="1" x14ac:dyDescent="0.4">
      <c r="A724" s="23">
        <v>721</v>
      </c>
      <c r="B724" s="23">
        <v>16</v>
      </c>
      <c r="C724" s="99">
        <v>43023</v>
      </c>
      <c r="D724" s="37" t="s">
        <v>12</v>
      </c>
      <c r="E724" s="24" t="str">
        <f t="shared" si="156"/>
        <v xml:space="preserve">GUILFORD CELTIC </v>
      </c>
      <c r="F724" s="25" t="str">
        <f t="shared" si="156"/>
        <v>DERBY QUITUS</v>
      </c>
      <c r="G724" s="73"/>
      <c r="H724" s="97">
        <f>VLOOKUP(E724,START_TIMES,2)</f>
        <v>0.41666666666666702</v>
      </c>
      <c r="I724" s="25" t="str">
        <f>VLOOKUP(E724,FallFields1,2)</f>
        <v>Bittner Park, Guilford</v>
      </c>
      <c r="J724" s="75"/>
      <c r="M724" s="5" t="s">
        <v>114</v>
      </c>
      <c r="N724" s="5" t="s">
        <v>110</v>
      </c>
    </row>
    <row r="725" spans="1:14" ht="12.75" hidden="1" customHeight="1" thickTop="1" x14ac:dyDescent="0.35">
      <c r="A725" s="23">
        <v>722</v>
      </c>
      <c r="B725" s="23">
        <v>16</v>
      </c>
      <c r="C725" s="99">
        <v>43023</v>
      </c>
      <c r="D725" s="66" t="s">
        <v>12</v>
      </c>
      <c r="E725" s="24" t="str">
        <f t="shared" si="156"/>
        <v>NEWINGTON PORTUGUESE 40</v>
      </c>
      <c r="F725" s="25" t="str">
        <f t="shared" si="156"/>
        <v>NEW HAVEN AMERICANS</v>
      </c>
      <c r="G725" s="73"/>
      <c r="H725" s="97">
        <f>VLOOKUP(E725,START_TIMES,2)</f>
        <v>0.41666666666666702</v>
      </c>
      <c r="I725" s="25" t="str">
        <f>VLOOKUP(E725,FallFields1,2)</f>
        <v>Martin Kellogg, Newington</v>
      </c>
      <c r="J725" s="75"/>
      <c r="M725" s="5" t="s">
        <v>116</v>
      </c>
      <c r="N725" s="5" t="s">
        <v>115</v>
      </c>
    </row>
    <row r="726" spans="1:14" ht="12.75" hidden="1" customHeight="1" thickBot="1" x14ac:dyDescent="0.4">
      <c r="A726" s="23">
        <v>723</v>
      </c>
      <c r="B726" s="23">
        <v>16</v>
      </c>
      <c r="C726" s="99">
        <v>43023</v>
      </c>
      <c r="D726" s="66" t="s">
        <v>12</v>
      </c>
      <c r="E726" s="24" t="str">
        <f t="shared" si="156"/>
        <v>GREENWICH GUNNERS 40</v>
      </c>
      <c r="F726" s="25" t="str">
        <f t="shared" si="156"/>
        <v>STAMFORD UNITED</v>
      </c>
      <c r="G726" s="73"/>
      <c r="H726" s="97">
        <f>VLOOKUP(E726,START_TIMES,2)</f>
        <v>0.41666666666666702</v>
      </c>
      <c r="I726" s="25" t="str">
        <f>VLOOKUP(E726,FallFields1,2)</f>
        <v>tbd</v>
      </c>
      <c r="J726" s="75"/>
      <c r="M726" s="5" t="s">
        <v>112</v>
      </c>
      <c r="N726" s="5" t="s">
        <v>119</v>
      </c>
    </row>
    <row r="727" spans="1:14" ht="12.75" hidden="1" customHeight="1" thickTop="1" thickBot="1" x14ac:dyDescent="0.4">
      <c r="A727" s="23">
        <v>724</v>
      </c>
      <c r="B727" s="23">
        <v>16</v>
      </c>
      <c r="C727" s="99">
        <v>43023</v>
      </c>
      <c r="D727" s="176" t="s">
        <v>12</v>
      </c>
      <c r="E727" s="24" t="str">
        <f t="shared" si="156"/>
        <v xml:space="preserve">NORWALK SPORT COLOMBIA </v>
      </c>
      <c r="F727" s="25" t="str">
        <f t="shared" si="156"/>
        <v>SOUTHEAST ROVERS</v>
      </c>
      <c r="G727" s="73"/>
      <c r="H727" s="97">
        <f>VLOOKUP(E727,START_TIMES,2)</f>
        <v>0.41666666666666702</v>
      </c>
      <c r="I727" s="25" t="str">
        <f>VLOOKUP(E727,FallFields1,2)</f>
        <v>Nathan Hale MS, Norwalk</v>
      </c>
      <c r="J727" s="75"/>
      <c r="M727" s="5" t="s">
        <v>117</v>
      </c>
      <c r="N727" s="5" t="s">
        <v>118</v>
      </c>
    </row>
    <row r="728" spans="1:14" ht="12.75" hidden="1" customHeight="1" thickTop="1" thickBot="1" x14ac:dyDescent="0.4">
      <c r="A728" s="23">
        <v>725</v>
      </c>
      <c r="B728" s="23"/>
      <c r="C728" s="99"/>
      <c r="D728" s="183" t="s">
        <v>0</v>
      </c>
      <c r="E728" s="24"/>
      <c r="F728" s="25"/>
      <c r="G728" s="73"/>
      <c r="H728" s="97"/>
      <c r="I728" s="25"/>
      <c r="J728" s="75"/>
      <c r="M728" s="2"/>
      <c r="N728" s="2"/>
    </row>
    <row r="729" spans="1:14" ht="12.75" hidden="1" customHeight="1" thickTop="1" thickBot="1" x14ac:dyDescent="0.4">
      <c r="A729" s="23">
        <v>726</v>
      </c>
      <c r="B729" s="23">
        <v>16</v>
      </c>
      <c r="C729" s="99">
        <v>43023</v>
      </c>
      <c r="D729" s="38" t="s">
        <v>13</v>
      </c>
      <c r="E729" s="24" t="str">
        <f t="shared" ref="E729:F734" si="157">VLOOKUP(M729,Teams,2)</f>
        <v>HENRY  REID FC 40</v>
      </c>
      <c r="F729" s="25" t="str">
        <f t="shared" si="157"/>
        <v>WILTON WOLVES</v>
      </c>
      <c r="G729" s="73"/>
      <c r="H729" s="97">
        <f t="shared" ref="H729:H734" si="158">VLOOKUP(E729,START_TIMES,2)</f>
        <v>0.41666666666666702</v>
      </c>
      <c r="I729" s="25" t="str">
        <f t="shared" ref="I729:I734" si="159">VLOOKUP(E729,fields,2)</f>
        <v>Ludlowe HS, Fairfield</v>
      </c>
      <c r="J729" s="75"/>
      <c r="M729" s="239" t="s">
        <v>123</v>
      </c>
      <c r="N729" s="239" t="s">
        <v>129</v>
      </c>
    </row>
    <row r="730" spans="1:14" ht="12.75" hidden="1" customHeight="1" thickTop="1" thickBot="1" x14ac:dyDescent="0.4">
      <c r="A730" s="23">
        <v>727</v>
      </c>
      <c r="B730" s="23">
        <v>16</v>
      </c>
      <c r="C730" s="99">
        <v>43023</v>
      </c>
      <c r="D730" s="38" t="s">
        <v>13</v>
      </c>
      <c r="E730" s="24" t="str">
        <f t="shared" si="157"/>
        <v>NORTH HAVEN SC</v>
      </c>
      <c r="F730" s="25" t="str">
        <f t="shared" si="157"/>
        <v>STAMFORD CITY</v>
      </c>
      <c r="G730" s="73"/>
      <c r="H730" s="97">
        <f t="shared" si="158"/>
        <v>0.41666666666666702</v>
      </c>
      <c r="I730" s="25" t="str">
        <f t="shared" si="159"/>
        <v>Ridge Road, North Haven</v>
      </c>
      <c r="J730" s="75"/>
      <c r="M730" s="239" t="s">
        <v>125</v>
      </c>
      <c r="N730" s="239" t="s">
        <v>127</v>
      </c>
    </row>
    <row r="731" spans="1:14" ht="12.75" hidden="1" customHeight="1" thickTop="1" x14ac:dyDescent="0.35">
      <c r="A731" s="23">
        <v>728</v>
      </c>
      <c r="B731" s="23">
        <v>16</v>
      </c>
      <c r="C731" s="99">
        <v>43023</v>
      </c>
      <c r="D731" s="69" t="s">
        <v>13</v>
      </c>
      <c r="E731" s="24" t="str">
        <f t="shared" si="157"/>
        <v>WALLINGFORD MORELIA</v>
      </c>
      <c r="F731" s="25" t="str">
        <f t="shared" si="157"/>
        <v>NORTH BRANFORD 40</v>
      </c>
      <c r="G731" s="73"/>
      <c r="H731" s="97">
        <f t="shared" si="158"/>
        <v>0.41666666666666702</v>
      </c>
      <c r="I731" s="25" t="str">
        <f t="shared" si="159"/>
        <v>Woodhouse Field, Wallingford</v>
      </c>
      <c r="J731" s="75"/>
      <c r="M731" s="239" t="s">
        <v>128</v>
      </c>
      <c r="N731" s="239" t="s">
        <v>124</v>
      </c>
    </row>
    <row r="732" spans="1:14" ht="12.75" hidden="1" customHeight="1" thickBot="1" x14ac:dyDescent="0.4">
      <c r="A732" s="23">
        <v>729</v>
      </c>
      <c r="B732" s="23">
        <v>16</v>
      </c>
      <c r="C732" s="99">
        <v>43023</v>
      </c>
      <c r="D732" s="69" t="s">
        <v>13</v>
      </c>
      <c r="E732" s="24" t="str">
        <f t="shared" si="157"/>
        <v>BESA SC</v>
      </c>
      <c r="F732" s="25" t="str">
        <f t="shared" si="157"/>
        <v>PAN ZONES</v>
      </c>
      <c r="G732" s="73"/>
      <c r="H732" s="97">
        <f t="shared" si="158"/>
        <v>0.41666666666666669</v>
      </c>
      <c r="I732" s="25" t="str">
        <f t="shared" si="159"/>
        <v>Wilby HS, Waterbury</v>
      </c>
      <c r="J732" s="75"/>
      <c r="M732" s="239" t="s">
        <v>654</v>
      </c>
      <c r="N732" s="239" t="s">
        <v>126</v>
      </c>
    </row>
    <row r="733" spans="1:14" ht="12.75" hidden="1" customHeight="1" thickTop="1" thickBot="1" x14ac:dyDescent="0.4">
      <c r="A733" s="23">
        <v>730</v>
      </c>
      <c r="B733" s="23">
        <v>16</v>
      </c>
      <c r="C733" s="99">
        <v>43023</v>
      </c>
      <c r="D733" s="171" t="s">
        <v>13</v>
      </c>
      <c r="E733" s="24" t="str">
        <f t="shared" si="157"/>
        <v>BYE 40 (NO GAME)</v>
      </c>
      <c r="F733" s="25" t="str">
        <f t="shared" si="157"/>
        <v>HAMDEN UNITED</v>
      </c>
      <c r="G733" s="73"/>
      <c r="H733" s="97">
        <f t="shared" si="158"/>
        <v>0.41666666666666669</v>
      </c>
      <c r="I733" s="25" t="str">
        <f t="shared" si="159"/>
        <v>--</v>
      </c>
      <c r="J733" s="75"/>
      <c r="M733" s="239" t="s">
        <v>653</v>
      </c>
      <c r="N733" s="239" t="s">
        <v>122</v>
      </c>
    </row>
    <row r="734" spans="1:14" ht="12.75" hidden="1" customHeight="1" thickTop="1" thickBot="1" x14ac:dyDescent="0.4">
      <c r="A734" s="23">
        <v>731</v>
      </c>
      <c r="B734" s="23">
        <v>16</v>
      </c>
      <c r="C734" s="99">
        <v>43023</v>
      </c>
      <c r="D734" s="171" t="s">
        <v>13</v>
      </c>
      <c r="E734" s="24" t="str">
        <f t="shared" si="157"/>
        <v>ELI'S FC</v>
      </c>
      <c r="F734" s="25" t="str">
        <f t="shared" si="157"/>
        <v xml:space="preserve">CHESHIRE UNITED </v>
      </c>
      <c r="G734" s="73"/>
      <c r="H734" s="97">
        <f t="shared" si="158"/>
        <v>0.41666666666666702</v>
      </c>
      <c r="I734" s="25" t="str">
        <f t="shared" si="159"/>
        <v>Platt Tech HS, Milford</v>
      </c>
      <c r="J734" s="75"/>
      <c r="M734" s="239" t="s">
        <v>121</v>
      </c>
      <c r="N734" s="239" t="s">
        <v>120</v>
      </c>
    </row>
    <row r="735" spans="1:14" ht="12.75" hidden="1" customHeight="1" thickTop="1" thickBot="1" x14ac:dyDescent="0.4">
      <c r="A735" s="23">
        <v>732</v>
      </c>
      <c r="B735" s="23"/>
      <c r="C735" s="99"/>
      <c r="D735" s="172" t="s">
        <v>0</v>
      </c>
      <c r="E735" s="24"/>
      <c r="F735" s="25"/>
      <c r="G735" s="73"/>
      <c r="H735" s="97"/>
      <c r="I735" s="25"/>
      <c r="J735" s="75"/>
      <c r="M735" s="2"/>
      <c r="N735" s="2"/>
    </row>
    <row r="736" spans="1:14" ht="12.75" hidden="1" customHeight="1" thickTop="1" thickBot="1" x14ac:dyDescent="0.4">
      <c r="A736" s="23">
        <v>733</v>
      </c>
      <c r="B736" s="23">
        <v>16</v>
      </c>
      <c r="C736" s="99">
        <v>43023</v>
      </c>
      <c r="D736" s="28" t="s">
        <v>102</v>
      </c>
      <c r="E736" s="24" t="str">
        <f t="shared" ref="E736:F740" si="160">VLOOKUP(M736,Teams,2)</f>
        <v>CLUB NAPOLI 50</v>
      </c>
      <c r="F736" s="25" t="str">
        <f t="shared" si="160"/>
        <v xml:space="preserve">GLASTONBURY CELTIC </v>
      </c>
      <c r="G736" s="73"/>
      <c r="H736" s="97">
        <f>VLOOKUP(E736,START_TIMES,2)</f>
        <v>0.41666666666666702</v>
      </c>
      <c r="I736" s="25" t="str">
        <f>VLOOKUP(E736,FallFields1,2)</f>
        <v>North Farms Park, North Branford</v>
      </c>
      <c r="J736" s="75"/>
      <c r="M736" s="5" t="s">
        <v>131</v>
      </c>
      <c r="N736" s="5" t="s">
        <v>133</v>
      </c>
    </row>
    <row r="737" spans="1:33" ht="12.75" hidden="1" customHeight="1" thickTop="1" thickBot="1" x14ac:dyDescent="0.4">
      <c r="A737" s="23">
        <v>734</v>
      </c>
      <c r="B737" s="23">
        <v>16</v>
      </c>
      <c r="C737" s="99">
        <v>43023</v>
      </c>
      <c r="D737" s="28" t="s">
        <v>102</v>
      </c>
      <c r="E737" s="24" t="str">
        <f t="shared" si="160"/>
        <v>GREENWICH GUNNERS 50</v>
      </c>
      <c r="F737" s="25" t="str">
        <f t="shared" si="160"/>
        <v>CHESHIRE AZZURRI 50</v>
      </c>
      <c r="G737" s="73"/>
      <c r="H737" s="97">
        <f>VLOOKUP(E737,START_TIMES,2)</f>
        <v>0.41666666666666702</v>
      </c>
      <c r="I737" s="25" t="str">
        <f>VLOOKUP(E737,FallFields1,2)</f>
        <v>tbd</v>
      </c>
      <c r="J737" s="75"/>
      <c r="M737" s="5" t="s">
        <v>134</v>
      </c>
      <c r="N737" s="5" t="s">
        <v>130</v>
      </c>
    </row>
    <row r="738" spans="1:33" ht="12.75" hidden="1" customHeight="1" thickTop="1" x14ac:dyDescent="0.35">
      <c r="A738" s="23">
        <v>735</v>
      </c>
      <c r="B738" s="23">
        <v>16</v>
      </c>
      <c r="C738" s="99">
        <v>43023</v>
      </c>
      <c r="D738" s="65" t="s">
        <v>102</v>
      </c>
      <c r="E738" s="24" t="str">
        <f t="shared" si="160"/>
        <v>HARTFORD CAVALIERS</v>
      </c>
      <c r="F738" s="25" t="str">
        <f t="shared" si="160"/>
        <v>GUILFORD BLACK EAGLES</v>
      </c>
      <c r="G738" s="73"/>
      <c r="H738" s="97">
        <f>VLOOKUP(E738,START_TIMES,2)</f>
        <v>0.41666666666666702</v>
      </c>
      <c r="I738" s="25" t="str">
        <f>VLOOKUP(E738,FallFields1,2)</f>
        <v>Cronin Field, Hartford</v>
      </c>
      <c r="J738" s="75"/>
      <c r="M738" s="5" t="s">
        <v>138</v>
      </c>
      <c r="N738" s="5" t="s">
        <v>136</v>
      </c>
    </row>
    <row r="739" spans="1:33" ht="12.75" hidden="1" customHeight="1" thickBot="1" x14ac:dyDescent="0.4">
      <c r="A739" s="23">
        <v>736</v>
      </c>
      <c r="B739" s="23">
        <v>16</v>
      </c>
      <c r="C739" s="99">
        <v>43023</v>
      </c>
      <c r="D739" s="65" t="s">
        <v>102</v>
      </c>
      <c r="E739" s="24" t="str">
        <f t="shared" si="160"/>
        <v>DARIEN BLUE WAVE</v>
      </c>
      <c r="F739" s="25" t="str">
        <f t="shared" si="160"/>
        <v>VASCO DA GAMA 50</v>
      </c>
      <c r="G739" s="73"/>
      <c r="H739" s="97">
        <f>VLOOKUP(E739,START_TIMES,2)</f>
        <v>0.375</v>
      </c>
      <c r="I739" s="25" t="str">
        <f>VLOOKUP(E739,FallFields1,2)</f>
        <v>Middlesex MS (Lower), Darien</v>
      </c>
      <c r="J739" s="75"/>
      <c r="M739" s="5" t="s">
        <v>132</v>
      </c>
      <c r="N739" s="5" t="s">
        <v>144</v>
      </c>
    </row>
    <row r="740" spans="1:33" ht="12.75" hidden="1" customHeight="1" thickTop="1" thickBot="1" x14ac:dyDescent="0.4">
      <c r="A740" s="23">
        <v>737</v>
      </c>
      <c r="B740" s="23">
        <v>16</v>
      </c>
      <c r="C740" s="99">
        <v>43023</v>
      </c>
      <c r="D740" s="163" t="s">
        <v>102</v>
      </c>
      <c r="E740" s="24" t="str">
        <f t="shared" si="160"/>
        <v>NEW BRITAIN FALCONS FC</v>
      </c>
      <c r="F740" s="25" t="str">
        <f t="shared" si="160"/>
        <v>POLONIA FALCON STARS FC</v>
      </c>
      <c r="G740" s="73"/>
      <c r="H740" s="97">
        <f>VLOOKUP(E740,START_TIMES,2)</f>
        <v>0.41666666666666702</v>
      </c>
      <c r="I740" s="25" t="str">
        <f>VLOOKUP(E740,FallFields1,2)</f>
        <v>Falcon Field, New Britain</v>
      </c>
      <c r="J740" s="75"/>
      <c r="M740" s="5" t="s">
        <v>141</v>
      </c>
      <c r="N740" s="5" t="s">
        <v>142</v>
      </c>
    </row>
    <row r="741" spans="1:33" ht="12.75" hidden="1" customHeight="1" thickTop="1" thickBot="1" x14ac:dyDescent="0.4">
      <c r="A741" s="23">
        <v>738</v>
      </c>
      <c r="B741" s="23"/>
      <c r="C741" s="99"/>
      <c r="D741" s="162" t="s">
        <v>0</v>
      </c>
      <c r="E741" s="24"/>
      <c r="F741" s="25"/>
      <c r="G741" s="73"/>
      <c r="H741" s="97"/>
      <c r="I741" s="25"/>
      <c r="J741" s="75"/>
      <c r="M741" s="2"/>
      <c r="N741" s="2"/>
    </row>
    <row r="742" spans="1:33" ht="12.75" hidden="1" customHeight="1" thickTop="1" thickBot="1" x14ac:dyDescent="0.4">
      <c r="A742" s="23">
        <v>739</v>
      </c>
      <c r="B742" s="23">
        <v>16</v>
      </c>
      <c r="C742" s="99">
        <v>43023</v>
      </c>
      <c r="D742" s="39" t="s">
        <v>103</v>
      </c>
      <c r="E742" s="24" t="str">
        <f t="shared" ref="E742:F746" si="161">VLOOKUP(M742,Teams,2)</f>
        <v>MOODUS SC</v>
      </c>
      <c r="F742" s="25" t="str">
        <f t="shared" si="161"/>
        <v>WEST HAVEN GRAYS</v>
      </c>
      <c r="G742" s="73"/>
      <c r="H742" s="97">
        <f>VLOOKUP(E742,START_TIMES,2)</f>
        <v>0.41666666666666702</v>
      </c>
      <c r="I742" s="25" t="str">
        <f>VLOOKUP(E742,FallFields1,2)</f>
        <v>Nathan Hale-Ray HS, Moodus</v>
      </c>
      <c r="J742" s="75"/>
      <c r="M742" s="5" t="s">
        <v>135</v>
      </c>
      <c r="N742" s="5" t="s">
        <v>145</v>
      </c>
    </row>
    <row r="743" spans="1:33" ht="12.75" hidden="1" customHeight="1" thickTop="1" thickBot="1" x14ac:dyDescent="0.4">
      <c r="A743" s="23">
        <v>740</v>
      </c>
      <c r="B743" s="23">
        <v>16</v>
      </c>
      <c r="C743" s="99">
        <v>43023</v>
      </c>
      <c r="D743" s="39" t="s">
        <v>103</v>
      </c>
      <c r="E743" s="24" t="str">
        <f t="shared" si="161"/>
        <v>EAST HAVEN SC</v>
      </c>
      <c r="F743" s="25" t="str">
        <f t="shared" si="161"/>
        <v>GREENWICH ARSENAL 50</v>
      </c>
      <c r="G743" s="73"/>
      <c r="H743" s="97">
        <f>VLOOKUP(E743,START_TIMES,2)</f>
        <v>0.41666666666666702</v>
      </c>
      <c r="I743" s="25" t="str">
        <f>VLOOKUP(E743,FallFields1,2)</f>
        <v>Moulthrop Field, East Haven</v>
      </c>
      <c r="J743" s="75"/>
      <c r="M743" s="5" t="s">
        <v>146</v>
      </c>
      <c r="N743" s="5" t="s">
        <v>148</v>
      </c>
    </row>
    <row r="744" spans="1:33" ht="12.75" hidden="1" customHeight="1" thickTop="1" x14ac:dyDescent="0.35">
      <c r="A744" s="23">
        <v>741</v>
      </c>
      <c r="B744" s="23">
        <v>16</v>
      </c>
      <c r="C744" s="99">
        <v>43023</v>
      </c>
      <c r="D744" s="70" t="s">
        <v>103</v>
      </c>
      <c r="E744" s="24" t="str">
        <f t="shared" si="161"/>
        <v>SOUTHBURY BOOMERS</v>
      </c>
      <c r="F744" s="25" t="str">
        <f t="shared" si="161"/>
        <v>GREENWICH PUMAS LEGENDS</v>
      </c>
      <c r="G744" s="73"/>
      <c r="H744" s="97">
        <f>VLOOKUP(E744,START_TIMES,2)</f>
        <v>0.41666666666666702</v>
      </c>
      <c r="I744" s="25" t="str">
        <f>VLOOKUP(E744,FallFields1,2)</f>
        <v>Settlers Park, Southbury</v>
      </c>
      <c r="J744" s="75"/>
      <c r="M744" s="5" t="s">
        <v>140</v>
      </c>
      <c r="N744" s="5" t="s">
        <v>149</v>
      </c>
    </row>
    <row r="745" spans="1:33" ht="12.75" hidden="1" customHeight="1" x14ac:dyDescent="0.35">
      <c r="A745" s="23">
        <v>742</v>
      </c>
      <c r="B745" s="23">
        <v>16</v>
      </c>
      <c r="C745" s="99">
        <v>43023</v>
      </c>
      <c r="D745" s="70" t="s">
        <v>103</v>
      </c>
      <c r="E745" s="24" t="str">
        <f t="shared" si="161"/>
        <v>WATERBURY PONTES</v>
      </c>
      <c r="F745" s="25" t="str">
        <f t="shared" si="161"/>
        <v>NAUGATUCK RIVER RATS</v>
      </c>
      <c r="G745" s="73"/>
      <c r="H745" s="97">
        <f>VLOOKUP(E745,START_TIMES,2)</f>
        <v>0.41666666666666702</v>
      </c>
      <c r="I745" s="25" t="str">
        <f>VLOOKUP(E745,FallFields1,2)</f>
        <v>Pontelandolfo Club, Waterbury</v>
      </c>
      <c r="J745" s="75"/>
      <c r="M745" s="5" t="s">
        <v>143</v>
      </c>
      <c r="N745" s="5" t="s">
        <v>137</v>
      </c>
    </row>
    <row r="746" spans="1:33" ht="15" hidden="1" thickTop="1" x14ac:dyDescent="0.35">
      <c r="A746" s="23">
        <v>743</v>
      </c>
      <c r="B746" s="154">
        <v>16</v>
      </c>
      <c r="C746" s="157">
        <v>43023</v>
      </c>
      <c r="D746" s="197" t="s">
        <v>103</v>
      </c>
      <c r="E746" s="185" t="str">
        <f t="shared" si="161"/>
        <v>NORTH BRANFORD LEGENDS</v>
      </c>
      <c r="F746" s="185" t="str">
        <f t="shared" si="161"/>
        <v>FARMINGTON WHITE OWLS</v>
      </c>
      <c r="G746" s="189"/>
      <c r="H746" s="191">
        <f>VLOOKUP(E746,START_TIMES,2)</f>
        <v>0.41666666666666702</v>
      </c>
      <c r="I746" s="24" t="str">
        <f>VLOOKUP(E746,FallFields1,2)</f>
        <v>Northford Park, North Branford</v>
      </c>
      <c r="J746" s="75"/>
      <c r="M746" s="5" t="s">
        <v>139</v>
      </c>
      <c r="N746" s="5" t="s">
        <v>147</v>
      </c>
    </row>
    <row r="747" spans="1:33" ht="12.75" hidden="1" customHeight="1" thickBot="1" x14ac:dyDescent="0.4">
      <c r="A747" s="23">
        <v>744</v>
      </c>
      <c r="B747" s="23"/>
      <c r="C747" s="99"/>
      <c r="D747" s="201" t="s">
        <v>0</v>
      </c>
      <c r="E747" s="24"/>
      <c r="F747" s="25"/>
      <c r="G747" s="73"/>
      <c r="H747" s="97"/>
      <c r="I747" s="25"/>
      <c r="J747" s="75"/>
      <c r="M747" s="2"/>
      <c r="N747" s="2"/>
    </row>
    <row r="748" spans="1:33" s="135" customFormat="1" ht="12.75" hidden="1" customHeight="1" thickTop="1" thickBot="1" x14ac:dyDescent="0.4">
      <c r="A748" s="23">
        <v>745</v>
      </c>
      <c r="B748" s="23"/>
      <c r="C748" s="99"/>
      <c r="D748" s="167"/>
      <c r="E748" s="24"/>
      <c r="F748" s="25"/>
      <c r="G748" s="73"/>
      <c r="H748" s="97"/>
      <c r="I748" s="25"/>
      <c r="J748" s="75"/>
      <c r="K748" s="1"/>
      <c r="L748" s="1"/>
      <c r="M748" s="2"/>
      <c r="N748" s="2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F748"/>
      <c r="AG748"/>
    </row>
    <row r="749" spans="1:33" ht="12.75" hidden="1" customHeight="1" thickTop="1" thickBot="1" x14ac:dyDescent="0.4">
      <c r="A749" s="23">
        <v>746</v>
      </c>
      <c r="B749" s="23">
        <v>17</v>
      </c>
      <c r="C749" s="99">
        <v>43030</v>
      </c>
      <c r="D749" s="34" t="s">
        <v>10</v>
      </c>
      <c r="E749" s="24" t="str">
        <f t="shared" ref="E749:F753" si="162">VLOOKUP(M749,Teams,2)</f>
        <v>SHELTON FC</v>
      </c>
      <c r="F749" s="25" t="str">
        <f t="shared" si="162"/>
        <v>CLINTON FC</v>
      </c>
      <c r="G749" s="73"/>
      <c r="H749" s="97">
        <f>VLOOKUP(E749,START_TIMES,2)</f>
        <v>0.33333333333333331</v>
      </c>
      <c r="I749" s="25" t="str">
        <f>VLOOKUP(E749,FallFields1,2)</f>
        <v>Nike Site, Shelton</v>
      </c>
      <c r="J749" s="75"/>
      <c r="M749" s="5" t="s">
        <v>95</v>
      </c>
      <c r="N749" s="5" t="s">
        <v>97</v>
      </c>
    </row>
    <row r="750" spans="1:33" ht="12.75" hidden="1" customHeight="1" thickTop="1" thickBot="1" x14ac:dyDescent="0.4">
      <c r="A750" s="23">
        <v>747</v>
      </c>
      <c r="B750" s="23">
        <v>17</v>
      </c>
      <c r="C750" s="99">
        <v>43030</v>
      </c>
      <c r="D750" s="34" t="s">
        <v>10</v>
      </c>
      <c r="E750" s="24" t="str">
        <f t="shared" si="162"/>
        <v>DANBURY UNITED 30</v>
      </c>
      <c r="F750" s="25" t="str">
        <f t="shared" si="162"/>
        <v>POLONEZ UNITED</v>
      </c>
      <c r="G750" s="73"/>
      <c r="H750" s="97">
        <f>VLOOKUP(E750,START_TIMES,2)</f>
        <v>0.375</v>
      </c>
      <c r="I750" s="25" t="str">
        <f>VLOOKUP(E750,FallFields1,2)</f>
        <v>Portuguese Cultural Center, Danbury</v>
      </c>
      <c r="J750" s="75"/>
      <c r="M750" s="5" t="s">
        <v>96</v>
      </c>
      <c r="N750" s="5" t="s">
        <v>100</v>
      </c>
    </row>
    <row r="751" spans="1:33" ht="12.75" hidden="1" customHeight="1" thickTop="1" thickBot="1" x14ac:dyDescent="0.4">
      <c r="A751" s="23">
        <v>748</v>
      </c>
      <c r="B751" s="23">
        <v>17</v>
      </c>
      <c r="C751" s="99">
        <v>43030</v>
      </c>
      <c r="D751" s="34" t="s">
        <v>10</v>
      </c>
      <c r="E751" s="24" t="str">
        <f t="shared" si="162"/>
        <v>GREENWICH ARSENAL 30</v>
      </c>
      <c r="F751" s="25" t="str">
        <f t="shared" si="162"/>
        <v>VASCO DA GAMA 30</v>
      </c>
      <c r="G751" s="73"/>
      <c r="H751" s="97">
        <f>VLOOKUP(E751,START_TIMES,2)</f>
        <v>0.41666666666666702</v>
      </c>
      <c r="I751" s="25" t="str">
        <f>VLOOKUP(E751,FallFields1,2)</f>
        <v>tbd</v>
      </c>
      <c r="J751" s="75"/>
      <c r="M751" s="5" t="s">
        <v>99</v>
      </c>
      <c r="N751" s="5" t="s">
        <v>101</v>
      </c>
    </row>
    <row r="752" spans="1:33" ht="12.75" hidden="1" customHeight="1" thickTop="1" x14ac:dyDescent="0.35">
      <c r="A752" s="23">
        <v>749</v>
      </c>
      <c r="B752" s="23">
        <v>17</v>
      </c>
      <c r="C752" s="99">
        <v>43030</v>
      </c>
      <c r="D752" s="71" t="s">
        <v>10</v>
      </c>
      <c r="E752" s="24" t="str">
        <f t="shared" si="162"/>
        <v>NORTH BRANFORD 30</v>
      </c>
      <c r="F752" s="25" t="str">
        <f t="shared" si="162"/>
        <v>ECUACHAMOS FC</v>
      </c>
      <c r="G752" s="73"/>
      <c r="H752" s="97">
        <v>0.33333333333333331</v>
      </c>
      <c r="I752" s="25" t="str">
        <f>VLOOKUP(E752,FallFields1,2)</f>
        <v>Northford Park, North Branford</v>
      </c>
      <c r="J752" s="75"/>
      <c r="M752" s="5" t="s">
        <v>98</v>
      </c>
      <c r="N752" s="5" t="s">
        <v>93</v>
      </c>
    </row>
    <row r="753" spans="1:33" ht="12.75" hidden="1" customHeight="1" x14ac:dyDescent="0.35">
      <c r="A753" s="23">
        <v>750</v>
      </c>
      <c r="B753" s="23">
        <v>17</v>
      </c>
      <c r="C753" s="99">
        <v>43030</v>
      </c>
      <c r="D753" s="71" t="s">
        <v>10</v>
      </c>
      <c r="E753" s="24" t="str">
        <f t="shared" si="162"/>
        <v>NEWINGTON PORTUGUESE 30</v>
      </c>
      <c r="F753" s="25" t="str">
        <f t="shared" si="162"/>
        <v>MILFORD TUESDAY</v>
      </c>
      <c r="G753" s="73"/>
      <c r="H753" s="97">
        <v>0.33333333333333331</v>
      </c>
      <c r="I753" s="25" t="str">
        <f>VLOOKUP(E753,FallFields1,2)</f>
        <v>Martin Kellogg, Newington</v>
      </c>
      <c r="J753" s="75"/>
      <c r="M753" s="5" t="s">
        <v>92</v>
      </c>
      <c r="N753" s="5" t="s">
        <v>94</v>
      </c>
    </row>
    <row r="754" spans="1:33" ht="12.75" hidden="1" customHeight="1" thickBot="1" x14ac:dyDescent="0.4">
      <c r="A754" s="23">
        <v>751</v>
      </c>
      <c r="B754" s="23"/>
      <c r="C754" s="99"/>
      <c r="D754" s="23"/>
      <c r="E754" s="24"/>
      <c r="F754" s="25"/>
      <c r="G754" s="73"/>
      <c r="H754" s="97"/>
      <c r="I754" s="25"/>
      <c r="J754" s="75"/>
      <c r="M754" s="5"/>
      <c r="N754" s="5"/>
    </row>
    <row r="755" spans="1:33" ht="12.75" hidden="1" customHeight="1" thickTop="1" thickBot="1" x14ac:dyDescent="0.4">
      <c r="A755" s="23">
        <v>752</v>
      </c>
      <c r="B755" s="23">
        <v>17</v>
      </c>
      <c r="C755" s="99">
        <v>43030</v>
      </c>
      <c r="D755" s="35" t="s">
        <v>175</v>
      </c>
      <c r="E755" s="24" t="str">
        <f t="shared" ref="E755:F760" si="163">VLOOKUP(M755,Teams,2)</f>
        <v>CLUB NAPOLI 30</v>
      </c>
      <c r="F755" s="25" t="str">
        <f t="shared" si="163"/>
        <v>CASEUS NEW HAVEN FC</v>
      </c>
      <c r="G755" s="73"/>
      <c r="H755" s="97">
        <f>VLOOKUP(E755,START_TIMES,2)</f>
        <v>0.41666666666666702</v>
      </c>
      <c r="I755" s="25" t="str">
        <f>VLOOKUP(E755,FallFields1,2)</f>
        <v>Quinnipiac Park, Cheshire</v>
      </c>
      <c r="J755" s="75"/>
      <c r="M755" s="232" t="s">
        <v>152</v>
      </c>
      <c r="N755" s="232" t="s">
        <v>151</v>
      </c>
    </row>
    <row r="756" spans="1:33" ht="12.75" hidden="1" customHeight="1" thickTop="1" thickBot="1" x14ac:dyDescent="0.4">
      <c r="A756" s="23">
        <v>753</v>
      </c>
      <c r="B756" s="23">
        <v>17</v>
      </c>
      <c r="C756" s="99">
        <v>43030</v>
      </c>
      <c r="D756" s="35" t="s">
        <v>175</v>
      </c>
      <c r="E756" s="24" t="str">
        <f t="shared" si="163"/>
        <v>NAUGATUCK FUSION</v>
      </c>
      <c r="F756" s="25" t="str">
        <f t="shared" si="163"/>
        <v>STAMFORD FC</v>
      </c>
      <c r="G756" s="73"/>
      <c r="H756" s="97">
        <f>VLOOKUP(E756,START_TIMES,2)</f>
        <v>0.41666666666666702</v>
      </c>
      <c r="I756" s="25" t="str">
        <f>VLOOKUP(E756,FallFields1,2)</f>
        <v>City Hill MS, Naugatuck</v>
      </c>
      <c r="J756" s="75"/>
      <c r="M756" s="232" t="s">
        <v>156</v>
      </c>
      <c r="N756" s="232" t="s">
        <v>158</v>
      </c>
    </row>
    <row r="757" spans="1:33" ht="12.75" hidden="1" customHeight="1" thickTop="1" thickBot="1" x14ac:dyDescent="0.4">
      <c r="A757" s="23">
        <v>754</v>
      </c>
      <c r="B757" s="23">
        <v>17</v>
      </c>
      <c r="C757" s="99">
        <v>43030</v>
      </c>
      <c r="D757" s="35" t="s">
        <v>175</v>
      </c>
      <c r="E757" s="24" t="str">
        <f t="shared" si="163"/>
        <v>WATERTOWN GEEZERS</v>
      </c>
      <c r="F757" s="25" t="str">
        <f t="shared" si="163"/>
        <v>MILFORD AMIGOS</v>
      </c>
      <c r="G757" s="73"/>
      <c r="H757" s="97">
        <f>VLOOKUP(E757,START_TIMES,2)</f>
        <v>0.41666666666666702</v>
      </c>
      <c r="I757" s="25" t="str">
        <f>VLOOKUP(E757,FallFields1,2)</f>
        <v>Swift School, Watertown</v>
      </c>
      <c r="J757" s="75"/>
      <c r="M757" s="232" t="s">
        <v>159</v>
      </c>
      <c r="N757" s="232" t="s">
        <v>155</v>
      </c>
    </row>
    <row r="758" spans="1:33" ht="12.75" hidden="1" customHeight="1" thickTop="1" thickBot="1" x14ac:dyDescent="0.4">
      <c r="A758" s="23">
        <v>755</v>
      </c>
      <c r="B758" s="23">
        <v>17</v>
      </c>
      <c r="C758" s="99">
        <v>43030</v>
      </c>
      <c r="D758" s="35" t="s">
        <v>175</v>
      </c>
      <c r="E758" s="24" t="str">
        <f t="shared" si="163"/>
        <v>LITCHFIELD COUNTY BLUES</v>
      </c>
      <c r="F758" s="25" t="str">
        <f t="shared" si="163"/>
        <v>PAMPLONA FC</v>
      </c>
      <c r="G758" s="73"/>
      <c r="H758" s="97">
        <v>0.33333333333333331</v>
      </c>
      <c r="I758" s="25" t="str">
        <f>VLOOKUP(E758,FallFields1,2)</f>
        <v>Whittlesey Harrison, Morris</v>
      </c>
      <c r="J758" s="75"/>
      <c r="M758" s="232" t="s">
        <v>154</v>
      </c>
      <c r="N758" s="232" t="s">
        <v>651</v>
      </c>
    </row>
    <row r="759" spans="1:33" ht="12.75" hidden="1" customHeight="1" thickTop="1" thickBot="1" x14ac:dyDescent="0.4">
      <c r="A759" s="23">
        <v>756</v>
      </c>
      <c r="B759" s="23">
        <v>17</v>
      </c>
      <c r="C759" s="99">
        <v>43030</v>
      </c>
      <c r="D759" s="35" t="s">
        <v>175</v>
      </c>
      <c r="E759" s="24" t="str">
        <f t="shared" si="163"/>
        <v>BYE 30 (NO GAME)</v>
      </c>
      <c r="F759" s="25" t="str">
        <f t="shared" si="163"/>
        <v>HENRY  REID FC 30</v>
      </c>
      <c r="G759" s="73"/>
      <c r="H759" s="97">
        <f>VLOOKUP(E759,START_TIMES,2)</f>
        <v>0.41666666666666669</v>
      </c>
      <c r="I759" s="25" t="str">
        <f>VLOOKUP(E759,FallFields1,2)</f>
        <v>--</v>
      </c>
      <c r="J759" s="75"/>
      <c r="M759" s="232" t="s">
        <v>150</v>
      </c>
      <c r="N759" s="232" t="s">
        <v>153</v>
      </c>
    </row>
    <row r="760" spans="1:33" ht="12.75" hidden="1" customHeight="1" thickTop="1" thickBot="1" x14ac:dyDescent="0.4">
      <c r="A760" s="23">
        <v>757</v>
      </c>
      <c r="B760" s="23">
        <v>18</v>
      </c>
      <c r="C760" s="99">
        <v>43031</v>
      </c>
      <c r="D760" s="35" t="s">
        <v>175</v>
      </c>
      <c r="E760" s="24" t="str">
        <f t="shared" si="163"/>
        <v>NEWTOWN SALTY DOGS</v>
      </c>
      <c r="F760" s="25" t="str">
        <f t="shared" si="163"/>
        <v>INTERNAZIONALE</v>
      </c>
      <c r="G760" s="73"/>
      <c r="H760" s="97">
        <f>VLOOKUP(E760,START_TIMES,2)</f>
        <v>0.33333333333333331</v>
      </c>
      <c r="I760" s="25" t="str">
        <f>VLOOKUP(E760,fields,2)</f>
        <v>Treadwell Park, Newtown</v>
      </c>
      <c r="J760" s="75"/>
      <c r="M760" s="232" t="s">
        <v>157</v>
      </c>
      <c r="N760" s="232" t="s">
        <v>652</v>
      </c>
    </row>
    <row r="761" spans="1:33" s="135" customFormat="1" ht="12.75" hidden="1" customHeight="1" thickTop="1" thickBot="1" x14ac:dyDescent="0.4">
      <c r="A761" s="23">
        <v>758</v>
      </c>
      <c r="B761" s="23"/>
      <c r="C761" s="99"/>
      <c r="D761" s="23"/>
      <c r="E761" s="24"/>
      <c r="F761" s="25"/>
      <c r="G761" s="73"/>
      <c r="H761" s="97"/>
      <c r="I761" s="25"/>
      <c r="J761" s="75"/>
      <c r="K761" s="1"/>
      <c r="L761" s="1"/>
      <c r="M761" s="2"/>
      <c r="N761" s="2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F761"/>
      <c r="AG761"/>
    </row>
    <row r="762" spans="1:33" ht="12.75" hidden="1" customHeight="1" thickTop="1" thickBot="1" x14ac:dyDescent="0.4">
      <c r="A762" s="23">
        <v>759</v>
      </c>
      <c r="B762" s="23">
        <v>17</v>
      </c>
      <c r="C762" s="99">
        <v>43030</v>
      </c>
      <c r="D762" s="36" t="s">
        <v>11</v>
      </c>
      <c r="E762" s="24" t="str">
        <f t="shared" ref="E762:F766" si="164">VLOOKUP(M762,Teams,2)</f>
        <v>WATERBURY ALBANIANS</v>
      </c>
      <c r="F762" s="25" t="str">
        <f t="shared" si="164"/>
        <v>CHESHIRE AZZURRI 40</v>
      </c>
      <c r="G762" s="73"/>
      <c r="H762" s="97">
        <f>VLOOKUP(E762,START_TIMES,2)</f>
        <v>0.375</v>
      </c>
      <c r="I762" s="25" t="str">
        <f>VLOOKUP(E762,FallFields1,2)</f>
        <v>Wilby HS, Waterbury</v>
      </c>
      <c r="J762" s="75"/>
      <c r="M762" s="5" t="s">
        <v>108</v>
      </c>
      <c r="N762" s="5" t="s">
        <v>160</v>
      </c>
    </row>
    <row r="763" spans="1:33" ht="12.75" hidden="1" customHeight="1" thickTop="1" thickBot="1" x14ac:dyDescent="0.4">
      <c r="A763" s="23">
        <v>760</v>
      </c>
      <c r="B763" s="23">
        <v>17</v>
      </c>
      <c r="C763" s="99">
        <v>43030</v>
      </c>
      <c r="D763" s="36" t="s">
        <v>11</v>
      </c>
      <c r="E763" s="24" t="str">
        <f t="shared" si="164"/>
        <v>DANBURY UNITED 40</v>
      </c>
      <c r="F763" s="25" t="str">
        <f t="shared" si="164"/>
        <v>VASCO DA GAMA 40</v>
      </c>
      <c r="G763" s="73"/>
      <c r="H763" s="97">
        <f>VLOOKUP(E763,START_TIMES,2)</f>
        <v>0.45833333333333331</v>
      </c>
      <c r="I763" s="25" t="str">
        <f>VLOOKUP(E763,FallFields1,2)</f>
        <v>Portuguese Cultural Center, Danbury</v>
      </c>
      <c r="J763" s="75"/>
      <c r="M763" s="5" t="s">
        <v>161</v>
      </c>
      <c r="N763" s="5" t="s">
        <v>107</v>
      </c>
    </row>
    <row r="764" spans="1:33" ht="12.75" hidden="1" customHeight="1" thickTop="1" thickBot="1" x14ac:dyDescent="0.4">
      <c r="A764" s="23">
        <v>761</v>
      </c>
      <c r="B764" s="23">
        <v>17</v>
      </c>
      <c r="C764" s="99">
        <v>43030</v>
      </c>
      <c r="D764" s="36" t="s">
        <v>11</v>
      </c>
      <c r="E764" s="24" t="str">
        <f t="shared" si="164"/>
        <v>GREENWICH PUMAS</v>
      </c>
      <c r="F764" s="25" t="str">
        <f t="shared" si="164"/>
        <v xml:space="preserve">WILTON WARRIORS </v>
      </c>
      <c r="G764" s="73"/>
      <c r="H764" s="97">
        <f>VLOOKUP(E764,START_TIMES,2)</f>
        <v>0.41666666666666702</v>
      </c>
      <c r="I764" s="25" t="str">
        <f>VLOOKUP(E764,FallFields1,2)</f>
        <v>tbd</v>
      </c>
      <c r="J764" s="75"/>
      <c r="M764" s="5" t="s">
        <v>163</v>
      </c>
      <c r="N764" s="5" t="s">
        <v>109</v>
      </c>
    </row>
    <row r="765" spans="1:33" ht="12.75" hidden="1" customHeight="1" thickTop="1" thickBot="1" x14ac:dyDescent="0.4">
      <c r="A765" s="23">
        <v>762</v>
      </c>
      <c r="B765" s="23">
        <v>17</v>
      </c>
      <c r="C765" s="99">
        <v>43030</v>
      </c>
      <c r="D765" s="36" t="s">
        <v>11</v>
      </c>
      <c r="E765" s="24" t="str">
        <f t="shared" si="164"/>
        <v>STORM FC</v>
      </c>
      <c r="F765" s="25" t="str">
        <f t="shared" si="164"/>
        <v>FAIRFIELD GAC</v>
      </c>
      <c r="G765" s="73"/>
      <c r="H765" s="97">
        <f>VLOOKUP(E765,START_TIMES,2)</f>
        <v>0.33333333333333331</v>
      </c>
      <c r="I765" s="25" t="str">
        <f>VLOOKUP(E765,FallFields1,2)</f>
        <v>Wakeman Park, Westport</v>
      </c>
      <c r="J765" s="75"/>
      <c r="M765" s="5" t="s">
        <v>106</v>
      </c>
      <c r="N765" s="5" t="s">
        <v>162</v>
      </c>
    </row>
    <row r="766" spans="1:33" ht="12.75" hidden="1" customHeight="1" thickTop="1" thickBot="1" x14ac:dyDescent="0.4">
      <c r="A766" s="23">
        <v>763</v>
      </c>
      <c r="B766" s="23">
        <v>17</v>
      </c>
      <c r="C766" s="99">
        <v>43030</v>
      </c>
      <c r="D766" s="36" t="s">
        <v>11</v>
      </c>
      <c r="E766" s="24" t="str">
        <f t="shared" si="164"/>
        <v>RIDGEFIELD KICKS</v>
      </c>
      <c r="F766" s="25" t="str">
        <f t="shared" si="164"/>
        <v>NORWALK MARINERS</v>
      </c>
      <c r="G766" s="73"/>
      <c r="H766" s="97">
        <f>VLOOKUP(E766,START_TIMES,2)</f>
        <v>0.41666666666666702</v>
      </c>
      <c r="I766" s="25" t="str">
        <f>VLOOKUP(E766,FallFields1,2)</f>
        <v>Scotland Field, Ridgefield</v>
      </c>
      <c r="J766" s="75"/>
      <c r="M766" s="5" t="s">
        <v>105</v>
      </c>
      <c r="N766" s="5" t="s">
        <v>104</v>
      </c>
    </row>
    <row r="767" spans="1:33" ht="12.75" hidden="1" customHeight="1" thickTop="1" thickBot="1" x14ac:dyDescent="0.4">
      <c r="A767" s="23">
        <v>764</v>
      </c>
      <c r="B767" s="23"/>
      <c r="C767" s="99"/>
      <c r="D767" s="23"/>
      <c r="E767" s="24"/>
      <c r="F767" s="25"/>
      <c r="G767" s="73"/>
      <c r="H767" s="97"/>
      <c r="I767" s="25"/>
      <c r="J767" s="75"/>
      <c r="M767" s="2"/>
      <c r="N767" s="2"/>
    </row>
    <row r="768" spans="1:33" ht="12.75" hidden="1" customHeight="1" thickTop="1" thickBot="1" x14ac:dyDescent="0.4">
      <c r="A768" s="23">
        <v>765</v>
      </c>
      <c r="B768" s="23">
        <v>17</v>
      </c>
      <c r="C768" s="99">
        <v>43030</v>
      </c>
      <c r="D768" s="37" t="s">
        <v>12</v>
      </c>
      <c r="E768" s="24" t="str">
        <f t="shared" ref="E768:F772" si="165">VLOOKUP(M768,Teams,2)</f>
        <v>SOUTHEAST ROVERS</v>
      </c>
      <c r="F768" s="25" t="str">
        <f t="shared" si="165"/>
        <v>DERBY QUITUS</v>
      </c>
      <c r="G768" s="73"/>
      <c r="H768" s="97">
        <f>VLOOKUP(E768,START_TIMES,2)</f>
        <v>0.41666666666666702</v>
      </c>
      <c r="I768" s="25" t="str">
        <f>VLOOKUP(E768,FallFields1,2)</f>
        <v>Spera Park, Waterford</v>
      </c>
      <c r="J768" s="75"/>
      <c r="M768" s="5" t="s">
        <v>118</v>
      </c>
      <c r="N768" s="5" t="s">
        <v>110</v>
      </c>
    </row>
    <row r="769" spans="1:33" ht="12.75" hidden="1" customHeight="1" thickTop="1" thickBot="1" x14ac:dyDescent="0.4">
      <c r="A769" s="23">
        <v>766</v>
      </c>
      <c r="B769" s="23">
        <v>17</v>
      </c>
      <c r="C769" s="99">
        <v>43030</v>
      </c>
      <c r="D769" s="37" t="s">
        <v>12</v>
      </c>
      <c r="E769" s="24" t="str">
        <f t="shared" si="165"/>
        <v>GREENWICH ARSENAL 40</v>
      </c>
      <c r="F769" s="24" t="str">
        <f t="shared" si="165"/>
        <v xml:space="preserve">NORWALK SPORT COLOMBIA </v>
      </c>
      <c r="G769" s="73"/>
      <c r="H769" s="97">
        <f>VLOOKUP(E769,START_TIMES,2)</f>
        <v>0.41666666666666702</v>
      </c>
      <c r="I769" s="25" t="str">
        <f>VLOOKUP(E769,FallFields1,2)</f>
        <v>tbd</v>
      </c>
      <c r="J769" s="75"/>
      <c r="M769" s="5" t="s">
        <v>111</v>
      </c>
      <c r="N769" s="5" t="s">
        <v>117</v>
      </c>
    </row>
    <row r="770" spans="1:33" s="135" customFormat="1" ht="12.75" hidden="1" customHeight="1" thickTop="1" thickBot="1" x14ac:dyDescent="0.4">
      <c r="A770" s="23">
        <v>767</v>
      </c>
      <c r="B770" s="23">
        <v>17</v>
      </c>
      <c r="C770" s="99">
        <v>43030</v>
      </c>
      <c r="D770" s="37" t="s">
        <v>12</v>
      </c>
      <c r="E770" s="24" t="str">
        <f t="shared" si="165"/>
        <v>GUILFORD BELL CURVE</v>
      </c>
      <c r="F770" s="24" t="str">
        <f t="shared" si="165"/>
        <v>STAMFORD UNITED</v>
      </c>
      <c r="G770" s="73"/>
      <c r="H770" s="97">
        <v>0.33333333333333331</v>
      </c>
      <c r="I770" s="25" t="str">
        <f>VLOOKUP(E770,FallFields1,2)</f>
        <v>Calvin Leete School, Guilford</v>
      </c>
      <c r="J770" s="75"/>
      <c r="K770" s="1"/>
      <c r="L770" s="1"/>
      <c r="M770" s="5" t="s">
        <v>113</v>
      </c>
      <c r="N770" s="5" t="s">
        <v>119</v>
      </c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F770"/>
      <c r="AG770"/>
    </row>
    <row r="771" spans="1:33" ht="12.75" hidden="1" customHeight="1" thickTop="1" x14ac:dyDescent="0.35">
      <c r="A771" s="23">
        <v>768</v>
      </c>
      <c r="B771" s="23">
        <v>17</v>
      </c>
      <c r="C771" s="99">
        <v>43030</v>
      </c>
      <c r="D771" s="66" t="s">
        <v>12</v>
      </c>
      <c r="E771" s="24" t="str">
        <f t="shared" si="165"/>
        <v>NEWINGTON PORTUGUESE 40</v>
      </c>
      <c r="F771" s="24" t="str">
        <f t="shared" si="165"/>
        <v>GREENWICH GUNNERS 40</v>
      </c>
      <c r="G771" s="73"/>
      <c r="H771" s="97">
        <f>VLOOKUP(E771,START_TIMES,2)</f>
        <v>0.41666666666666702</v>
      </c>
      <c r="I771" s="25" t="str">
        <f>VLOOKUP(E771,FallFields1,2)</f>
        <v>Martin Kellogg, Newington</v>
      </c>
      <c r="J771" s="75"/>
      <c r="M771" s="5" t="s">
        <v>116</v>
      </c>
      <c r="N771" s="5" t="s">
        <v>112</v>
      </c>
    </row>
    <row r="772" spans="1:33" ht="12.75" hidden="1" customHeight="1" x14ac:dyDescent="0.35">
      <c r="A772" s="23">
        <v>769</v>
      </c>
      <c r="B772" s="23">
        <v>17</v>
      </c>
      <c r="C772" s="99">
        <v>43030</v>
      </c>
      <c r="D772" s="66" t="s">
        <v>12</v>
      </c>
      <c r="E772" s="24" t="str">
        <f t="shared" si="165"/>
        <v>NEW HAVEN AMERICANS</v>
      </c>
      <c r="F772" s="24" t="str">
        <f t="shared" si="165"/>
        <v xml:space="preserve">GUILFORD CELTIC </v>
      </c>
      <c r="G772" s="73"/>
      <c r="H772" s="97">
        <f>VLOOKUP(E772,START_TIMES,2)</f>
        <v>0.41666666666666702</v>
      </c>
      <c r="I772" s="25" t="str">
        <f>VLOOKUP(E772,FallFields1,2)</f>
        <v>Peck Place School, Orange</v>
      </c>
      <c r="J772" s="75"/>
      <c r="L772" s="22"/>
      <c r="M772" s="5" t="s">
        <v>115</v>
      </c>
      <c r="N772" s="5" t="s">
        <v>114</v>
      </c>
    </row>
    <row r="773" spans="1:33" ht="12.75" hidden="1" customHeight="1" thickBot="1" x14ac:dyDescent="0.4">
      <c r="A773" s="23">
        <v>770</v>
      </c>
      <c r="B773" s="23"/>
      <c r="C773" s="99"/>
      <c r="D773" s="23"/>
      <c r="E773" s="24"/>
      <c r="F773" s="24"/>
      <c r="G773" s="73"/>
      <c r="H773" s="97"/>
      <c r="I773" s="25"/>
      <c r="J773" s="75"/>
      <c r="M773" s="5"/>
      <c r="N773" s="5"/>
    </row>
    <row r="774" spans="1:33" ht="12.75" hidden="1" customHeight="1" thickTop="1" thickBot="1" x14ac:dyDescent="0.4">
      <c r="A774" s="23">
        <v>771</v>
      </c>
      <c r="B774" s="23">
        <v>17</v>
      </c>
      <c r="C774" s="99">
        <v>43030</v>
      </c>
      <c r="D774" s="38" t="s">
        <v>13</v>
      </c>
      <c r="E774" s="24" t="str">
        <f t="shared" ref="E774:F779" si="166">VLOOKUP(M774,Teams,2)</f>
        <v>HAMDEN UNITED</v>
      </c>
      <c r="F774" s="24" t="str">
        <f t="shared" si="166"/>
        <v>ELI'S FC</v>
      </c>
      <c r="G774" s="73"/>
      <c r="H774" s="97">
        <f t="shared" ref="H774:H779" si="167">VLOOKUP(E774,START_TIMES,2)</f>
        <v>0.41666666666666702</v>
      </c>
      <c r="I774" s="25" t="str">
        <f>VLOOKUP(E774,fields,2)</f>
        <v>Hamden MS, Hamden</v>
      </c>
      <c r="J774" s="75"/>
      <c r="M774" s="239" t="s">
        <v>122</v>
      </c>
      <c r="N774" s="239" t="s">
        <v>121</v>
      </c>
    </row>
    <row r="775" spans="1:33" ht="12.75" hidden="1" customHeight="1" thickTop="1" thickBot="1" x14ac:dyDescent="0.4">
      <c r="A775" s="23">
        <v>772</v>
      </c>
      <c r="B775" s="23">
        <v>17</v>
      </c>
      <c r="C775" s="99">
        <v>43030</v>
      </c>
      <c r="D775" s="38" t="s">
        <v>13</v>
      </c>
      <c r="E775" s="24" t="str">
        <f t="shared" si="166"/>
        <v>PAN ZONES</v>
      </c>
      <c r="F775" s="24" t="str">
        <f t="shared" si="166"/>
        <v>WALLINGFORD MORELIA</v>
      </c>
      <c r="G775" s="73"/>
      <c r="H775" s="97">
        <f t="shared" si="167"/>
        <v>0.41666666666666702</v>
      </c>
      <c r="I775" s="25" t="str">
        <f>VLOOKUP(E775,fields,2)</f>
        <v>Stanley Quarter Park, New Britain</v>
      </c>
      <c r="J775" s="75"/>
      <c r="M775" s="239" t="s">
        <v>126</v>
      </c>
      <c r="N775" s="239" t="s">
        <v>128</v>
      </c>
    </row>
    <row r="776" spans="1:33" ht="12.75" hidden="1" customHeight="1" thickTop="1" thickBot="1" x14ac:dyDescent="0.4">
      <c r="A776" s="23">
        <v>773</v>
      </c>
      <c r="B776" s="23">
        <v>17</v>
      </c>
      <c r="C776" s="99">
        <v>43030</v>
      </c>
      <c r="D776" s="38" t="s">
        <v>13</v>
      </c>
      <c r="E776" s="24" t="str">
        <f t="shared" si="166"/>
        <v>WILTON WOLVES</v>
      </c>
      <c r="F776" s="24" t="str">
        <f t="shared" si="166"/>
        <v>NORTH HAVEN SC</v>
      </c>
      <c r="G776" s="73"/>
      <c r="H776" s="97">
        <f t="shared" si="167"/>
        <v>0.41666666666666702</v>
      </c>
      <c r="I776" s="25" t="str">
        <f>VLOOKUP(E776,fields,2)</f>
        <v>Middlebrook School, Wilton</v>
      </c>
      <c r="J776" s="75"/>
      <c r="M776" s="239" t="s">
        <v>129</v>
      </c>
      <c r="N776" s="239" t="s">
        <v>125</v>
      </c>
    </row>
    <row r="777" spans="1:33" ht="12.75" hidden="1" customHeight="1" thickTop="1" x14ac:dyDescent="0.35">
      <c r="A777" s="23">
        <v>774</v>
      </c>
      <c r="B777" s="23">
        <v>17</v>
      </c>
      <c r="C777" s="99">
        <v>43030</v>
      </c>
      <c r="D777" s="69" t="s">
        <v>13</v>
      </c>
      <c r="E777" s="24" t="str">
        <f t="shared" si="166"/>
        <v>NORTH BRANFORD 40</v>
      </c>
      <c r="F777" s="24" t="str">
        <f t="shared" si="166"/>
        <v>BYE 40 (NO GAME)</v>
      </c>
      <c r="G777" s="73"/>
      <c r="H777" s="97">
        <f t="shared" si="167"/>
        <v>0.41666666666666702</v>
      </c>
      <c r="I777" s="266" t="s">
        <v>91</v>
      </c>
      <c r="J777" s="75"/>
      <c r="M777" s="239" t="s">
        <v>124</v>
      </c>
      <c r="N777" s="239" t="s">
        <v>653</v>
      </c>
    </row>
    <row r="778" spans="1:33" ht="12.75" customHeight="1" thickTop="1" thickBot="1" x14ac:dyDescent="0.4">
      <c r="A778" s="23">
        <v>775</v>
      </c>
      <c r="B778" s="23">
        <v>17</v>
      </c>
      <c r="C778" s="99">
        <v>43030</v>
      </c>
      <c r="D778" s="69" t="s">
        <v>13</v>
      </c>
      <c r="E778" s="24" t="str">
        <f t="shared" si="166"/>
        <v xml:space="preserve">CHESHIRE UNITED </v>
      </c>
      <c r="F778" s="24" t="str">
        <f t="shared" si="166"/>
        <v>HENRY  REID FC 40</v>
      </c>
      <c r="G778" s="73"/>
      <c r="H778" s="97">
        <f t="shared" si="167"/>
        <v>0.41666666666666702</v>
      </c>
      <c r="I778" s="25" t="str">
        <f>VLOOKUP(E778,fields,2)</f>
        <v>Quinnipiac Park, Cheshire</v>
      </c>
      <c r="J778" s="75"/>
      <c r="M778" s="239" t="s">
        <v>120</v>
      </c>
      <c r="N778" s="239" t="s">
        <v>123</v>
      </c>
    </row>
    <row r="779" spans="1:33" ht="12.75" hidden="1" customHeight="1" x14ac:dyDescent="0.35">
      <c r="A779" s="23">
        <v>776</v>
      </c>
      <c r="B779" s="23">
        <v>17</v>
      </c>
      <c r="C779" s="99">
        <v>43030</v>
      </c>
      <c r="D779" s="69" t="s">
        <v>13</v>
      </c>
      <c r="E779" s="24" t="str">
        <f t="shared" si="166"/>
        <v>STAMFORD CITY</v>
      </c>
      <c r="F779" s="24" t="str">
        <f t="shared" si="166"/>
        <v>BESA SC</v>
      </c>
      <c r="G779" s="73"/>
      <c r="H779" s="97">
        <f t="shared" si="167"/>
        <v>0.41666666666666702</v>
      </c>
      <c r="I779" s="25" t="str">
        <f>VLOOKUP(E779,fields,2)</f>
        <v>West Beach Fields, Stamford</v>
      </c>
      <c r="J779" s="75"/>
      <c r="M779" s="239" t="s">
        <v>127</v>
      </c>
      <c r="N779" s="239" t="s">
        <v>654</v>
      </c>
    </row>
    <row r="780" spans="1:33" ht="12.75" hidden="1" customHeight="1" thickBot="1" x14ac:dyDescent="0.4">
      <c r="A780" s="23">
        <v>777</v>
      </c>
      <c r="B780" s="23"/>
      <c r="C780" s="99"/>
      <c r="D780" s="23"/>
      <c r="E780" s="24"/>
      <c r="F780" s="24"/>
      <c r="G780" s="73"/>
      <c r="H780" s="97"/>
      <c r="I780" s="25"/>
      <c r="J780" s="75"/>
      <c r="M780" s="2"/>
      <c r="N780" s="2"/>
    </row>
    <row r="781" spans="1:33" s="135" customFormat="1" ht="12.75" hidden="1" customHeight="1" thickTop="1" thickBot="1" x14ac:dyDescent="0.4">
      <c r="A781" s="23">
        <v>778</v>
      </c>
      <c r="B781" s="23">
        <v>17</v>
      </c>
      <c r="C781" s="99">
        <v>43030</v>
      </c>
      <c r="D781" s="28" t="s">
        <v>102</v>
      </c>
      <c r="E781" s="24" t="str">
        <f t="shared" ref="E781:F785" si="168">VLOOKUP(M781,Teams,2)</f>
        <v>POLONIA FALCON STARS FC</v>
      </c>
      <c r="F781" s="24" t="str">
        <f t="shared" si="168"/>
        <v>CHESHIRE AZZURRI 50</v>
      </c>
      <c r="G781" s="73"/>
      <c r="H781" s="97">
        <f>VLOOKUP(E781,START_TIMES,2)</f>
        <v>0.41666666666666702</v>
      </c>
      <c r="I781" s="25" t="str">
        <f>VLOOKUP(E781,FallFields1,2)</f>
        <v>Falcon Field, New Britain</v>
      </c>
      <c r="J781" s="75"/>
      <c r="K781" s="1"/>
      <c r="L781" s="1"/>
      <c r="M781" s="5" t="s">
        <v>142</v>
      </c>
      <c r="N781" s="5" t="s">
        <v>130</v>
      </c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F781"/>
      <c r="AG781"/>
    </row>
    <row r="782" spans="1:33" ht="12.75" hidden="1" customHeight="1" thickTop="1" thickBot="1" x14ac:dyDescent="0.4">
      <c r="A782" s="23">
        <v>779</v>
      </c>
      <c r="B782" s="23">
        <v>17</v>
      </c>
      <c r="C782" s="99">
        <v>43030</v>
      </c>
      <c r="D782" s="28" t="s">
        <v>102</v>
      </c>
      <c r="E782" s="24" t="str">
        <f t="shared" si="168"/>
        <v>CLUB NAPOLI 50</v>
      </c>
      <c r="F782" s="25" t="str">
        <f t="shared" si="168"/>
        <v>NEW BRITAIN FALCONS FC</v>
      </c>
      <c r="G782" s="73"/>
      <c r="H782" s="97">
        <f>VLOOKUP(E782,START_TIMES,2)</f>
        <v>0.41666666666666702</v>
      </c>
      <c r="I782" s="25" t="str">
        <f>VLOOKUP(E782,FallFields1,2)</f>
        <v>North Farms Park, North Branford</v>
      </c>
      <c r="J782" s="75"/>
      <c r="M782" s="5" t="s">
        <v>131</v>
      </c>
      <c r="N782" s="5" t="s">
        <v>141</v>
      </c>
    </row>
    <row r="783" spans="1:33" ht="12.75" hidden="1" customHeight="1" thickTop="1" thickBot="1" x14ac:dyDescent="0.4">
      <c r="A783" s="23">
        <v>780</v>
      </c>
      <c r="B783" s="23">
        <v>17</v>
      </c>
      <c r="C783" s="99">
        <v>43030</v>
      </c>
      <c r="D783" s="28" t="s">
        <v>102</v>
      </c>
      <c r="E783" s="24" t="str">
        <f t="shared" si="168"/>
        <v xml:space="preserve">GLASTONBURY CELTIC </v>
      </c>
      <c r="F783" s="25" t="str">
        <f t="shared" si="168"/>
        <v>VASCO DA GAMA 50</v>
      </c>
      <c r="G783" s="73"/>
      <c r="H783" s="97">
        <f>VLOOKUP(E783,START_TIMES,2)</f>
        <v>0.41666666666666702</v>
      </c>
      <c r="I783" s="25" t="str">
        <f>VLOOKUP(E783,FallFields1,2)</f>
        <v>Irish American Club, Glastonbury</v>
      </c>
      <c r="J783" s="75"/>
      <c r="M783" s="5" t="s">
        <v>133</v>
      </c>
      <c r="N783" s="5" t="s">
        <v>144</v>
      </c>
    </row>
    <row r="784" spans="1:33" ht="12.75" hidden="1" customHeight="1" thickTop="1" thickBot="1" x14ac:dyDescent="0.4">
      <c r="A784" s="23">
        <v>781</v>
      </c>
      <c r="B784" s="23">
        <v>17</v>
      </c>
      <c r="C784" s="99">
        <v>43030</v>
      </c>
      <c r="D784" s="28" t="s">
        <v>102</v>
      </c>
      <c r="E784" s="24" t="str">
        <f t="shared" si="168"/>
        <v>HARTFORD CAVALIERS</v>
      </c>
      <c r="F784" s="25" t="str">
        <f t="shared" si="168"/>
        <v>DARIEN BLUE WAVE</v>
      </c>
      <c r="G784" s="73"/>
      <c r="H784" s="97">
        <f>VLOOKUP(E784,START_TIMES,2)</f>
        <v>0.41666666666666702</v>
      </c>
      <c r="I784" s="25" t="str">
        <f>VLOOKUP(E784,FallFields1,2)</f>
        <v>Cronin Field, Hartford</v>
      </c>
      <c r="J784" s="75"/>
      <c r="M784" s="5" t="s">
        <v>138</v>
      </c>
      <c r="N784" s="5" t="s">
        <v>132</v>
      </c>
    </row>
    <row r="785" spans="1:14" ht="12.75" hidden="1" customHeight="1" thickTop="1" x14ac:dyDescent="0.35">
      <c r="A785" s="23">
        <v>782</v>
      </c>
      <c r="B785" s="23">
        <v>17</v>
      </c>
      <c r="C785" s="99">
        <v>43030</v>
      </c>
      <c r="D785" s="65" t="s">
        <v>102</v>
      </c>
      <c r="E785" s="24" t="str">
        <f t="shared" si="168"/>
        <v>GUILFORD BLACK EAGLES</v>
      </c>
      <c r="F785" s="25" t="str">
        <f t="shared" si="168"/>
        <v>GREENWICH GUNNERS 50</v>
      </c>
      <c r="G785" s="73"/>
      <c r="H785" s="97">
        <f>VLOOKUP(E785,START_TIMES,2)</f>
        <v>0.41666666666666702</v>
      </c>
      <c r="I785" s="25" t="str">
        <f>VLOOKUP(E785,FallFields1,2)</f>
        <v>Calvin Leete School, Guilford</v>
      </c>
      <c r="J785" s="75"/>
      <c r="M785" s="5" t="s">
        <v>136</v>
      </c>
      <c r="N785" s="5" t="s">
        <v>134</v>
      </c>
    </row>
    <row r="786" spans="1:14" ht="12.75" hidden="1" customHeight="1" thickBot="1" x14ac:dyDescent="0.4">
      <c r="A786" s="23">
        <v>783</v>
      </c>
      <c r="B786" s="23"/>
      <c r="C786" s="99"/>
      <c r="D786" s="23"/>
      <c r="E786" s="24"/>
      <c r="F786" s="25"/>
      <c r="G786" s="73"/>
      <c r="H786" s="97"/>
      <c r="I786" s="25"/>
      <c r="J786" s="75"/>
      <c r="M786" s="2"/>
      <c r="N786" s="2"/>
    </row>
    <row r="787" spans="1:14" ht="12.75" hidden="1" customHeight="1" thickTop="1" thickBot="1" x14ac:dyDescent="0.4">
      <c r="A787" s="23">
        <v>784</v>
      </c>
      <c r="B787" s="23">
        <v>17</v>
      </c>
      <c r="C787" s="99">
        <v>43030</v>
      </c>
      <c r="D787" s="39" t="s">
        <v>103</v>
      </c>
      <c r="E787" s="24" t="str">
        <f t="shared" ref="E787:F791" si="169">VLOOKUP(M787,Teams,2)</f>
        <v>WATERBURY PONTES</v>
      </c>
      <c r="F787" s="25" t="str">
        <f t="shared" si="169"/>
        <v>EAST HAVEN SC</v>
      </c>
      <c r="G787" s="73"/>
      <c r="H787" s="97">
        <f>VLOOKUP(E787,START_TIMES,2)</f>
        <v>0.41666666666666702</v>
      </c>
      <c r="I787" s="25" t="str">
        <f>VLOOKUP(E787,FallFields1,2)</f>
        <v>Pontelandolfo Club, Waterbury</v>
      </c>
      <c r="J787" s="75"/>
      <c r="M787" s="5" t="s">
        <v>143</v>
      </c>
      <c r="N787" s="5" t="s">
        <v>146</v>
      </c>
    </row>
    <row r="788" spans="1:14" ht="12.75" hidden="1" customHeight="1" thickTop="1" thickBot="1" x14ac:dyDescent="0.4">
      <c r="A788" s="23">
        <v>785</v>
      </c>
      <c r="B788" s="23">
        <v>17</v>
      </c>
      <c r="C788" s="99">
        <v>43030</v>
      </c>
      <c r="D788" s="39" t="s">
        <v>103</v>
      </c>
      <c r="E788" s="24" t="str">
        <f t="shared" si="169"/>
        <v>FARMINGTON WHITE OWLS</v>
      </c>
      <c r="F788" s="25" t="str">
        <f t="shared" si="169"/>
        <v>SOUTHBURY BOOMERS</v>
      </c>
      <c r="G788" s="73"/>
      <c r="H788" s="97">
        <f>VLOOKUP(E788,START_TIMES,2)</f>
        <v>0.41666666666666702</v>
      </c>
      <c r="I788" s="25" t="str">
        <f>VLOOKUP(E788,FallFields1,2)</f>
        <v>Tunxis Mead #9, Farmington</v>
      </c>
      <c r="J788" s="75"/>
      <c r="M788" s="5" t="s">
        <v>147</v>
      </c>
      <c r="N788" s="5" t="s">
        <v>140</v>
      </c>
    </row>
    <row r="789" spans="1:14" ht="12.75" hidden="1" customHeight="1" thickTop="1" thickBot="1" x14ac:dyDescent="0.4">
      <c r="A789" s="23">
        <v>786</v>
      </c>
      <c r="B789" s="23">
        <v>17</v>
      </c>
      <c r="C789" s="99">
        <v>43030</v>
      </c>
      <c r="D789" s="39" t="s">
        <v>103</v>
      </c>
      <c r="E789" s="24" t="str">
        <f t="shared" si="169"/>
        <v>GREENWICH PUMAS LEGENDS</v>
      </c>
      <c r="F789" s="25" t="str">
        <f t="shared" si="169"/>
        <v>WEST HAVEN GRAYS</v>
      </c>
      <c r="G789" s="73"/>
      <c r="H789" s="97">
        <f>VLOOKUP(E789,START_TIMES,2)</f>
        <v>0.41666666666666702</v>
      </c>
      <c r="I789" s="25" t="str">
        <f>VLOOKUP(E789,FallFields1,2)</f>
        <v>tbd</v>
      </c>
      <c r="J789" s="75"/>
      <c r="M789" s="5" t="s">
        <v>149</v>
      </c>
      <c r="N789" s="5" t="s">
        <v>145</v>
      </c>
    </row>
    <row r="790" spans="1:14" ht="12.75" hidden="1" customHeight="1" thickTop="1" x14ac:dyDescent="0.35">
      <c r="A790" s="23">
        <v>787</v>
      </c>
      <c r="B790" s="23">
        <v>17</v>
      </c>
      <c r="C790" s="99">
        <v>43030</v>
      </c>
      <c r="D790" s="70" t="s">
        <v>103</v>
      </c>
      <c r="E790" s="24" t="str">
        <f t="shared" si="169"/>
        <v>NORTH BRANFORD LEGENDS</v>
      </c>
      <c r="F790" s="25" t="str">
        <f t="shared" si="169"/>
        <v>GREENWICH ARSENAL 50</v>
      </c>
      <c r="G790" s="73"/>
      <c r="H790" s="97">
        <f>VLOOKUP(E790,START_TIMES,2)</f>
        <v>0.41666666666666702</v>
      </c>
      <c r="I790" s="25" t="str">
        <f>VLOOKUP(E790,FallFields1,2)</f>
        <v>Northford Park, North Branford</v>
      </c>
      <c r="J790" s="75"/>
      <c r="M790" s="5" t="s">
        <v>139</v>
      </c>
      <c r="N790" s="5" t="s">
        <v>148</v>
      </c>
    </row>
    <row r="791" spans="1:14" ht="12.75" hidden="1" customHeight="1" x14ac:dyDescent="0.35">
      <c r="A791" s="23">
        <v>788</v>
      </c>
      <c r="B791" s="23">
        <v>17</v>
      </c>
      <c r="C791" s="99">
        <v>43030</v>
      </c>
      <c r="D791" s="70" t="s">
        <v>103</v>
      </c>
      <c r="E791" s="24" t="str">
        <f t="shared" si="169"/>
        <v>NAUGATUCK RIVER RATS</v>
      </c>
      <c r="F791" s="25" t="str">
        <f t="shared" si="169"/>
        <v>MOODUS SC</v>
      </c>
      <c r="G791" s="73"/>
      <c r="H791" s="97">
        <f>VLOOKUP(E791,START_TIMES,2)</f>
        <v>0.41666666666666702</v>
      </c>
      <c r="I791" s="25" t="str">
        <f>VLOOKUP(E791,FallFields1,2)</f>
        <v>City Hill MS, Naugatuck</v>
      </c>
      <c r="J791" s="75"/>
      <c r="M791" s="5" t="s">
        <v>137</v>
      </c>
      <c r="N791" s="5" t="s">
        <v>135</v>
      </c>
    </row>
    <row r="792" spans="1:14" ht="12.75" hidden="1" customHeight="1" thickBot="1" x14ac:dyDescent="0.4">
      <c r="A792" s="23">
        <v>789</v>
      </c>
      <c r="B792" s="23"/>
      <c r="C792" s="99"/>
      <c r="D792" s="29"/>
      <c r="E792" s="24"/>
      <c r="F792" s="25"/>
      <c r="G792" s="73"/>
      <c r="H792" s="97"/>
      <c r="I792" s="25"/>
      <c r="J792" s="75"/>
      <c r="M792" s="2"/>
      <c r="N792" s="2"/>
    </row>
    <row r="793" spans="1:14" ht="12.75" hidden="1" customHeight="1" thickTop="1" thickBot="1" x14ac:dyDescent="0.4">
      <c r="A793" s="23">
        <v>790</v>
      </c>
      <c r="B793" s="23">
        <v>18</v>
      </c>
      <c r="C793" s="99">
        <v>43037</v>
      </c>
      <c r="D793" s="34" t="s">
        <v>10</v>
      </c>
      <c r="E793" s="24" t="str">
        <f t="shared" ref="E793:F797" si="170">VLOOKUP(M793,Teams,2)</f>
        <v>CLINTON FC</v>
      </c>
      <c r="F793" s="25" t="str">
        <f t="shared" si="170"/>
        <v>GREENWICH ARSENAL 30</v>
      </c>
      <c r="G793" s="73"/>
      <c r="H793" s="97">
        <f>VLOOKUP(E793,START_TIMES,2)</f>
        <v>0.41666666666666702</v>
      </c>
      <c r="I793" s="25" t="str">
        <f>VLOOKUP(E793,FallFields1,2)</f>
        <v>Indian River Sports Complex, Clinton</v>
      </c>
      <c r="J793" s="75"/>
      <c r="M793" s="5" t="s">
        <v>97</v>
      </c>
      <c r="N793" s="5" t="s">
        <v>99</v>
      </c>
    </row>
    <row r="794" spans="1:14" ht="12.75" hidden="1" customHeight="1" thickTop="1" thickBot="1" x14ac:dyDescent="0.4">
      <c r="A794" s="23">
        <v>791</v>
      </c>
      <c r="B794" s="23">
        <v>18</v>
      </c>
      <c r="C794" s="99">
        <v>43037</v>
      </c>
      <c r="D794" s="34" t="s">
        <v>10</v>
      </c>
      <c r="E794" s="24" t="str">
        <f t="shared" si="170"/>
        <v>POLONEZ UNITED</v>
      </c>
      <c r="F794" s="25" t="str">
        <f t="shared" si="170"/>
        <v>MILFORD TUESDAY</v>
      </c>
      <c r="G794" s="73"/>
      <c r="H794" s="97">
        <f>VLOOKUP(E794,START_TIMES,2)</f>
        <v>0.375</v>
      </c>
      <c r="I794" s="25" t="str">
        <f>VLOOKUP(E794,FallFields1,2)</f>
        <v>Cromwell MS, Cromwell</v>
      </c>
      <c r="J794" s="75"/>
      <c r="M794" s="5" t="s">
        <v>100</v>
      </c>
      <c r="N794" s="5" t="s">
        <v>94</v>
      </c>
    </row>
    <row r="795" spans="1:14" ht="12.75" hidden="1" customHeight="1" thickTop="1" thickBot="1" x14ac:dyDescent="0.4">
      <c r="A795" s="23">
        <v>792</v>
      </c>
      <c r="B795" s="23">
        <v>18</v>
      </c>
      <c r="C795" s="99">
        <v>43037</v>
      </c>
      <c r="D795" s="34" t="s">
        <v>10</v>
      </c>
      <c r="E795" s="24" t="str">
        <f t="shared" si="170"/>
        <v>ECUACHAMOS FC</v>
      </c>
      <c r="F795" s="25" t="str">
        <f t="shared" si="170"/>
        <v>SHELTON FC</v>
      </c>
      <c r="G795" s="73"/>
      <c r="H795" s="97">
        <v>0.33333333333333331</v>
      </c>
      <c r="I795" s="25" t="str">
        <f>VLOOKUP(E795,FallFields1,2)</f>
        <v>Witek Park, Derby</v>
      </c>
      <c r="J795" s="75"/>
      <c r="M795" s="5" t="s">
        <v>93</v>
      </c>
      <c r="N795" s="5" t="s">
        <v>95</v>
      </c>
    </row>
    <row r="796" spans="1:14" ht="12.75" hidden="1" customHeight="1" thickTop="1" thickBot="1" x14ac:dyDescent="0.4">
      <c r="A796" s="23">
        <v>793</v>
      </c>
      <c r="B796" s="23">
        <v>18</v>
      </c>
      <c r="C796" s="99">
        <v>43037</v>
      </c>
      <c r="D796" s="34" t="s">
        <v>10</v>
      </c>
      <c r="E796" s="24" t="str">
        <f t="shared" si="170"/>
        <v>VASCO DA GAMA 30</v>
      </c>
      <c r="F796" s="25" t="str">
        <f t="shared" si="170"/>
        <v>NORTH BRANFORD 30</v>
      </c>
      <c r="G796" s="73"/>
      <c r="H796" s="97">
        <f>VLOOKUP(E796,START_TIMES,2)</f>
        <v>0.33333333333333331</v>
      </c>
      <c r="I796" s="25" t="str">
        <f>VLOOKUP(E796,FallFields1,2)</f>
        <v>Wakeman Park, Westport</v>
      </c>
      <c r="J796" s="75"/>
      <c r="M796" s="5" t="s">
        <v>101</v>
      </c>
      <c r="N796" s="5" t="s">
        <v>98</v>
      </c>
    </row>
    <row r="797" spans="1:14" ht="12.75" hidden="1" customHeight="1" thickTop="1" thickBot="1" x14ac:dyDescent="0.4">
      <c r="A797" s="23">
        <v>794</v>
      </c>
      <c r="B797" s="23">
        <v>18</v>
      </c>
      <c r="C797" s="99">
        <v>43037</v>
      </c>
      <c r="D797" s="34" t="s">
        <v>10</v>
      </c>
      <c r="E797" s="24" t="str">
        <f t="shared" si="170"/>
        <v>NEWINGTON PORTUGUESE 30</v>
      </c>
      <c r="F797" s="25" t="str">
        <f t="shared" si="170"/>
        <v>DANBURY UNITED 30</v>
      </c>
      <c r="G797" s="73"/>
      <c r="H797" s="97">
        <f>VLOOKUP(E797,START_TIMES,2)</f>
        <v>0.41666666666666702</v>
      </c>
      <c r="I797" s="25" t="str">
        <f>VLOOKUP(E797,FallFields1,2)</f>
        <v>Martin Kellogg, Newington</v>
      </c>
      <c r="J797" s="75"/>
      <c r="M797" s="5" t="s">
        <v>92</v>
      </c>
      <c r="N797" s="5" t="s">
        <v>96</v>
      </c>
    </row>
    <row r="798" spans="1:14" ht="12.75" hidden="1" customHeight="1" thickTop="1" thickBot="1" x14ac:dyDescent="0.4">
      <c r="A798" s="23">
        <v>795</v>
      </c>
      <c r="B798" s="23" t="s">
        <v>0</v>
      </c>
      <c r="C798" s="99"/>
      <c r="D798" s="29" t="s">
        <v>0</v>
      </c>
      <c r="E798" s="24"/>
      <c r="F798" s="25"/>
      <c r="G798" s="73"/>
      <c r="H798" s="97"/>
      <c r="I798" s="25"/>
      <c r="J798" s="75"/>
      <c r="M798" s="2"/>
      <c r="N798" s="2"/>
    </row>
    <row r="799" spans="1:14" ht="12.75" hidden="1" customHeight="1" thickTop="1" thickBot="1" x14ac:dyDescent="0.4">
      <c r="A799" s="23">
        <v>796</v>
      </c>
      <c r="B799" s="23">
        <v>18</v>
      </c>
      <c r="C799" s="99">
        <v>43037</v>
      </c>
      <c r="D799" s="35" t="s">
        <v>175</v>
      </c>
      <c r="E799" s="24" t="str">
        <f t="shared" ref="E799:F804" si="171">VLOOKUP(M799,Teams,2)</f>
        <v>CASEUS NEW HAVEN FC</v>
      </c>
      <c r="F799" s="25" t="str">
        <f t="shared" si="171"/>
        <v>LITCHFIELD COUNTY BLUES</v>
      </c>
      <c r="G799" s="73"/>
      <c r="H799" s="97">
        <f t="shared" ref="H799:H804" si="172">VLOOKUP(E799,START_TIMES,2)</f>
        <v>0.33333333333333331</v>
      </c>
      <c r="I799" s="25" t="str">
        <f>VLOOKUP(E799,FallFields1,2)</f>
        <v>Strong Stadium, West Haven</v>
      </c>
      <c r="J799" s="75"/>
      <c r="M799" s="232" t="s">
        <v>151</v>
      </c>
      <c r="N799" s="232" t="s">
        <v>154</v>
      </c>
    </row>
    <row r="800" spans="1:14" ht="12.75" hidden="1" customHeight="1" thickTop="1" thickBot="1" x14ac:dyDescent="0.4">
      <c r="A800" s="23">
        <v>797</v>
      </c>
      <c r="B800" s="23">
        <v>18</v>
      </c>
      <c r="C800" s="99">
        <v>43037</v>
      </c>
      <c r="D800" s="35" t="s">
        <v>175</v>
      </c>
      <c r="E800" s="24" t="str">
        <f t="shared" si="171"/>
        <v>NEWTOWN SALTY DOGS</v>
      </c>
      <c r="F800" s="25" t="str">
        <f t="shared" si="171"/>
        <v>WATERTOWN GEEZERS</v>
      </c>
      <c r="G800" s="73"/>
      <c r="H800" s="97">
        <f t="shared" si="172"/>
        <v>0.33333333333333331</v>
      </c>
      <c r="I800" s="25" t="str">
        <f>VLOOKUP(E800,FallFields1,2)</f>
        <v>Treadwell Park, Newtown</v>
      </c>
      <c r="J800" s="75"/>
      <c r="M800" s="232" t="s">
        <v>157</v>
      </c>
      <c r="N800" s="232" t="s">
        <v>159</v>
      </c>
    </row>
    <row r="801" spans="1:14" ht="12.75" hidden="1" customHeight="1" thickTop="1" thickBot="1" x14ac:dyDescent="0.4">
      <c r="A801" s="23">
        <v>798</v>
      </c>
      <c r="B801" s="23">
        <v>18</v>
      </c>
      <c r="C801" s="99">
        <v>43037</v>
      </c>
      <c r="D801" s="35" t="s">
        <v>175</v>
      </c>
      <c r="E801" s="24" t="str">
        <f t="shared" si="171"/>
        <v>PAMPLONA FC</v>
      </c>
      <c r="F801" s="25" t="str">
        <f t="shared" si="171"/>
        <v>NAUGATUCK FUSION</v>
      </c>
      <c r="G801" s="73"/>
      <c r="H801" s="97">
        <f t="shared" si="172"/>
        <v>0.41666666666666702</v>
      </c>
      <c r="I801" s="25" t="str">
        <f>VLOOKUP(E801,FallFields1,2)</f>
        <v>Fontaine Field, Norwich</v>
      </c>
      <c r="J801" s="75"/>
      <c r="M801" s="232" t="s">
        <v>651</v>
      </c>
      <c r="N801" s="232" t="s">
        <v>156</v>
      </c>
    </row>
    <row r="802" spans="1:14" ht="12.75" hidden="1" customHeight="1" thickTop="1" thickBot="1" x14ac:dyDescent="0.4">
      <c r="A802" s="23">
        <v>799</v>
      </c>
      <c r="B802" s="23">
        <v>18</v>
      </c>
      <c r="C802" s="99">
        <v>43037</v>
      </c>
      <c r="D802" s="35" t="s">
        <v>175</v>
      </c>
      <c r="E802" s="24" t="str">
        <f t="shared" si="171"/>
        <v>MILFORD AMIGOS</v>
      </c>
      <c r="F802" s="25" t="str">
        <f t="shared" si="171"/>
        <v>BYE 30 (NO GAME)</v>
      </c>
      <c r="G802" s="73"/>
      <c r="H802" s="97">
        <f t="shared" si="172"/>
        <v>0.33333333333333331</v>
      </c>
      <c r="I802" s="266" t="s">
        <v>91</v>
      </c>
      <c r="J802" s="75"/>
      <c r="M802" s="232" t="s">
        <v>155</v>
      </c>
      <c r="N802" s="232" t="s">
        <v>150</v>
      </c>
    </row>
    <row r="803" spans="1:14" ht="12.75" hidden="1" customHeight="1" thickTop="1" thickBot="1" x14ac:dyDescent="0.4">
      <c r="A803" s="23">
        <v>800</v>
      </c>
      <c r="B803" s="23">
        <v>18</v>
      </c>
      <c r="C803" s="99">
        <v>43037</v>
      </c>
      <c r="D803" s="35" t="s">
        <v>175</v>
      </c>
      <c r="E803" s="24" t="str">
        <f t="shared" si="171"/>
        <v>STAMFORD FC</v>
      </c>
      <c r="F803" s="25" t="str">
        <f t="shared" si="171"/>
        <v>INTERNAZIONALE</v>
      </c>
      <c r="G803" s="73"/>
      <c r="H803" s="97">
        <f t="shared" si="172"/>
        <v>0.41666666666666702</v>
      </c>
      <c r="I803" s="25" t="str">
        <f>VLOOKUP(E803,FallFields1,2)</f>
        <v>West Beach Fields, Stamford</v>
      </c>
      <c r="J803" s="75"/>
      <c r="M803" s="232" t="s">
        <v>158</v>
      </c>
      <c r="N803" s="232" t="s">
        <v>652</v>
      </c>
    </row>
    <row r="804" spans="1:14" ht="12.75" hidden="1" customHeight="1" thickTop="1" thickBot="1" x14ac:dyDescent="0.4">
      <c r="A804" s="23">
        <v>801</v>
      </c>
      <c r="B804" s="23">
        <v>18</v>
      </c>
      <c r="C804" s="99">
        <v>43037</v>
      </c>
      <c r="D804" s="35" t="s">
        <v>175</v>
      </c>
      <c r="E804" s="24" t="str">
        <f t="shared" si="171"/>
        <v>HENRY  REID FC 30</v>
      </c>
      <c r="F804" s="25" t="str">
        <f t="shared" si="171"/>
        <v>CLUB NAPOLI 30</v>
      </c>
      <c r="G804" s="73"/>
      <c r="H804" s="97">
        <f t="shared" si="172"/>
        <v>0.41666666666666702</v>
      </c>
      <c r="I804" s="25" t="str">
        <f>VLOOKUP(E804,FallFields1,2)</f>
        <v>Ludlowe HS, Fairfield</v>
      </c>
      <c r="J804" s="75"/>
      <c r="M804" s="232" t="s">
        <v>153</v>
      </c>
      <c r="N804" s="232" t="s">
        <v>152</v>
      </c>
    </row>
    <row r="805" spans="1:14" ht="12.75" hidden="1" customHeight="1" thickTop="1" thickBot="1" x14ac:dyDescent="0.4">
      <c r="A805" s="23">
        <v>802</v>
      </c>
      <c r="B805" s="23" t="s">
        <v>0</v>
      </c>
      <c r="C805" s="99"/>
      <c r="D805" s="29" t="s">
        <v>0</v>
      </c>
      <c r="E805" s="24"/>
      <c r="F805" s="25"/>
      <c r="G805" s="73"/>
      <c r="H805" s="97"/>
      <c r="I805" s="25"/>
      <c r="J805" s="75"/>
      <c r="M805" s="2"/>
      <c r="N805" s="2"/>
    </row>
    <row r="806" spans="1:14" ht="12.75" hidden="1" customHeight="1" thickTop="1" thickBot="1" x14ac:dyDescent="0.4">
      <c r="A806" s="23">
        <v>803</v>
      </c>
      <c r="B806" s="23">
        <v>18</v>
      </c>
      <c r="C806" s="99">
        <v>43037</v>
      </c>
      <c r="D806" s="36" t="s">
        <v>11</v>
      </c>
      <c r="E806" s="24" t="str">
        <f t="shared" ref="E806:F810" si="173">VLOOKUP(M806,Teams,2)</f>
        <v>GREENWICH PUMAS</v>
      </c>
      <c r="F806" s="25" t="str">
        <f t="shared" si="173"/>
        <v>CHESHIRE AZZURRI 40</v>
      </c>
      <c r="G806" s="73"/>
      <c r="H806" s="97">
        <f>VLOOKUP(E806,START_TIMES,2)</f>
        <v>0.41666666666666702</v>
      </c>
      <c r="I806" s="25" t="str">
        <f>VLOOKUP(E806,FallFields1,2)</f>
        <v>tbd</v>
      </c>
      <c r="J806" s="75"/>
      <c r="M806" s="5" t="s">
        <v>163</v>
      </c>
      <c r="N806" s="5" t="s">
        <v>160</v>
      </c>
    </row>
    <row r="807" spans="1:14" ht="12.75" hidden="1" customHeight="1" thickTop="1" thickBot="1" x14ac:dyDescent="0.4">
      <c r="A807" s="23">
        <v>804</v>
      </c>
      <c r="B807" s="23">
        <v>18</v>
      </c>
      <c r="C807" s="99">
        <v>43037</v>
      </c>
      <c r="D807" s="36" t="s">
        <v>11</v>
      </c>
      <c r="E807" s="24" t="str">
        <f t="shared" si="173"/>
        <v>VASCO DA GAMA 40</v>
      </c>
      <c r="F807" s="25" t="str">
        <f t="shared" si="173"/>
        <v>NORWALK MARINERS</v>
      </c>
      <c r="G807" s="73"/>
      <c r="H807" s="97">
        <f>VLOOKUP(E807,START_TIMES,2)</f>
        <v>0.41666666666666702</v>
      </c>
      <c r="I807" s="25" t="str">
        <f>VLOOKUP(E807,FallFields1,2)</f>
        <v>Veterans Memorial Park, Bridgeport</v>
      </c>
      <c r="J807" s="75"/>
      <c r="M807" s="5" t="s">
        <v>107</v>
      </c>
      <c r="N807" s="5" t="s">
        <v>104</v>
      </c>
    </row>
    <row r="808" spans="1:14" ht="12.75" hidden="1" customHeight="1" thickTop="1" thickBot="1" x14ac:dyDescent="0.4">
      <c r="A808" s="23">
        <v>805</v>
      </c>
      <c r="B808" s="23">
        <v>18</v>
      </c>
      <c r="C808" s="99">
        <v>43037</v>
      </c>
      <c r="D808" s="36" t="s">
        <v>11</v>
      </c>
      <c r="E808" s="24" t="str">
        <f t="shared" si="173"/>
        <v>FAIRFIELD GAC</v>
      </c>
      <c r="F808" s="25" t="str">
        <f t="shared" si="173"/>
        <v>WATERBURY ALBANIANS</v>
      </c>
      <c r="G808" s="73"/>
      <c r="H808" s="97">
        <f>VLOOKUP(E808,START_TIMES,2)</f>
        <v>0.41666666666666702</v>
      </c>
      <c r="I808" s="25" t="str">
        <f>VLOOKUP(E808,FallFields1,2)</f>
        <v>Ludlowe HS, Fairfield</v>
      </c>
      <c r="J808" s="75"/>
      <c r="M808" s="5" t="s">
        <v>162</v>
      </c>
      <c r="N808" s="5" t="s">
        <v>108</v>
      </c>
    </row>
    <row r="809" spans="1:14" ht="12.75" hidden="1" customHeight="1" thickTop="1" thickBot="1" x14ac:dyDescent="0.4">
      <c r="A809" s="23">
        <v>806</v>
      </c>
      <c r="B809" s="23">
        <v>18</v>
      </c>
      <c r="C809" s="99">
        <v>43037</v>
      </c>
      <c r="D809" s="36" t="s">
        <v>11</v>
      </c>
      <c r="E809" s="24" t="str">
        <f t="shared" si="173"/>
        <v xml:space="preserve">WILTON WARRIORS </v>
      </c>
      <c r="F809" s="25" t="str">
        <f t="shared" si="173"/>
        <v>STORM FC</v>
      </c>
      <c r="G809" s="73"/>
      <c r="H809" s="97">
        <f>VLOOKUP(E809,START_TIMES,2)</f>
        <v>0.41666666666666702</v>
      </c>
      <c r="I809" s="25" t="str">
        <f>VLOOKUP(E809,FallFields1,2)</f>
        <v>Lilly Field, Wilton</v>
      </c>
      <c r="J809" s="75"/>
      <c r="M809" s="5" t="s">
        <v>109</v>
      </c>
      <c r="N809" s="5" t="s">
        <v>106</v>
      </c>
    </row>
    <row r="810" spans="1:14" ht="12.75" hidden="1" customHeight="1" thickTop="1" thickBot="1" x14ac:dyDescent="0.4">
      <c r="A810" s="23">
        <v>807</v>
      </c>
      <c r="B810" s="23">
        <v>18</v>
      </c>
      <c r="C810" s="99">
        <v>43037</v>
      </c>
      <c r="D810" s="36" t="s">
        <v>11</v>
      </c>
      <c r="E810" s="24" t="str">
        <f t="shared" si="173"/>
        <v>RIDGEFIELD KICKS</v>
      </c>
      <c r="F810" s="25" t="str">
        <f t="shared" si="173"/>
        <v>DANBURY UNITED 40</v>
      </c>
      <c r="G810" s="73"/>
      <c r="H810" s="97">
        <f>VLOOKUP(E810,START_TIMES,2)</f>
        <v>0.41666666666666702</v>
      </c>
      <c r="I810" s="25" t="str">
        <f>VLOOKUP(E810,FallFields1,2)</f>
        <v>Scotland Field, Ridgefield</v>
      </c>
      <c r="J810" s="75"/>
      <c r="M810" s="5" t="s">
        <v>105</v>
      </c>
      <c r="N810" s="5" t="s">
        <v>161</v>
      </c>
    </row>
    <row r="811" spans="1:14" ht="12.75" hidden="1" customHeight="1" thickTop="1" thickBot="1" x14ac:dyDescent="0.4">
      <c r="A811" s="23">
        <v>808</v>
      </c>
      <c r="B811" s="23" t="s">
        <v>0</v>
      </c>
      <c r="C811" s="99"/>
      <c r="D811" s="29" t="s">
        <v>0</v>
      </c>
      <c r="E811" s="24"/>
      <c r="F811" s="25"/>
      <c r="G811" s="73"/>
      <c r="H811" s="97"/>
      <c r="I811" s="25"/>
      <c r="J811" s="75"/>
      <c r="M811" s="2"/>
      <c r="N811" s="2"/>
    </row>
    <row r="812" spans="1:14" ht="12.75" hidden="1" customHeight="1" thickTop="1" thickBot="1" x14ac:dyDescent="0.4">
      <c r="A812" s="23">
        <v>809</v>
      </c>
      <c r="B812" s="23">
        <v>18</v>
      </c>
      <c r="C812" s="99">
        <v>43037</v>
      </c>
      <c r="D812" s="37" t="s">
        <v>12</v>
      </c>
      <c r="E812" s="24" t="str">
        <f t="shared" ref="E812:F816" si="174">VLOOKUP(M812,Teams,2)</f>
        <v>DERBY QUITUS</v>
      </c>
      <c r="F812" s="25" t="str">
        <f t="shared" si="174"/>
        <v>GUILFORD BELL CURVE</v>
      </c>
      <c r="G812" s="73"/>
      <c r="H812" s="97">
        <f>VLOOKUP(E812,START_TIMES,2)</f>
        <v>0.41666666666666702</v>
      </c>
      <c r="I812" s="25" t="str">
        <f>VLOOKUP(E812,FallFields1,2)</f>
        <v>Witek Park, Derby</v>
      </c>
      <c r="J812" s="75"/>
      <c r="M812" s="5" t="s">
        <v>110</v>
      </c>
      <c r="N812" s="5" t="s">
        <v>113</v>
      </c>
    </row>
    <row r="813" spans="1:14" ht="12.75" hidden="1" customHeight="1" thickTop="1" thickBot="1" x14ac:dyDescent="0.4">
      <c r="A813" s="23">
        <v>810</v>
      </c>
      <c r="B813" s="23">
        <v>18</v>
      </c>
      <c r="C813" s="99">
        <v>43037</v>
      </c>
      <c r="D813" s="37" t="s">
        <v>12</v>
      </c>
      <c r="E813" s="24" t="str">
        <f t="shared" si="174"/>
        <v xml:space="preserve">NORWALK SPORT COLOMBIA </v>
      </c>
      <c r="F813" s="25" t="str">
        <f t="shared" si="174"/>
        <v xml:space="preserve">GUILFORD CELTIC </v>
      </c>
      <c r="G813" s="73"/>
      <c r="H813" s="97">
        <f>VLOOKUP(E813,START_TIMES,2)</f>
        <v>0.41666666666666702</v>
      </c>
      <c r="I813" s="25" t="str">
        <f>VLOOKUP(E813,FallFields1,2)</f>
        <v>Nathan Hale MS, Norwalk</v>
      </c>
      <c r="J813" s="75"/>
      <c r="M813" s="5" t="s">
        <v>117</v>
      </c>
      <c r="N813" s="5" t="s">
        <v>114</v>
      </c>
    </row>
    <row r="814" spans="1:14" ht="12.75" hidden="1" customHeight="1" thickTop="1" thickBot="1" x14ac:dyDescent="0.4">
      <c r="A814" s="23">
        <v>811</v>
      </c>
      <c r="B814" s="23">
        <v>18</v>
      </c>
      <c r="C814" s="99">
        <v>43037</v>
      </c>
      <c r="D814" s="37" t="s">
        <v>12</v>
      </c>
      <c r="E814" s="24" t="str">
        <f t="shared" si="174"/>
        <v>GREENWICH GUNNERS 40</v>
      </c>
      <c r="F814" s="25" t="str">
        <f t="shared" si="174"/>
        <v>SOUTHEAST ROVERS</v>
      </c>
      <c r="G814" s="73"/>
      <c r="H814" s="97">
        <f>VLOOKUP(E814,START_TIMES,2)</f>
        <v>0.41666666666666702</v>
      </c>
      <c r="I814" s="25" t="str">
        <f>VLOOKUP(E814,FallFields1,2)</f>
        <v>tbd</v>
      </c>
      <c r="J814" s="75"/>
      <c r="M814" s="5" t="s">
        <v>112</v>
      </c>
      <c r="N814" s="5" t="s">
        <v>118</v>
      </c>
    </row>
    <row r="815" spans="1:14" ht="12.75" hidden="1" customHeight="1" thickTop="1" thickBot="1" x14ac:dyDescent="0.4">
      <c r="A815" s="23">
        <v>812</v>
      </c>
      <c r="B815" s="23">
        <v>18</v>
      </c>
      <c r="C815" s="99">
        <v>43037</v>
      </c>
      <c r="D815" s="37" t="s">
        <v>12</v>
      </c>
      <c r="E815" s="24" t="str">
        <f t="shared" si="174"/>
        <v>STAMFORD UNITED</v>
      </c>
      <c r="F815" s="25" t="str">
        <f t="shared" si="174"/>
        <v>NEWINGTON PORTUGUESE 40</v>
      </c>
      <c r="G815" s="73"/>
      <c r="H815" s="97">
        <f>VLOOKUP(E815,START_TIMES,2)</f>
        <v>0.41666666666666702</v>
      </c>
      <c r="I815" s="25" t="str">
        <f>VLOOKUP(E815,FallFields1,2)</f>
        <v>West Beach Fields, Stamford</v>
      </c>
      <c r="J815" s="75"/>
      <c r="M815" s="5" t="s">
        <v>119</v>
      </c>
      <c r="N815" s="5" t="s">
        <v>116</v>
      </c>
    </row>
    <row r="816" spans="1:14" ht="12.75" hidden="1" customHeight="1" thickTop="1" thickBot="1" x14ac:dyDescent="0.4">
      <c r="A816" s="23">
        <v>813</v>
      </c>
      <c r="B816" s="23">
        <v>18</v>
      </c>
      <c r="C816" s="99">
        <v>43037</v>
      </c>
      <c r="D816" s="37" t="s">
        <v>12</v>
      </c>
      <c r="E816" s="24" t="str">
        <f t="shared" si="174"/>
        <v>GREENWICH ARSENAL 40</v>
      </c>
      <c r="F816" s="25" t="str">
        <f t="shared" si="174"/>
        <v>NEW HAVEN AMERICANS</v>
      </c>
      <c r="G816" s="73"/>
      <c r="H816" s="97">
        <f>VLOOKUP(E816,START_TIMES,2)</f>
        <v>0.41666666666666702</v>
      </c>
      <c r="I816" s="25" t="str">
        <f>VLOOKUP(E816,FallFields1,2)</f>
        <v>tbd</v>
      </c>
      <c r="J816" s="75"/>
      <c r="M816" s="5" t="s">
        <v>111</v>
      </c>
      <c r="N816" s="5" t="s">
        <v>115</v>
      </c>
    </row>
    <row r="817" spans="1:14" ht="12.75" hidden="1" customHeight="1" thickTop="1" thickBot="1" x14ac:dyDescent="0.4">
      <c r="A817" s="23">
        <v>814</v>
      </c>
      <c r="B817" s="23" t="s">
        <v>0</v>
      </c>
      <c r="C817" s="99"/>
      <c r="D817" s="29"/>
      <c r="E817" s="24"/>
      <c r="F817" s="25"/>
      <c r="G817" s="73"/>
      <c r="H817" s="97"/>
      <c r="I817" s="25"/>
      <c r="J817" s="75"/>
      <c r="M817" s="2"/>
      <c r="N817" s="2"/>
    </row>
    <row r="818" spans="1:14" ht="12.75" hidden="1" customHeight="1" thickTop="1" thickBot="1" x14ac:dyDescent="0.4">
      <c r="A818" s="23">
        <v>815</v>
      </c>
      <c r="B818" s="23">
        <v>18</v>
      </c>
      <c r="C818" s="99">
        <v>43037</v>
      </c>
      <c r="D818" s="38" t="s">
        <v>13</v>
      </c>
      <c r="E818" s="24" t="str">
        <f t="shared" ref="E818:F823" si="175">VLOOKUP(M818,Teams,2)</f>
        <v>ELI'S FC</v>
      </c>
      <c r="F818" s="25" t="str">
        <f t="shared" si="175"/>
        <v>NORTH BRANFORD 40</v>
      </c>
      <c r="G818" s="73"/>
      <c r="H818" s="97">
        <f t="shared" ref="H818:H823" si="176">VLOOKUP(E818,START_TIMES,2)</f>
        <v>0.41666666666666702</v>
      </c>
      <c r="I818" s="25" t="str">
        <f t="shared" ref="I818:I823" si="177">VLOOKUP(E818,fields,2)</f>
        <v>Platt Tech HS, Milford</v>
      </c>
      <c r="J818" s="75"/>
      <c r="M818" s="239" t="s">
        <v>121</v>
      </c>
      <c r="N818" s="239" t="s">
        <v>124</v>
      </c>
    </row>
    <row r="819" spans="1:14" ht="12.75" hidden="1" customHeight="1" thickTop="1" thickBot="1" x14ac:dyDescent="0.4">
      <c r="A819" s="23">
        <v>816</v>
      </c>
      <c r="B819" s="23">
        <v>18</v>
      </c>
      <c r="C819" s="99">
        <v>43037</v>
      </c>
      <c r="D819" s="38" t="s">
        <v>13</v>
      </c>
      <c r="E819" s="24" t="str">
        <f t="shared" si="175"/>
        <v>STAMFORD CITY</v>
      </c>
      <c r="F819" s="25" t="str">
        <f t="shared" si="175"/>
        <v>WILTON WOLVES</v>
      </c>
      <c r="G819" s="73"/>
      <c r="H819" s="97">
        <f t="shared" si="176"/>
        <v>0.41666666666666702</v>
      </c>
      <c r="I819" s="25" t="str">
        <f t="shared" si="177"/>
        <v>West Beach Fields, Stamford</v>
      </c>
      <c r="J819" s="75"/>
      <c r="M819" s="239" t="s">
        <v>127</v>
      </c>
      <c r="N819" s="239" t="s">
        <v>129</v>
      </c>
    </row>
    <row r="820" spans="1:14" ht="12.75" hidden="1" customHeight="1" thickTop="1" thickBot="1" x14ac:dyDescent="0.4">
      <c r="A820" s="23">
        <v>817</v>
      </c>
      <c r="B820" s="23">
        <v>18</v>
      </c>
      <c r="C820" s="99">
        <v>43037</v>
      </c>
      <c r="D820" s="38" t="s">
        <v>13</v>
      </c>
      <c r="E820" s="24" t="str">
        <f t="shared" si="175"/>
        <v>BYE 40 (NO GAME)</v>
      </c>
      <c r="F820" s="25" t="str">
        <f t="shared" si="175"/>
        <v>PAN ZONES</v>
      </c>
      <c r="G820" s="73"/>
      <c r="H820" s="97">
        <f t="shared" si="176"/>
        <v>0.41666666666666669</v>
      </c>
      <c r="I820" s="25" t="str">
        <f t="shared" si="177"/>
        <v>--</v>
      </c>
      <c r="J820" s="75"/>
      <c r="M820" s="239" t="s">
        <v>653</v>
      </c>
      <c r="N820" s="239" t="s">
        <v>126</v>
      </c>
    </row>
    <row r="821" spans="1:14" ht="12.75" hidden="1" customHeight="1" thickTop="1" thickBot="1" x14ac:dyDescent="0.4">
      <c r="A821" s="23">
        <v>818</v>
      </c>
      <c r="B821" s="23">
        <v>18</v>
      </c>
      <c r="C821" s="99">
        <v>43037</v>
      </c>
      <c r="D821" s="38" t="s">
        <v>13</v>
      </c>
      <c r="E821" s="24" t="str">
        <f t="shared" si="175"/>
        <v>NORTH HAVEN SC</v>
      </c>
      <c r="F821" s="25" t="str">
        <f t="shared" si="175"/>
        <v xml:space="preserve">CHESHIRE UNITED </v>
      </c>
      <c r="G821" s="73"/>
      <c r="H821" s="97">
        <f t="shared" si="176"/>
        <v>0.41666666666666702</v>
      </c>
      <c r="I821" s="25" t="str">
        <f t="shared" si="177"/>
        <v>Ridge Road, North Haven</v>
      </c>
      <c r="J821" s="75"/>
      <c r="M821" s="239" t="s">
        <v>125</v>
      </c>
      <c r="N821" s="239" t="s">
        <v>120</v>
      </c>
    </row>
    <row r="822" spans="1:14" ht="12.75" hidden="1" customHeight="1" thickTop="1" thickBot="1" x14ac:dyDescent="0.4">
      <c r="A822" s="23">
        <v>819</v>
      </c>
      <c r="B822" s="23">
        <v>18</v>
      </c>
      <c r="C822" s="99">
        <v>43037</v>
      </c>
      <c r="D822" s="38" t="s">
        <v>13</v>
      </c>
      <c r="E822" s="24" t="str">
        <f t="shared" si="175"/>
        <v>WALLINGFORD MORELIA</v>
      </c>
      <c r="F822" s="25" t="str">
        <f t="shared" si="175"/>
        <v>BESA SC</v>
      </c>
      <c r="G822" s="73"/>
      <c r="H822" s="97">
        <f t="shared" si="176"/>
        <v>0.41666666666666702</v>
      </c>
      <c r="I822" s="25" t="str">
        <f t="shared" si="177"/>
        <v>Woodhouse Field, Wallingford</v>
      </c>
      <c r="J822" s="75"/>
      <c r="M822" s="239" t="s">
        <v>128</v>
      </c>
      <c r="N822" s="239" t="s">
        <v>654</v>
      </c>
    </row>
    <row r="823" spans="1:14" ht="12.75" hidden="1" customHeight="1" thickTop="1" thickBot="1" x14ac:dyDescent="0.4">
      <c r="A823" s="23">
        <v>820</v>
      </c>
      <c r="B823" s="23">
        <v>18</v>
      </c>
      <c r="C823" s="99">
        <v>43037</v>
      </c>
      <c r="D823" s="38" t="s">
        <v>13</v>
      </c>
      <c r="E823" s="24" t="str">
        <f t="shared" si="175"/>
        <v>HENRY  REID FC 40</v>
      </c>
      <c r="F823" s="25" t="str">
        <f t="shared" si="175"/>
        <v>HAMDEN UNITED</v>
      </c>
      <c r="G823" s="73"/>
      <c r="H823" s="97">
        <f t="shared" si="176"/>
        <v>0.41666666666666702</v>
      </c>
      <c r="I823" s="25" t="str">
        <f t="shared" si="177"/>
        <v>Ludlowe HS, Fairfield</v>
      </c>
      <c r="J823" s="75"/>
      <c r="M823" s="239" t="s">
        <v>123</v>
      </c>
      <c r="N823" s="239" t="s">
        <v>122</v>
      </c>
    </row>
    <row r="824" spans="1:14" ht="12.75" hidden="1" customHeight="1" thickTop="1" thickBot="1" x14ac:dyDescent="0.4">
      <c r="A824" s="23">
        <v>821</v>
      </c>
      <c r="B824" s="23" t="s">
        <v>0</v>
      </c>
      <c r="C824" s="99"/>
      <c r="D824" s="29"/>
      <c r="E824" s="24"/>
      <c r="F824" s="25"/>
      <c r="G824" s="73"/>
      <c r="H824" s="97"/>
      <c r="I824" s="25"/>
      <c r="J824" s="75"/>
      <c r="M824" s="2"/>
      <c r="N824" s="2"/>
    </row>
    <row r="825" spans="1:14" ht="12.75" hidden="1" customHeight="1" thickTop="1" thickBot="1" x14ac:dyDescent="0.4">
      <c r="A825" s="23">
        <v>822</v>
      </c>
      <c r="B825" s="23">
        <v>18</v>
      </c>
      <c r="C825" s="99">
        <v>43037</v>
      </c>
      <c r="D825" s="28" t="s">
        <v>102</v>
      </c>
      <c r="E825" s="24" t="str">
        <f t="shared" ref="E825:F829" si="178">VLOOKUP(M825,Teams,2)</f>
        <v xml:space="preserve">GLASTONBURY CELTIC </v>
      </c>
      <c r="F825" s="25" t="str">
        <f t="shared" si="178"/>
        <v>CHESHIRE AZZURRI 50</v>
      </c>
      <c r="G825" s="73"/>
      <c r="H825" s="97">
        <f>VLOOKUP(E825,START_TIMES,2)</f>
        <v>0.41666666666666702</v>
      </c>
      <c r="I825" s="25" t="str">
        <f>VLOOKUP(E825,FallFields1,2)</f>
        <v>Irish American Club, Glastonbury</v>
      </c>
      <c r="J825" s="75"/>
      <c r="M825" s="5" t="s">
        <v>133</v>
      </c>
      <c r="N825" s="5" t="s">
        <v>130</v>
      </c>
    </row>
    <row r="826" spans="1:14" ht="12.75" hidden="1" customHeight="1" thickTop="1" thickBot="1" x14ac:dyDescent="0.4">
      <c r="A826" s="23">
        <v>823</v>
      </c>
      <c r="B826" s="23">
        <v>18</v>
      </c>
      <c r="C826" s="99">
        <v>43037</v>
      </c>
      <c r="D826" s="28" t="s">
        <v>102</v>
      </c>
      <c r="E826" s="24" t="str">
        <f t="shared" si="178"/>
        <v>NEW BRITAIN FALCONS FC</v>
      </c>
      <c r="F826" s="25" t="str">
        <f t="shared" si="178"/>
        <v>GREENWICH GUNNERS 50</v>
      </c>
      <c r="G826" s="73"/>
      <c r="H826" s="97">
        <f>VLOOKUP(E826,START_TIMES,2)</f>
        <v>0.41666666666666702</v>
      </c>
      <c r="I826" s="25" t="str">
        <f>VLOOKUP(E826,FallFields1,2)</f>
        <v>Falcon Field, New Britain</v>
      </c>
      <c r="J826" s="75"/>
      <c r="M826" s="5" t="s">
        <v>141</v>
      </c>
      <c r="N826" s="5" t="s">
        <v>134</v>
      </c>
    </row>
    <row r="827" spans="1:14" ht="12.75" hidden="1" customHeight="1" thickTop="1" thickBot="1" x14ac:dyDescent="0.4">
      <c r="A827" s="23">
        <v>824</v>
      </c>
      <c r="B827" s="23">
        <v>18</v>
      </c>
      <c r="C827" s="99">
        <v>43037</v>
      </c>
      <c r="D827" s="28" t="s">
        <v>102</v>
      </c>
      <c r="E827" s="24" t="str">
        <f t="shared" si="178"/>
        <v>DARIEN BLUE WAVE</v>
      </c>
      <c r="F827" s="25" t="str">
        <f t="shared" si="178"/>
        <v>POLONIA FALCON STARS FC</v>
      </c>
      <c r="G827" s="73"/>
      <c r="H827" s="97">
        <f>VLOOKUP(E827,START_TIMES,2)</f>
        <v>0.375</v>
      </c>
      <c r="I827" s="25" t="str">
        <f>VLOOKUP(E827,FallFields1,2)</f>
        <v>Middlesex MS (Lower), Darien</v>
      </c>
      <c r="J827" s="75"/>
      <c r="M827" s="5" t="s">
        <v>132</v>
      </c>
      <c r="N827" s="5" t="s">
        <v>142</v>
      </c>
    </row>
    <row r="828" spans="1:14" ht="12.75" hidden="1" customHeight="1" thickTop="1" thickBot="1" x14ac:dyDescent="0.4">
      <c r="A828" s="23">
        <v>825</v>
      </c>
      <c r="B828" s="23">
        <v>18</v>
      </c>
      <c r="C828" s="99">
        <v>43037</v>
      </c>
      <c r="D828" s="28" t="s">
        <v>102</v>
      </c>
      <c r="E828" s="24" t="str">
        <f t="shared" si="178"/>
        <v>VASCO DA GAMA 50</v>
      </c>
      <c r="F828" s="25" t="str">
        <f t="shared" si="178"/>
        <v>HARTFORD CAVALIERS</v>
      </c>
      <c r="G828" s="73"/>
      <c r="H828" s="97">
        <f>VLOOKUP(E828,START_TIMES,2)</f>
        <v>0.41666666666666702</v>
      </c>
      <c r="I828" s="25" t="str">
        <f>VLOOKUP(E828,FallFields1,2)</f>
        <v>Veterans Memorial Park, Bridgeport</v>
      </c>
      <c r="J828" s="75"/>
      <c r="M828" s="5" t="s">
        <v>144</v>
      </c>
      <c r="N828" s="5" t="s">
        <v>138</v>
      </c>
    </row>
    <row r="829" spans="1:14" ht="12.75" hidden="1" customHeight="1" thickTop="1" thickBot="1" x14ac:dyDescent="0.4">
      <c r="A829" s="23">
        <v>826</v>
      </c>
      <c r="B829" s="23">
        <v>18</v>
      </c>
      <c r="C829" s="99">
        <v>43037</v>
      </c>
      <c r="D829" s="28" t="s">
        <v>102</v>
      </c>
      <c r="E829" s="24" t="str">
        <f t="shared" si="178"/>
        <v>GUILFORD BLACK EAGLES</v>
      </c>
      <c r="F829" s="25" t="str">
        <f t="shared" si="178"/>
        <v>CLUB NAPOLI 50</v>
      </c>
      <c r="G829" s="73"/>
      <c r="H829" s="97">
        <f>VLOOKUP(E829,START_TIMES,2)</f>
        <v>0.41666666666666702</v>
      </c>
      <c r="I829" s="25" t="str">
        <f>VLOOKUP(E829,FallFields1,2)</f>
        <v>Calvin Leete School, Guilford</v>
      </c>
      <c r="J829" s="75"/>
      <c r="M829" s="5" t="s">
        <v>136</v>
      </c>
      <c r="N829" s="5" t="s">
        <v>131</v>
      </c>
    </row>
    <row r="830" spans="1:14" ht="12.75" hidden="1" customHeight="1" thickTop="1" thickBot="1" x14ac:dyDescent="0.4">
      <c r="A830" s="23">
        <v>827</v>
      </c>
      <c r="B830" s="23" t="s">
        <v>0</v>
      </c>
      <c r="C830" s="99"/>
      <c r="D830" s="29"/>
      <c r="E830" s="24"/>
      <c r="F830" s="25"/>
      <c r="G830" s="73"/>
      <c r="H830" s="97"/>
      <c r="I830" s="25"/>
      <c r="J830" s="75"/>
      <c r="M830" s="5"/>
      <c r="N830" s="5"/>
    </row>
    <row r="831" spans="1:14" ht="12.75" hidden="1" customHeight="1" thickTop="1" thickBot="1" x14ac:dyDescent="0.4">
      <c r="A831" s="23">
        <v>828</v>
      </c>
      <c r="B831" s="23">
        <v>18</v>
      </c>
      <c r="C831" s="99">
        <v>43037</v>
      </c>
      <c r="D831" s="39" t="s">
        <v>103</v>
      </c>
      <c r="E831" s="24" t="str">
        <f t="shared" ref="E831:F835" si="179">VLOOKUP(M831,Teams,2)</f>
        <v>EAST HAVEN SC</v>
      </c>
      <c r="F831" s="25" t="str">
        <f t="shared" si="179"/>
        <v>GREENWICH PUMAS LEGENDS</v>
      </c>
      <c r="G831" s="73"/>
      <c r="H831" s="97">
        <f>VLOOKUP(E831,START_TIMES,2)</f>
        <v>0.41666666666666702</v>
      </c>
      <c r="I831" s="25" t="str">
        <f>VLOOKUP(E831,FallFields1,2)</f>
        <v>Moulthrop Field, East Haven</v>
      </c>
      <c r="J831" s="75"/>
      <c r="M831" s="5" t="s">
        <v>146</v>
      </c>
      <c r="N831" s="5" t="s">
        <v>149</v>
      </c>
    </row>
    <row r="832" spans="1:14" ht="12.75" hidden="1" customHeight="1" thickTop="1" thickBot="1" x14ac:dyDescent="0.4">
      <c r="A832" s="23">
        <v>829</v>
      </c>
      <c r="B832" s="23">
        <v>18</v>
      </c>
      <c r="C832" s="99">
        <v>43037</v>
      </c>
      <c r="D832" s="39" t="s">
        <v>103</v>
      </c>
      <c r="E832" s="24" t="str">
        <f t="shared" si="179"/>
        <v>SOUTHBURY BOOMERS</v>
      </c>
      <c r="F832" s="25" t="str">
        <f t="shared" si="179"/>
        <v>MOODUS SC</v>
      </c>
      <c r="G832" s="73"/>
      <c r="H832" s="97">
        <f>VLOOKUP(E832,START_TIMES,2)</f>
        <v>0.41666666666666702</v>
      </c>
      <c r="I832" s="25" t="str">
        <f>VLOOKUP(E832,FallFields1,2)</f>
        <v>Settlers Park, Southbury</v>
      </c>
      <c r="J832" s="75"/>
      <c r="M832" s="5" t="s">
        <v>140</v>
      </c>
      <c r="N832" s="5" t="s">
        <v>135</v>
      </c>
    </row>
    <row r="833" spans="1:14" ht="12.75" hidden="1" customHeight="1" thickTop="1" thickBot="1" x14ac:dyDescent="0.4">
      <c r="A833" s="23">
        <v>830</v>
      </c>
      <c r="B833" s="23">
        <v>18</v>
      </c>
      <c r="C833" s="99">
        <v>43037</v>
      </c>
      <c r="D833" s="39" t="s">
        <v>103</v>
      </c>
      <c r="E833" s="24" t="str">
        <f t="shared" si="179"/>
        <v>GREENWICH ARSENAL 50</v>
      </c>
      <c r="F833" s="25" t="str">
        <f t="shared" si="179"/>
        <v>WATERBURY PONTES</v>
      </c>
      <c r="G833" s="73"/>
      <c r="H833" s="97">
        <f>VLOOKUP(E833,START_TIMES,2)</f>
        <v>0.41666666666666702</v>
      </c>
      <c r="I833" s="25" t="str">
        <f>VLOOKUP(E833,FallFields1,2)</f>
        <v>tbd</v>
      </c>
      <c r="J833" s="75"/>
      <c r="M833" s="5" t="s">
        <v>148</v>
      </c>
      <c r="N833" s="5" t="s">
        <v>143</v>
      </c>
    </row>
    <row r="834" spans="1:14" ht="12.75" hidden="1" customHeight="1" thickTop="1" thickBot="1" x14ac:dyDescent="0.4">
      <c r="A834" s="23">
        <v>831</v>
      </c>
      <c r="B834" s="23">
        <v>18</v>
      </c>
      <c r="C834" s="99">
        <v>43037</v>
      </c>
      <c r="D834" s="39" t="s">
        <v>103</v>
      </c>
      <c r="E834" s="24" t="str">
        <f t="shared" si="179"/>
        <v>WEST HAVEN GRAYS</v>
      </c>
      <c r="F834" s="25" t="str">
        <f t="shared" si="179"/>
        <v>NORTH BRANFORD LEGENDS</v>
      </c>
      <c r="G834" s="73"/>
      <c r="H834" s="97">
        <f>VLOOKUP(E834,START_TIMES,2)</f>
        <v>0.41666666666666702</v>
      </c>
      <c r="I834" s="25" t="str">
        <f>VLOOKUP(E834,FallFields1,2)</f>
        <v>Pagels Field, West Haven</v>
      </c>
      <c r="J834" s="75"/>
      <c r="M834" s="5" t="s">
        <v>145</v>
      </c>
      <c r="N834" s="5" t="s">
        <v>139</v>
      </c>
    </row>
    <row r="835" spans="1:14" ht="12.75" hidden="1" customHeight="1" thickTop="1" thickBot="1" x14ac:dyDescent="0.4">
      <c r="A835" s="23">
        <v>832</v>
      </c>
      <c r="B835" s="23">
        <v>18</v>
      </c>
      <c r="C835" s="99">
        <v>43037</v>
      </c>
      <c r="D835" s="39" t="s">
        <v>103</v>
      </c>
      <c r="E835" s="24" t="str">
        <f t="shared" si="179"/>
        <v>NAUGATUCK RIVER RATS</v>
      </c>
      <c r="F835" s="25" t="str">
        <f t="shared" si="179"/>
        <v>FARMINGTON WHITE OWLS</v>
      </c>
      <c r="G835" s="73"/>
      <c r="H835" s="97">
        <f>VLOOKUP(E835,START_TIMES,2)</f>
        <v>0.41666666666666702</v>
      </c>
      <c r="I835" s="25" t="str">
        <f>VLOOKUP(E835,FallFields1,2)</f>
        <v>City Hill MS, Naugatuck</v>
      </c>
      <c r="J835" s="75"/>
      <c r="M835" s="5" t="s">
        <v>137</v>
      </c>
      <c r="N835" s="5" t="s">
        <v>147</v>
      </c>
    </row>
    <row r="836" spans="1:14" ht="12.75" hidden="1" customHeight="1" thickTop="1" thickBot="1" x14ac:dyDescent="0.4">
      <c r="A836" s="23">
        <v>833</v>
      </c>
      <c r="B836" s="23"/>
      <c r="C836" s="99"/>
      <c r="D836" s="29"/>
      <c r="E836" s="24"/>
      <c r="F836" s="25"/>
      <c r="G836" s="73"/>
      <c r="H836" s="97"/>
      <c r="I836" s="25"/>
      <c r="J836" s="75"/>
      <c r="M836" s="2"/>
      <c r="N836" s="2"/>
    </row>
    <row r="837" spans="1:14" ht="12.75" hidden="1" customHeight="1" thickTop="1" thickBot="1" x14ac:dyDescent="0.4">
      <c r="A837" s="23">
        <v>834</v>
      </c>
      <c r="B837" s="23" t="s">
        <v>644</v>
      </c>
      <c r="C837" s="99">
        <v>43044</v>
      </c>
      <c r="D837" s="35" t="s">
        <v>175</v>
      </c>
      <c r="E837" s="24" t="str">
        <f t="shared" ref="E837:F842" si="180">VLOOKUP(M837,Teams,2)</f>
        <v>CLUB NAPOLI 30</v>
      </c>
      <c r="F837" s="25" t="str">
        <f t="shared" si="180"/>
        <v>MILFORD AMIGOS</v>
      </c>
      <c r="G837" s="73"/>
      <c r="H837" s="97">
        <f t="shared" ref="H837:H842" si="181">VLOOKUP(E837,START_TIMES,2)</f>
        <v>0.41666666666666702</v>
      </c>
      <c r="I837" s="25" t="str">
        <f>VLOOKUP(E837,FallFields1,2)</f>
        <v>Quinnipiac Park, Cheshire</v>
      </c>
      <c r="J837" s="75"/>
      <c r="M837" s="232" t="s">
        <v>152</v>
      </c>
      <c r="N837" s="232" t="s">
        <v>155</v>
      </c>
    </row>
    <row r="838" spans="1:14" ht="12.75" hidden="1" customHeight="1" thickTop="1" thickBot="1" x14ac:dyDescent="0.4">
      <c r="A838" s="23">
        <v>835</v>
      </c>
      <c r="B838" s="23" t="s">
        <v>644</v>
      </c>
      <c r="C838" s="99">
        <v>43044</v>
      </c>
      <c r="D838" s="35" t="s">
        <v>175</v>
      </c>
      <c r="E838" s="24" t="str">
        <f t="shared" si="180"/>
        <v>STAMFORD FC</v>
      </c>
      <c r="F838" s="25" t="str">
        <f t="shared" si="180"/>
        <v>PAMPLONA FC</v>
      </c>
      <c r="G838" s="73"/>
      <c r="H838" s="97">
        <f t="shared" si="181"/>
        <v>0.41666666666666702</v>
      </c>
      <c r="I838" s="25" t="str">
        <f>VLOOKUP(E838,fields,2)</f>
        <v>West Beach Fields, Stamford</v>
      </c>
      <c r="J838" s="75"/>
      <c r="M838" s="232" t="s">
        <v>158</v>
      </c>
      <c r="N838" s="232" t="s">
        <v>651</v>
      </c>
    </row>
    <row r="839" spans="1:14" ht="12.75" hidden="1" customHeight="1" thickTop="1" thickBot="1" x14ac:dyDescent="0.4">
      <c r="A839" s="23">
        <v>836</v>
      </c>
      <c r="B839" s="23" t="s">
        <v>644</v>
      </c>
      <c r="C839" s="99">
        <v>43044</v>
      </c>
      <c r="D839" s="35" t="s">
        <v>175</v>
      </c>
      <c r="E839" s="24" t="str">
        <f t="shared" si="180"/>
        <v>BYE 30 (NO GAME)</v>
      </c>
      <c r="F839" s="25" t="str">
        <f t="shared" si="180"/>
        <v>NEWTOWN SALTY DOGS</v>
      </c>
      <c r="G839" s="73"/>
      <c r="H839" s="97">
        <f t="shared" si="181"/>
        <v>0.41666666666666669</v>
      </c>
      <c r="I839" s="25" t="str">
        <f>VLOOKUP(E839,FallFields1,2)</f>
        <v>--</v>
      </c>
      <c r="J839" s="75"/>
      <c r="M839" s="232" t="s">
        <v>150</v>
      </c>
      <c r="N839" s="232" t="s">
        <v>157</v>
      </c>
    </row>
    <row r="840" spans="1:14" ht="12.75" hidden="1" customHeight="1" thickTop="1" thickBot="1" x14ac:dyDescent="0.4">
      <c r="A840" s="23">
        <v>837</v>
      </c>
      <c r="B840" s="23" t="s">
        <v>644</v>
      </c>
      <c r="C840" s="99">
        <v>43044</v>
      </c>
      <c r="D840" s="35" t="s">
        <v>175</v>
      </c>
      <c r="E840" s="24" t="str">
        <f t="shared" si="180"/>
        <v>INTERNAZIONALE</v>
      </c>
      <c r="F840" s="25" t="str">
        <f t="shared" si="180"/>
        <v>WATERTOWN GEEZERS</v>
      </c>
      <c r="G840" s="73"/>
      <c r="H840" s="97">
        <f t="shared" si="181"/>
        <v>0.41666666666666702</v>
      </c>
      <c r="I840" s="25" t="str">
        <f>VLOOKUP(E840,FallFields1,2)</f>
        <v>tbd</v>
      </c>
      <c r="J840" s="75"/>
      <c r="M840" s="232" t="s">
        <v>652</v>
      </c>
      <c r="N840" s="232" t="s">
        <v>159</v>
      </c>
    </row>
    <row r="841" spans="1:14" ht="12.75" hidden="1" customHeight="1" thickTop="1" thickBot="1" x14ac:dyDescent="0.4">
      <c r="A841" s="23">
        <v>838</v>
      </c>
      <c r="B841" s="23" t="s">
        <v>644</v>
      </c>
      <c r="C841" s="99">
        <v>43044</v>
      </c>
      <c r="D841" s="35" t="s">
        <v>175</v>
      </c>
      <c r="E841" s="24" t="str">
        <f t="shared" si="180"/>
        <v>NAUGATUCK FUSION</v>
      </c>
      <c r="F841" s="25" t="str">
        <f t="shared" si="180"/>
        <v>CASEUS NEW HAVEN FC</v>
      </c>
      <c r="G841" s="73"/>
      <c r="H841" s="97">
        <f t="shared" si="181"/>
        <v>0.41666666666666702</v>
      </c>
      <c r="I841" s="25" t="str">
        <f>VLOOKUP(E841,FallFields1,2)</f>
        <v>City Hill MS, Naugatuck</v>
      </c>
      <c r="J841" s="75"/>
      <c r="M841" s="232" t="s">
        <v>156</v>
      </c>
      <c r="N841" s="232" t="s">
        <v>151</v>
      </c>
    </row>
    <row r="842" spans="1:14" ht="12.75" hidden="1" customHeight="1" thickTop="1" thickBot="1" x14ac:dyDescent="0.4">
      <c r="A842" s="23">
        <v>839</v>
      </c>
      <c r="B842" s="23" t="s">
        <v>644</v>
      </c>
      <c r="C842" s="99">
        <v>43044</v>
      </c>
      <c r="D842" s="35" t="s">
        <v>175</v>
      </c>
      <c r="E842" s="24" t="str">
        <f t="shared" si="180"/>
        <v>LITCHFIELD COUNTY BLUES</v>
      </c>
      <c r="F842" s="25" t="str">
        <f t="shared" si="180"/>
        <v>HENRY  REID FC 30</v>
      </c>
      <c r="G842" s="73"/>
      <c r="H842" s="97">
        <f t="shared" si="181"/>
        <v>0.41666666666666702</v>
      </c>
      <c r="I842" s="25" t="str">
        <f>VLOOKUP(E842,FallFields1,2)</f>
        <v>Whittlesey Harrison, Morris</v>
      </c>
      <c r="J842" s="75"/>
      <c r="M842" s="232" t="s">
        <v>154</v>
      </c>
      <c r="N842" s="232" t="s">
        <v>153</v>
      </c>
    </row>
    <row r="843" spans="1:14" ht="12.75" hidden="1" customHeight="1" thickTop="1" thickBot="1" x14ac:dyDescent="0.4">
      <c r="A843" s="23">
        <v>840</v>
      </c>
      <c r="B843" s="23" t="s">
        <v>0</v>
      </c>
      <c r="C843" s="99"/>
      <c r="D843" s="29"/>
      <c r="E843" s="24"/>
      <c r="F843" s="25"/>
      <c r="G843" s="73"/>
      <c r="H843" s="97"/>
      <c r="I843" s="25"/>
      <c r="J843" s="75"/>
      <c r="M843" s="2"/>
      <c r="N843" s="2"/>
    </row>
    <row r="844" spans="1:14" ht="12.75" hidden="1" customHeight="1" thickTop="1" thickBot="1" x14ac:dyDescent="0.4">
      <c r="A844" s="23">
        <v>841</v>
      </c>
      <c r="B844" s="23" t="s">
        <v>644</v>
      </c>
      <c r="C844" s="99">
        <v>43044</v>
      </c>
      <c r="D844" s="38" t="s">
        <v>13</v>
      </c>
      <c r="E844" s="24" t="str">
        <f t="shared" ref="E844:F849" si="182">VLOOKUP(M844,Teams,2)</f>
        <v>HAMDEN UNITED</v>
      </c>
      <c r="F844" s="25" t="str">
        <f t="shared" si="182"/>
        <v>NORTH HAVEN SC</v>
      </c>
      <c r="G844" s="73"/>
      <c r="H844" s="97">
        <f t="shared" ref="H844:H849" si="183">VLOOKUP(E844,START_TIMES,2)</f>
        <v>0.41666666666666702</v>
      </c>
      <c r="I844" s="25" t="str">
        <f>VLOOKUP(E844,fields,2)</f>
        <v>Hamden MS, Hamden</v>
      </c>
      <c r="J844" s="75"/>
      <c r="M844" s="239" t="s">
        <v>122</v>
      </c>
      <c r="N844" s="239" t="s">
        <v>125</v>
      </c>
    </row>
    <row r="845" spans="1:14" ht="12.75" hidden="1" customHeight="1" thickTop="1" thickBot="1" x14ac:dyDescent="0.4">
      <c r="A845" s="23">
        <v>842</v>
      </c>
      <c r="B845" s="23" t="s">
        <v>644</v>
      </c>
      <c r="C845" s="99">
        <v>43044</v>
      </c>
      <c r="D845" s="38" t="s">
        <v>13</v>
      </c>
      <c r="E845" s="24" t="str">
        <f t="shared" si="182"/>
        <v>WALLINGFORD MORELIA</v>
      </c>
      <c r="F845" s="25" t="str">
        <f t="shared" si="182"/>
        <v>BYE 40 (NO GAME)</v>
      </c>
      <c r="G845" s="73"/>
      <c r="H845" s="97">
        <f t="shared" si="183"/>
        <v>0.41666666666666702</v>
      </c>
      <c r="I845" s="25" t="s">
        <v>91</v>
      </c>
      <c r="J845" s="75"/>
      <c r="M845" s="239" t="s">
        <v>128</v>
      </c>
      <c r="N845" s="239" t="s">
        <v>653</v>
      </c>
    </row>
    <row r="846" spans="1:14" ht="12.75" customHeight="1" thickTop="1" thickBot="1" x14ac:dyDescent="0.4">
      <c r="A846" s="23">
        <v>843</v>
      </c>
      <c r="B846" s="23" t="s">
        <v>644</v>
      </c>
      <c r="C846" s="99">
        <v>43044</v>
      </c>
      <c r="D846" s="38" t="s">
        <v>13</v>
      </c>
      <c r="E846" s="24" t="str">
        <f t="shared" si="182"/>
        <v xml:space="preserve">CHESHIRE UNITED </v>
      </c>
      <c r="F846" s="25" t="str">
        <f t="shared" si="182"/>
        <v>STAMFORD CITY</v>
      </c>
      <c r="G846" s="73"/>
      <c r="H846" s="97">
        <f t="shared" si="183"/>
        <v>0.41666666666666702</v>
      </c>
      <c r="I846" s="25" t="str">
        <f>VLOOKUP(E846,fields,2)</f>
        <v>Quinnipiac Park, Cheshire</v>
      </c>
      <c r="J846" s="75"/>
      <c r="M846" s="239" t="s">
        <v>120</v>
      </c>
      <c r="N846" s="239" t="s">
        <v>127</v>
      </c>
    </row>
    <row r="847" spans="1:14" ht="12.75" hidden="1" customHeight="1" thickTop="1" thickBot="1" x14ac:dyDescent="0.4">
      <c r="A847" s="23">
        <v>844</v>
      </c>
      <c r="B847" s="23" t="s">
        <v>644</v>
      </c>
      <c r="C847" s="99">
        <v>43044</v>
      </c>
      <c r="D847" s="38" t="s">
        <v>13</v>
      </c>
      <c r="E847" s="24" t="str">
        <f t="shared" si="182"/>
        <v>BESA SC</v>
      </c>
      <c r="F847" s="25" t="str">
        <f t="shared" si="182"/>
        <v>WILTON WOLVES</v>
      </c>
      <c r="G847" s="73"/>
      <c r="H847" s="97">
        <f t="shared" si="183"/>
        <v>0.41666666666666669</v>
      </c>
      <c r="I847" s="25" t="str">
        <f>VLOOKUP(E847,fields,2)</f>
        <v>Wilby HS, Waterbury</v>
      </c>
      <c r="J847" s="75"/>
      <c r="M847" s="239" t="s">
        <v>654</v>
      </c>
      <c r="N847" s="239" t="s">
        <v>129</v>
      </c>
    </row>
    <row r="848" spans="1:14" ht="12.75" hidden="1" customHeight="1" thickTop="1" thickBot="1" x14ac:dyDescent="0.4">
      <c r="A848" s="23">
        <v>845</v>
      </c>
      <c r="B848" s="23" t="s">
        <v>644</v>
      </c>
      <c r="C848" s="99">
        <v>43044</v>
      </c>
      <c r="D848" s="38" t="s">
        <v>13</v>
      </c>
      <c r="E848" s="24" t="str">
        <f t="shared" si="182"/>
        <v>PAN ZONES</v>
      </c>
      <c r="F848" s="25" t="str">
        <f t="shared" si="182"/>
        <v>ELI'S FC</v>
      </c>
      <c r="G848" s="73"/>
      <c r="H848" s="97">
        <f t="shared" si="183"/>
        <v>0.41666666666666702</v>
      </c>
      <c r="I848" s="25" t="str">
        <f>VLOOKUP(E848,fields,2)</f>
        <v>Stanley Quarter Park, New Britain</v>
      </c>
      <c r="J848" s="75"/>
      <c r="M848" s="239" t="s">
        <v>126</v>
      </c>
      <c r="N848" s="239" t="s">
        <v>121</v>
      </c>
    </row>
    <row r="849" spans="1:14" ht="12.75" hidden="1" customHeight="1" thickTop="1" thickBot="1" x14ac:dyDescent="0.4">
      <c r="A849" s="23">
        <v>846</v>
      </c>
      <c r="B849" s="23" t="s">
        <v>644</v>
      </c>
      <c r="C849" s="99">
        <v>43044</v>
      </c>
      <c r="D849" s="38" t="s">
        <v>13</v>
      </c>
      <c r="E849" s="24" t="str">
        <f t="shared" si="182"/>
        <v>NORTH BRANFORD 40</v>
      </c>
      <c r="F849" s="25" t="str">
        <f t="shared" si="182"/>
        <v>HENRY  REID FC 40</v>
      </c>
      <c r="G849" s="73"/>
      <c r="H849" s="97">
        <f t="shared" si="183"/>
        <v>0.41666666666666702</v>
      </c>
      <c r="I849" s="25" t="str">
        <f>VLOOKUP(E849,fields,2)</f>
        <v>Coginchaug HS, Durham</v>
      </c>
      <c r="J849" s="75"/>
      <c r="M849" s="239" t="s">
        <v>124</v>
      </c>
      <c r="N849" s="239" t="s">
        <v>123</v>
      </c>
    </row>
    <row r="850" spans="1:14" ht="12.75" hidden="1" customHeight="1" thickTop="1" thickBot="1" x14ac:dyDescent="0.4">
      <c r="A850" s="23">
        <v>847</v>
      </c>
      <c r="B850" s="23" t="s">
        <v>0</v>
      </c>
      <c r="C850" s="99"/>
      <c r="D850" s="29"/>
      <c r="E850" s="24"/>
      <c r="F850" s="25"/>
      <c r="G850" s="73"/>
      <c r="H850" s="97"/>
      <c r="I850" s="25"/>
      <c r="J850" s="75"/>
      <c r="M850" s="2"/>
      <c r="N850" s="2"/>
    </row>
    <row r="851" spans="1:14" ht="12.75" hidden="1" customHeight="1" thickTop="1" thickBot="1" x14ac:dyDescent="0.4">
      <c r="A851" s="23">
        <v>848</v>
      </c>
      <c r="B851" s="23" t="s">
        <v>645</v>
      </c>
      <c r="C851" s="99">
        <v>43051</v>
      </c>
      <c r="D851" s="35" t="s">
        <v>175</v>
      </c>
      <c r="E851" s="24" t="str">
        <f t="shared" ref="E851:F856" si="184">VLOOKUP(M851,Teams,2)</f>
        <v>PAMPLONA FC</v>
      </c>
      <c r="F851" s="25" t="str">
        <f t="shared" si="184"/>
        <v>INTERNAZIONALE</v>
      </c>
      <c r="G851" s="73"/>
      <c r="H851" s="97">
        <f t="shared" ref="H851:H856" si="185">VLOOKUP(E851,START_TIMES,2)</f>
        <v>0.41666666666666702</v>
      </c>
      <c r="I851" s="25" t="str">
        <f>VLOOKUP(E851,FallFields1,2)</f>
        <v>Fontaine Field, Norwich</v>
      </c>
      <c r="J851" s="75"/>
      <c r="M851" s="232" t="s">
        <v>651</v>
      </c>
      <c r="N851" s="232" t="s">
        <v>652</v>
      </c>
    </row>
    <row r="852" spans="1:14" ht="12.75" hidden="1" customHeight="1" thickTop="1" thickBot="1" x14ac:dyDescent="0.4">
      <c r="A852" s="23">
        <v>849</v>
      </c>
      <c r="B852" s="23" t="s">
        <v>645</v>
      </c>
      <c r="C852" s="99">
        <v>43051</v>
      </c>
      <c r="D852" s="35" t="s">
        <v>175</v>
      </c>
      <c r="E852" s="24" t="str">
        <f t="shared" si="184"/>
        <v>WATERTOWN GEEZERS</v>
      </c>
      <c r="F852" s="25" t="str">
        <f t="shared" si="184"/>
        <v>BYE 30 (NO GAME)</v>
      </c>
      <c r="G852" s="73"/>
      <c r="H852" s="97">
        <f t="shared" si="185"/>
        <v>0.41666666666666702</v>
      </c>
      <c r="I852" s="25" t="s">
        <v>91</v>
      </c>
      <c r="J852" s="75"/>
      <c r="M852" s="232" t="s">
        <v>159</v>
      </c>
      <c r="N852" s="232" t="s">
        <v>150</v>
      </c>
    </row>
    <row r="853" spans="1:14" ht="12.75" hidden="1" customHeight="1" thickTop="1" thickBot="1" x14ac:dyDescent="0.4">
      <c r="A853" s="23">
        <v>850</v>
      </c>
      <c r="B853" s="23" t="s">
        <v>645</v>
      </c>
      <c r="C853" s="99">
        <v>43051</v>
      </c>
      <c r="D853" s="35" t="s">
        <v>175</v>
      </c>
      <c r="E853" s="24" t="str">
        <f t="shared" si="184"/>
        <v>CASEUS NEW HAVEN FC</v>
      </c>
      <c r="F853" s="25" t="str">
        <f t="shared" si="184"/>
        <v>STAMFORD FC</v>
      </c>
      <c r="G853" s="73"/>
      <c r="H853" s="97">
        <f t="shared" si="185"/>
        <v>0.33333333333333331</v>
      </c>
      <c r="I853" s="25" t="str">
        <f>VLOOKUP(E853,FallFields1,2)</f>
        <v>Strong Stadium, West Haven</v>
      </c>
      <c r="J853" s="75"/>
      <c r="M853" s="232" t="s">
        <v>151</v>
      </c>
      <c r="N853" s="232" t="s">
        <v>158</v>
      </c>
    </row>
    <row r="854" spans="1:14" ht="12.75" hidden="1" customHeight="1" thickTop="1" thickBot="1" x14ac:dyDescent="0.4">
      <c r="A854" s="23">
        <v>851</v>
      </c>
      <c r="B854" s="23" t="s">
        <v>645</v>
      </c>
      <c r="C854" s="99">
        <v>43051</v>
      </c>
      <c r="D854" s="35" t="s">
        <v>175</v>
      </c>
      <c r="E854" s="24" t="str">
        <f t="shared" si="184"/>
        <v>NEWTOWN SALTY DOGS</v>
      </c>
      <c r="F854" s="25" t="str">
        <f t="shared" si="184"/>
        <v>CLUB NAPOLI 30</v>
      </c>
      <c r="G854" s="73"/>
      <c r="H854" s="97">
        <f t="shared" si="185"/>
        <v>0.33333333333333331</v>
      </c>
      <c r="I854" s="25" t="str">
        <f>VLOOKUP(E854,FallFields1,2)</f>
        <v>Treadwell Park, Newtown</v>
      </c>
      <c r="J854" s="75"/>
      <c r="M854" s="232" t="s">
        <v>157</v>
      </c>
      <c r="N854" s="232" t="s">
        <v>152</v>
      </c>
    </row>
    <row r="855" spans="1:14" ht="12.75" hidden="1" customHeight="1" thickTop="1" thickBot="1" x14ac:dyDescent="0.4">
      <c r="A855" s="23">
        <v>852</v>
      </c>
      <c r="B855" s="23" t="s">
        <v>645</v>
      </c>
      <c r="C855" s="99">
        <v>43051</v>
      </c>
      <c r="D855" s="35" t="s">
        <v>175</v>
      </c>
      <c r="E855" s="24" t="str">
        <f t="shared" si="184"/>
        <v>HENRY  REID FC 30</v>
      </c>
      <c r="F855" s="25" t="str">
        <f t="shared" si="184"/>
        <v>NAUGATUCK FUSION</v>
      </c>
      <c r="G855" s="73"/>
      <c r="H855" s="97">
        <f t="shared" si="185"/>
        <v>0.41666666666666702</v>
      </c>
      <c r="I855" s="25" t="str">
        <f>VLOOKUP(E855,FallFields1,2)</f>
        <v>Ludlowe HS, Fairfield</v>
      </c>
      <c r="J855" s="75"/>
      <c r="M855" s="232" t="s">
        <v>153</v>
      </c>
      <c r="N855" s="232" t="s">
        <v>156</v>
      </c>
    </row>
    <row r="856" spans="1:14" ht="12.75" hidden="1" customHeight="1" thickTop="1" thickBot="1" x14ac:dyDescent="0.4">
      <c r="A856" s="23">
        <v>853</v>
      </c>
      <c r="B856" s="23" t="s">
        <v>645</v>
      </c>
      <c r="C856" s="99">
        <v>43051</v>
      </c>
      <c r="D856" s="35" t="s">
        <v>175</v>
      </c>
      <c r="E856" s="24" t="str">
        <f t="shared" si="184"/>
        <v>MILFORD AMIGOS</v>
      </c>
      <c r="F856" s="25" t="str">
        <f t="shared" si="184"/>
        <v>LITCHFIELD COUNTY BLUES</v>
      </c>
      <c r="G856" s="73"/>
      <c r="H856" s="97">
        <f t="shared" si="185"/>
        <v>0.33333333333333331</v>
      </c>
      <c r="I856" s="25" t="str">
        <f>VLOOKUP(E856,FallFields1,2)</f>
        <v>Pease Road, Woodbridge</v>
      </c>
      <c r="J856" s="75"/>
      <c r="M856" s="232" t="s">
        <v>155</v>
      </c>
      <c r="N856" s="232" t="s">
        <v>154</v>
      </c>
    </row>
    <row r="857" spans="1:14" ht="12.75" hidden="1" customHeight="1" thickTop="1" thickBot="1" x14ac:dyDescent="0.4">
      <c r="A857" s="23">
        <v>854</v>
      </c>
      <c r="B857" s="23" t="s">
        <v>0</v>
      </c>
      <c r="C857" s="99"/>
      <c r="D857" s="29"/>
      <c r="E857" s="24"/>
      <c r="F857" s="25"/>
      <c r="G857" s="73"/>
      <c r="H857" s="97"/>
      <c r="I857" s="25"/>
      <c r="J857" s="75"/>
      <c r="M857" s="2"/>
      <c r="N857" s="2"/>
    </row>
    <row r="858" spans="1:14" ht="12.75" hidden="1" customHeight="1" thickTop="1" thickBot="1" x14ac:dyDescent="0.4">
      <c r="A858" s="23">
        <v>855</v>
      </c>
      <c r="B858" s="23" t="s">
        <v>645</v>
      </c>
      <c r="C858" s="99">
        <v>43051</v>
      </c>
      <c r="D858" s="38" t="s">
        <v>13</v>
      </c>
      <c r="E858" s="24" t="str">
        <f t="shared" ref="E858:F863" si="186">VLOOKUP(M858,Teams,2)</f>
        <v>BYE 40 (NO GAME)</v>
      </c>
      <c r="F858" s="25" t="str">
        <f t="shared" si="186"/>
        <v>BESA SC</v>
      </c>
      <c r="G858" s="73"/>
      <c r="H858" s="97">
        <f t="shared" ref="H858:H863" si="187">VLOOKUP(E858,START_TIMES,2)</f>
        <v>0.41666666666666669</v>
      </c>
      <c r="I858" s="25" t="str">
        <f t="shared" ref="I858:I863" si="188">VLOOKUP(E858,fields,2)</f>
        <v>--</v>
      </c>
      <c r="J858" s="75"/>
      <c r="M858" s="239" t="s">
        <v>653</v>
      </c>
      <c r="N858" s="239" t="s">
        <v>654</v>
      </c>
    </row>
    <row r="859" spans="1:14" ht="12.75" hidden="1" customHeight="1" thickTop="1" thickBot="1" x14ac:dyDescent="0.4">
      <c r="A859" s="23">
        <v>856</v>
      </c>
      <c r="B859" s="23" t="s">
        <v>645</v>
      </c>
      <c r="C859" s="99">
        <v>43051</v>
      </c>
      <c r="D859" s="38" t="s">
        <v>13</v>
      </c>
      <c r="E859" s="24" t="str">
        <f t="shared" si="186"/>
        <v>WILTON WOLVES</v>
      </c>
      <c r="F859" s="25" t="str">
        <f t="shared" si="186"/>
        <v xml:space="preserve">CHESHIRE UNITED </v>
      </c>
      <c r="G859" s="73"/>
      <c r="H859" s="97">
        <f t="shared" si="187"/>
        <v>0.41666666666666702</v>
      </c>
      <c r="I859" s="25" t="str">
        <f t="shared" si="188"/>
        <v>Middlebrook School, Wilton</v>
      </c>
      <c r="J859" s="75"/>
      <c r="M859" s="239" t="s">
        <v>129</v>
      </c>
      <c r="N859" s="239" t="s">
        <v>120</v>
      </c>
    </row>
    <row r="860" spans="1:14" ht="12.75" hidden="1" customHeight="1" thickTop="1" thickBot="1" x14ac:dyDescent="0.4">
      <c r="A860" s="23">
        <v>857</v>
      </c>
      <c r="B860" s="23" t="s">
        <v>645</v>
      </c>
      <c r="C860" s="99">
        <v>43051</v>
      </c>
      <c r="D860" s="38" t="s">
        <v>13</v>
      </c>
      <c r="E860" s="24" t="str">
        <f t="shared" si="186"/>
        <v>ELI'S FC</v>
      </c>
      <c r="F860" s="25" t="str">
        <f t="shared" si="186"/>
        <v>WALLINGFORD MORELIA</v>
      </c>
      <c r="G860" s="73"/>
      <c r="H860" s="97">
        <f t="shared" si="187"/>
        <v>0.41666666666666702</v>
      </c>
      <c r="I860" s="25" t="str">
        <f t="shared" si="188"/>
        <v>Platt Tech HS, Milford</v>
      </c>
      <c r="J860" s="75"/>
      <c r="M860" s="239" t="s">
        <v>121</v>
      </c>
      <c r="N860" s="239" t="s">
        <v>128</v>
      </c>
    </row>
    <row r="861" spans="1:14" ht="12.75" hidden="1" customHeight="1" thickTop="1" thickBot="1" x14ac:dyDescent="0.4">
      <c r="A861" s="23">
        <v>858</v>
      </c>
      <c r="B861" s="23" t="s">
        <v>645</v>
      </c>
      <c r="C861" s="99">
        <v>43051</v>
      </c>
      <c r="D861" s="38" t="s">
        <v>13</v>
      </c>
      <c r="E861" s="24" t="str">
        <f t="shared" si="186"/>
        <v>STAMFORD CITY</v>
      </c>
      <c r="F861" s="25" t="str">
        <f t="shared" si="186"/>
        <v>HAMDEN UNITED</v>
      </c>
      <c r="G861" s="73"/>
      <c r="H861" s="97">
        <f t="shared" si="187"/>
        <v>0.41666666666666702</v>
      </c>
      <c r="I861" s="25" t="str">
        <f t="shared" si="188"/>
        <v>West Beach Fields, Stamford</v>
      </c>
      <c r="J861" s="75"/>
      <c r="M861" s="239" t="s">
        <v>127</v>
      </c>
      <c r="N861" s="239" t="s">
        <v>122</v>
      </c>
    </row>
    <row r="862" spans="1:14" ht="12.75" hidden="1" customHeight="1" thickTop="1" thickBot="1" x14ac:dyDescent="0.4">
      <c r="A862" s="23">
        <v>859</v>
      </c>
      <c r="B862" s="23" t="s">
        <v>645</v>
      </c>
      <c r="C862" s="99">
        <v>43051</v>
      </c>
      <c r="D862" s="38" t="s">
        <v>13</v>
      </c>
      <c r="E862" s="24" t="str">
        <f t="shared" si="186"/>
        <v>HENRY  REID FC 40</v>
      </c>
      <c r="F862" s="25" t="str">
        <f t="shared" si="186"/>
        <v>PAN ZONES</v>
      </c>
      <c r="G862" s="73"/>
      <c r="H862" s="97">
        <f t="shared" si="187"/>
        <v>0.41666666666666702</v>
      </c>
      <c r="I862" s="25" t="str">
        <f t="shared" si="188"/>
        <v>Ludlowe HS, Fairfield</v>
      </c>
      <c r="J862" s="75"/>
      <c r="M862" s="239" t="s">
        <v>123</v>
      </c>
      <c r="N862" s="239" t="s">
        <v>126</v>
      </c>
    </row>
    <row r="863" spans="1:14" ht="12.75" hidden="1" customHeight="1" thickTop="1" thickBot="1" x14ac:dyDescent="0.4">
      <c r="A863" s="23">
        <v>860</v>
      </c>
      <c r="B863" s="23" t="s">
        <v>645</v>
      </c>
      <c r="C863" s="99">
        <v>43051</v>
      </c>
      <c r="D863" s="38" t="s">
        <v>13</v>
      </c>
      <c r="E863" s="24" t="str">
        <f t="shared" si="186"/>
        <v>NORTH HAVEN SC</v>
      </c>
      <c r="F863" s="25" t="str">
        <f t="shared" si="186"/>
        <v>NORTH BRANFORD 40</v>
      </c>
      <c r="G863" s="73"/>
      <c r="H863" s="97">
        <f t="shared" si="187"/>
        <v>0.41666666666666702</v>
      </c>
      <c r="I863" s="25" t="str">
        <f t="shared" si="188"/>
        <v>Ridge Road, North Haven</v>
      </c>
      <c r="J863" s="75"/>
      <c r="M863" s="239" t="s">
        <v>125</v>
      </c>
      <c r="N863" s="239" t="s">
        <v>124</v>
      </c>
    </row>
    <row r="864" spans="1:14" ht="13" thickTop="1" x14ac:dyDescent="0.25">
      <c r="H864" s="96"/>
    </row>
    <row r="865" spans="8:8" x14ac:dyDescent="0.25">
      <c r="H865" s="96"/>
    </row>
    <row r="866" spans="8:8" x14ac:dyDescent="0.25">
      <c r="H866" s="96"/>
    </row>
    <row r="867" spans="8:8" x14ac:dyDescent="0.25">
      <c r="H867" s="96"/>
    </row>
    <row r="868" spans="8:8" x14ac:dyDescent="0.25">
      <c r="H868" s="96"/>
    </row>
    <row r="869" spans="8:8" x14ac:dyDescent="0.25">
      <c r="H869" s="96"/>
    </row>
    <row r="870" spans="8:8" x14ac:dyDescent="0.25">
      <c r="H870" s="96"/>
    </row>
    <row r="871" spans="8:8" x14ac:dyDescent="0.25">
      <c r="H871" s="96"/>
    </row>
    <row r="872" spans="8:8" x14ac:dyDescent="0.25">
      <c r="H872" s="96"/>
    </row>
    <row r="873" spans="8:8" x14ac:dyDescent="0.25">
      <c r="H873" s="96"/>
    </row>
    <row r="874" spans="8:8" x14ac:dyDescent="0.25">
      <c r="H874" s="96"/>
    </row>
    <row r="875" spans="8:8" x14ac:dyDescent="0.25">
      <c r="H875" s="96"/>
    </row>
    <row r="876" spans="8:8" x14ac:dyDescent="0.25">
      <c r="H876" s="96"/>
    </row>
    <row r="877" spans="8:8" x14ac:dyDescent="0.25">
      <c r="H877" s="96"/>
    </row>
    <row r="878" spans="8:8" x14ac:dyDescent="0.25">
      <c r="H878" s="96"/>
    </row>
    <row r="879" spans="8:8" x14ac:dyDescent="0.25">
      <c r="H879" s="96"/>
    </row>
    <row r="880" spans="8:8" x14ac:dyDescent="0.25">
      <c r="H880" s="96"/>
    </row>
    <row r="881" spans="8:8" x14ac:dyDescent="0.25">
      <c r="H881" s="96"/>
    </row>
    <row r="882" spans="8:8" x14ac:dyDescent="0.25">
      <c r="H882" s="96"/>
    </row>
    <row r="883" spans="8:8" x14ac:dyDescent="0.25">
      <c r="H883" s="96"/>
    </row>
    <row r="884" spans="8:8" x14ac:dyDescent="0.25">
      <c r="H884" s="96"/>
    </row>
    <row r="885" spans="8:8" x14ac:dyDescent="0.25">
      <c r="H885" s="96"/>
    </row>
    <row r="886" spans="8:8" x14ac:dyDescent="0.25">
      <c r="H886" s="96"/>
    </row>
    <row r="887" spans="8:8" x14ac:dyDescent="0.25">
      <c r="H887" s="96"/>
    </row>
    <row r="888" spans="8:8" x14ac:dyDescent="0.25">
      <c r="H888" s="96"/>
    </row>
    <row r="889" spans="8:8" x14ac:dyDescent="0.25">
      <c r="H889" s="96"/>
    </row>
    <row r="890" spans="8:8" x14ac:dyDescent="0.25">
      <c r="H890" s="96"/>
    </row>
    <row r="891" spans="8:8" x14ac:dyDescent="0.25">
      <c r="H891" s="96"/>
    </row>
    <row r="892" spans="8:8" x14ac:dyDescent="0.25">
      <c r="H892" s="96"/>
    </row>
    <row r="893" spans="8:8" x14ac:dyDescent="0.25">
      <c r="H893" s="96"/>
    </row>
    <row r="894" spans="8:8" x14ac:dyDescent="0.25">
      <c r="H894" s="96"/>
    </row>
    <row r="895" spans="8:8" x14ac:dyDescent="0.25">
      <c r="H895" s="96"/>
    </row>
    <row r="896" spans="8:8" x14ac:dyDescent="0.25">
      <c r="H896" s="96"/>
    </row>
    <row r="897" spans="8:8" x14ac:dyDescent="0.25">
      <c r="H897" s="96"/>
    </row>
    <row r="898" spans="8:8" x14ac:dyDescent="0.25">
      <c r="H898" s="96"/>
    </row>
    <row r="899" spans="8:8" x14ac:dyDescent="0.25">
      <c r="H899" s="96"/>
    </row>
    <row r="900" spans="8:8" x14ac:dyDescent="0.25">
      <c r="H900" s="96"/>
    </row>
    <row r="901" spans="8:8" x14ac:dyDescent="0.25">
      <c r="H901" s="96"/>
    </row>
    <row r="902" spans="8:8" x14ac:dyDescent="0.25">
      <c r="H902" s="96"/>
    </row>
    <row r="903" spans="8:8" x14ac:dyDescent="0.25">
      <c r="H903" s="96"/>
    </row>
    <row r="904" spans="8:8" x14ac:dyDescent="0.25">
      <c r="H904" s="96"/>
    </row>
    <row r="905" spans="8:8" x14ac:dyDescent="0.25">
      <c r="H905" s="96"/>
    </row>
    <row r="906" spans="8:8" x14ac:dyDescent="0.25">
      <c r="H906" s="96"/>
    </row>
    <row r="907" spans="8:8" x14ac:dyDescent="0.25">
      <c r="H907" s="96"/>
    </row>
    <row r="908" spans="8:8" x14ac:dyDescent="0.25">
      <c r="H908" s="96"/>
    </row>
    <row r="909" spans="8:8" x14ac:dyDescent="0.25">
      <c r="H909" s="96"/>
    </row>
    <row r="910" spans="8:8" x14ac:dyDescent="0.25">
      <c r="H910" s="96"/>
    </row>
    <row r="911" spans="8:8" x14ac:dyDescent="0.25">
      <c r="H911" s="96"/>
    </row>
    <row r="912" spans="8:8" x14ac:dyDescent="0.25">
      <c r="H912" s="96"/>
    </row>
    <row r="913" spans="8:8" x14ac:dyDescent="0.25">
      <c r="H913" s="96"/>
    </row>
    <row r="914" spans="8:8" x14ac:dyDescent="0.25">
      <c r="H914" s="96"/>
    </row>
    <row r="915" spans="8:8" x14ac:dyDescent="0.25">
      <c r="H915" s="96"/>
    </row>
    <row r="916" spans="8:8" x14ac:dyDescent="0.25">
      <c r="H916" s="96"/>
    </row>
    <row r="917" spans="8:8" x14ac:dyDescent="0.25">
      <c r="H917" s="96"/>
    </row>
    <row r="918" spans="8:8" x14ac:dyDescent="0.25">
      <c r="H918" s="96"/>
    </row>
    <row r="919" spans="8:8" x14ac:dyDescent="0.25">
      <c r="H919" s="96"/>
    </row>
    <row r="920" spans="8:8" x14ac:dyDescent="0.25">
      <c r="H920" s="96"/>
    </row>
    <row r="921" spans="8:8" x14ac:dyDescent="0.25">
      <c r="H921" s="96"/>
    </row>
    <row r="922" spans="8:8" x14ac:dyDescent="0.25">
      <c r="H922" s="96"/>
    </row>
    <row r="923" spans="8:8" x14ac:dyDescent="0.25">
      <c r="H923" s="96"/>
    </row>
    <row r="924" spans="8:8" x14ac:dyDescent="0.25">
      <c r="H924" s="96"/>
    </row>
    <row r="925" spans="8:8" x14ac:dyDescent="0.25">
      <c r="H925" s="96"/>
    </row>
    <row r="926" spans="8:8" x14ac:dyDescent="0.25">
      <c r="H926" s="96"/>
    </row>
    <row r="927" spans="8:8" x14ac:dyDescent="0.25">
      <c r="H927" s="96"/>
    </row>
    <row r="928" spans="8:8" x14ac:dyDescent="0.25">
      <c r="H928" s="96"/>
    </row>
    <row r="929" spans="8:8" x14ac:dyDescent="0.25">
      <c r="H929" s="96"/>
    </row>
  </sheetData>
  <autoFilter ref="A3:AB863" xr:uid="{00000000-0009-0000-0000-00000A000000}">
    <filterColumn colId="4">
      <filters>
        <filter val="CHESHIRE UNITED"/>
      </filters>
    </filterColumn>
  </autoFilter>
  <customSheetViews>
    <customSheetView guid="{7C5E7431-A90F-4AC4-9A07-BA1041730F4D}" scale="80" showPageBreaks="1" printArea="1" filter="1" showAutoFilter="1" hiddenColumns="1">
      <selection activeCell="M304" sqref="M304"/>
      <colBreaks count="1" manualBreakCount="1">
        <brk id="10" max="800" man="1"/>
      </colBreaks>
      <pageMargins left="0.75" right="0.75" top="1" bottom="1" header="0.5" footer="0.5"/>
      <pageSetup scale="53" orientation="landscape" r:id="rId1"/>
      <headerFooter alignWithMargins="0"/>
      <autoFilter ref="A3:AB863" xr:uid="{00000000-0000-0000-0000-000000000000}">
        <filterColumn colId="4">
          <filters>
            <filter val="CHESHIRE UNITED"/>
          </filters>
        </filterColumn>
      </autoFilter>
    </customSheetView>
  </customSheetViews>
  <mergeCells count="2">
    <mergeCell ref="B1:J1"/>
    <mergeCell ref="AF1:AG1"/>
  </mergeCells>
  <pageMargins left="0.75" right="0.75" top="1" bottom="1" header="0.5" footer="0.5"/>
  <pageSetup scale="53" orientation="landscape" r:id="rId2"/>
  <headerFooter alignWithMargins="0"/>
  <colBreaks count="1" manualBreakCount="1">
    <brk id="10" max="8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513B-23BD-4F94-A5AD-83868A05275C}">
  <sheetPr>
    <tabColor rgb="FF7030A0"/>
  </sheetPr>
  <dimension ref="A1:AG733"/>
  <sheetViews>
    <sheetView topLeftCell="A111" zoomScale="86" zoomScaleNormal="100" workbookViewId="0">
      <selection activeCell="A160" sqref="A160"/>
    </sheetView>
  </sheetViews>
  <sheetFormatPr defaultColWidth="9.1796875" defaultRowHeight="12.5" x14ac:dyDescent="0.25"/>
  <cols>
    <col min="1" max="1" width="3.1796875" style="16" bestFit="1" customWidth="1"/>
    <col min="2" max="2" width="6.81640625" style="16" customWidth="1"/>
    <col min="3" max="3" width="9" style="16" customWidth="1"/>
    <col min="4" max="4" width="13" style="16" customWidth="1"/>
    <col min="5" max="6" width="28.1796875" style="16" customWidth="1"/>
    <col min="7" max="7" width="8.81640625" style="16" customWidth="1"/>
    <col min="8" max="8" width="13.453125" style="16" customWidth="1"/>
    <col min="9" max="9" width="43.81640625" style="16" customWidth="1"/>
    <col min="10" max="10" width="49.26953125" style="16" customWidth="1"/>
    <col min="11" max="11" width="19.7265625" style="74" hidden="1" customWidth="1"/>
    <col min="12" max="12" width="19.7265625" style="16" hidden="1" customWidth="1"/>
    <col min="13" max="14" width="10.453125" style="16" customWidth="1"/>
    <col min="15" max="15" width="9.1796875" style="16" customWidth="1"/>
    <col min="16" max="17" width="29.81640625" style="263" customWidth="1"/>
    <col min="18" max="18" width="32" style="263" customWidth="1"/>
    <col min="19" max="19" width="10.54296875" style="263" customWidth="1"/>
    <col min="20" max="20" width="18.54296875" style="263" customWidth="1"/>
    <col min="21" max="21" width="29.81640625" style="263" customWidth="1"/>
    <col min="22" max="22" width="3" style="263" customWidth="1"/>
    <col min="23" max="23" width="11.26953125" style="263" customWidth="1"/>
    <col min="24" max="24" width="29.81640625" style="263" customWidth="1"/>
    <col min="25" max="25" width="9.1796875" style="263" customWidth="1"/>
    <col min="26" max="27" width="29.81640625" style="263" customWidth="1"/>
    <col min="28" max="28" width="32" style="263" customWidth="1"/>
    <col min="29" max="29" width="9.1796875" style="263" customWidth="1"/>
    <col min="30" max="30" width="14.81640625" style="263" customWidth="1"/>
    <col min="31" max="31" width="29.1796875" style="276" customWidth="1"/>
    <col min="32" max="32" width="18.7265625" style="263" customWidth="1"/>
    <col min="33" max="33" width="9" style="263" customWidth="1"/>
    <col min="34" max="34" width="9.1796875" style="16" customWidth="1"/>
    <col min="35" max="16384" width="9.1796875" style="16"/>
  </cols>
  <sheetData>
    <row r="1" spans="1:33" ht="51" customHeight="1" x14ac:dyDescent="0.4">
      <c r="A1" s="413" t="s">
        <v>751</v>
      </c>
      <c r="B1" s="414"/>
      <c r="C1" s="310">
        <f ca="1">TODAY()</f>
        <v>44316</v>
      </c>
      <c r="D1" s="311">
        <f ca="1">NOW()</f>
        <v>44316.649970833336</v>
      </c>
      <c r="E1" s="415" t="s">
        <v>753</v>
      </c>
      <c r="F1" s="415"/>
      <c r="G1" s="415"/>
      <c r="H1" s="415"/>
      <c r="I1" s="309"/>
      <c r="J1" s="308"/>
      <c r="K1" s="411"/>
      <c r="L1" s="412"/>
      <c r="M1" s="320" t="s">
        <v>177</v>
      </c>
      <c r="N1" s="320" t="s">
        <v>178</v>
      </c>
      <c r="P1" s="16" t="s">
        <v>179</v>
      </c>
      <c r="Q1" s="17" t="s">
        <v>180</v>
      </c>
      <c r="R1" s="17" t="s">
        <v>206</v>
      </c>
      <c r="S1" s="16"/>
      <c r="T1" s="18" t="s">
        <v>181</v>
      </c>
      <c r="U1" s="321"/>
      <c r="V1" s="6" t="s">
        <v>182</v>
      </c>
      <c r="W1" s="16" t="s">
        <v>183</v>
      </c>
      <c r="X1" s="16" t="s">
        <v>184</v>
      </c>
      <c r="Y1" s="16"/>
      <c r="Z1" s="16" t="s">
        <v>179</v>
      </c>
      <c r="AA1" s="17" t="s">
        <v>180</v>
      </c>
      <c r="AB1" s="17" t="s">
        <v>207</v>
      </c>
      <c r="AC1" s="16"/>
      <c r="AF1" s="410" t="s">
        <v>223</v>
      </c>
      <c r="AG1" s="410"/>
    </row>
    <row r="2" spans="1:33" ht="11.15" customHeight="1" x14ac:dyDescent="0.4">
      <c r="A2" s="23"/>
      <c r="B2" s="31"/>
      <c r="C2" s="32"/>
      <c r="D2" s="32"/>
      <c r="E2" s="304"/>
      <c r="F2" s="305"/>
      <c r="G2" s="306"/>
      <c r="H2" s="307"/>
      <c r="I2" s="32"/>
      <c r="J2" s="32"/>
      <c r="K2" s="32"/>
      <c r="L2" s="32"/>
      <c r="M2" s="32"/>
      <c r="N2" s="32"/>
      <c r="P2" s="16"/>
      <c r="Q2" s="17"/>
      <c r="R2" s="17"/>
      <c r="S2" s="16"/>
      <c r="T2" s="18"/>
      <c r="U2" s="321"/>
      <c r="V2" s="6"/>
      <c r="W2" s="16"/>
      <c r="X2" s="16"/>
      <c r="Y2" s="16"/>
      <c r="AC2" s="16"/>
      <c r="AF2" s="16"/>
      <c r="AG2" s="16"/>
    </row>
    <row r="3" spans="1:33" ht="14.5" thickBot="1" x14ac:dyDescent="0.35">
      <c r="A3" s="273">
        <v>0</v>
      </c>
      <c r="B3" s="81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3" t="s">
        <v>7</v>
      </c>
      <c r="I3" s="82" t="s">
        <v>8</v>
      </c>
      <c r="J3" s="84" t="s">
        <v>9</v>
      </c>
      <c r="K3" s="297" t="s">
        <v>728</v>
      </c>
      <c r="L3" s="297" t="s">
        <v>729</v>
      </c>
      <c r="M3" s="82" t="s">
        <v>177</v>
      </c>
      <c r="N3" s="82" t="s">
        <v>178</v>
      </c>
      <c r="P3" s="91"/>
      <c r="Q3" s="91"/>
      <c r="R3" s="91"/>
      <c r="S3" s="16"/>
      <c r="T3" s="91"/>
      <c r="U3" s="91"/>
      <c r="V3" s="16"/>
      <c r="W3" s="91"/>
      <c r="X3" s="91"/>
      <c r="Y3" s="16"/>
      <c r="AA3" s="322"/>
      <c r="AB3" s="322"/>
      <c r="AC3" s="16"/>
      <c r="AF3" s="16"/>
      <c r="AG3" s="16"/>
    </row>
    <row r="4" spans="1:33" ht="12.75" customHeight="1" thickTop="1" thickBot="1" x14ac:dyDescent="0.4">
      <c r="A4" s="362">
        <v>1</v>
      </c>
      <c r="B4" s="363">
        <v>1</v>
      </c>
      <c r="C4" s="364">
        <v>44304</v>
      </c>
      <c r="D4" s="365" t="s">
        <v>10</v>
      </c>
      <c r="E4" s="366" t="str">
        <f t="shared" ref="E4:F8" si="0">VLOOKUP(M4,Teams,2)</f>
        <v>NAUGATUCK FUSION</v>
      </c>
      <c r="F4" s="366" t="str">
        <f t="shared" si="0"/>
        <v>SHELTON FC</v>
      </c>
      <c r="G4" s="367" t="s">
        <v>917</v>
      </c>
      <c r="H4" s="361">
        <f>VLOOKUP(E4,START_TIMES,2)</f>
        <v>0.41666666666666702</v>
      </c>
      <c r="I4" s="366" t="str">
        <f>VLOOKUP(E4,fields,2)</f>
        <v>City Hill MS (G), Naugatuck</v>
      </c>
      <c r="J4" s="368"/>
      <c r="K4" s="16"/>
      <c r="M4" s="5" t="s">
        <v>92</v>
      </c>
      <c r="N4" s="5" t="s">
        <v>93</v>
      </c>
      <c r="O4" s="16" t="s">
        <v>0</v>
      </c>
      <c r="P4" s="267" t="s">
        <v>211</v>
      </c>
      <c r="Q4" s="300" t="s">
        <v>647</v>
      </c>
      <c r="R4" s="7" t="s">
        <v>679</v>
      </c>
      <c r="S4" s="16"/>
      <c r="T4" s="207" t="s">
        <v>97</v>
      </c>
      <c r="U4" s="207" t="s">
        <v>211</v>
      </c>
      <c r="V4" s="16">
        <v>1</v>
      </c>
      <c r="W4" s="207" t="s">
        <v>97</v>
      </c>
      <c r="X4" s="207" t="s">
        <v>211</v>
      </c>
      <c r="Y4" s="16"/>
      <c r="Z4" s="267" t="s">
        <v>211</v>
      </c>
      <c r="AA4" s="300" t="s">
        <v>647</v>
      </c>
      <c r="AB4" s="7" t="s">
        <v>679</v>
      </c>
      <c r="AF4" s="300" t="s">
        <v>647</v>
      </c>
      <c r="AG4" s="323">
        <v>0.41666666666666669</v>
      </c>
    </row>
    <row r="5" spans="1:33" ht="12.75" customHeight="1" thickTop="1" thickBot="1" x14ac:dyDescent="0.4">
      <c r="A5" s="362">
        <v>2</v>
      </c>
      <c r="B5" s="363">
        <v>1</v>
      </c>
      <c r="C5" s="364">
        <v>44304</v>
      </c>
      <c r="D5" s="365" t="s">
        <v>10</v>
      </c>
      <c r="E5" s="366" t="str">
        <f t="shared" si="0"/>
        <v>CLUB NAPOLI 30</v>
      </c>
      <c r="F5" s="366" t="str">
        <f t="shared" si="0"/>
        <v>NEWTOWN SALTY DOGS</v>
      </c>
      <c r="G5" s="367">
        <v>30</v>
      </c>
      <c r="H5" s="361">
        <v>0.45833333333333331</v>
      </c>
      <c r="I5" s="366" t="str">
        <f>VLOOKUP(E5,fields,2)</f>
        <v>Quinnipiac Park (G), Cheshire</v>
      </c>
      <c r="J5" s="368" t="s">
        <v>0</v>
      </c>
      <c r="K5" s="16"/>
      <c r="M5" s="5" t="s">
        <v>95</v>
      </c>
      <c r="N5" s="5" t="s">
        <v>94</v>
      </c>
      <c r="P5" s="267" t="s">
        <v>54</v>
      </c>
      <c r="Q5" s="255" t="s">
        <v>758</v>
      </c>
      <c r="R5" s="90" t="s">
        <v>888</v>
      </c>
      <c r="S5" s="16"/>
      <c r="T5" s="207" t="s">
        <v>101</v>
      </c>
      <c r="U5" s="207" t="s">
        <v>880</v>
      </c>
      <c r="V5" s="16">
        <v>2</v>
      </c>
      <c r="W5" s="207" t="s">
        <v>96</v>
      </c>
      <c r="X5" s="207" t="s">
        <v>54</v>
      </c>
      <c r="Y5" s="16"/>
      <c r="Z5" s="267" t="s">
        <v>54</v>
      </c>
      <c r="AA5" s="255" t="s">
        <v>758</v>
      </c>
      <c r="AB5" s="90" t="s">
        <v>91</v>
      </c>
      <c r="AF5" s="208" t="s">
        <v>648</v>
      </c>
      <c r="AG5" s="323">
        <v>0.41666666666666669</v>
      </c>
    </row>
    <row r="6" spans="1:33" ht="12.75" customHeight="1" thickTop="1" thickBot="1" x14ac:dyDescent="0.4">
      <c r="A6" s="362">
        <v>3</v>
      </c>
      <c r="B6" s="363">
        <v>1</v>
      </c>
      <c r="C6" s="364">
        <v>44304</v>
      </c>
      <c r="D6" s="365" t="s">
        <v>10</v>
      </c>
      <c r="E6" s="366" t="str">
        <f t="shared" si="0"/>
        <v>VASCO DA GAMA 30</v>
      </c>
      <c r="F6" s="366" t="str">
        <f t="shared" si="0"/>
        <v>STAMFORD FC</v>
      </c>
      <c r="G6" s="367">
        <v>32</v>
      </c>
      <c r="H6" s="361">
        <f>VLOOKUP(E6,START_TIMES,2)</f>
        <v>0.41666666666666702</v>
      </c>
      <c r="I6" s="366" t="str">
        <f>VLOOKUP(E6,fields,2)</f>
        <v>Veterans Memorial Park (T), Bridgeport</v>
      </c>
      <c r="J6" s="368" t="s">
        <v>0</v>
      </c>
      <c r="K6" s="16"/>
      <c r="M6" s="5" t="s">
        <v>97</v>
      </c>
      <c r="N6" s="5" t="s">
        <v>96</v>
      </c>
      <c r="P6" s="267" t="s">
        <v>217</v>
      </c>
      <c r="Q6" s="251" t="s">
        <v>199</v>
      </c>
      <c r="R6" s="7" t="s">
        <v>683</v>
      </c>
      <c r="S6" s="16"/>
      <c r="T6" s="208" t="s">
        <v>150</v>
      </c>
      <c r="U6" s="209" t="s">
        <v>883</v>
      </c>
      <c r="V6" s="16">
        <v>3</v>
      </c>
      <c r="W6" s="207" t="s">
        <v>93</v>
      </c>
      <c r="X6" s="207" t="s">
        <v>217</v>
      </c>
      <c r="Y6" s="16"/>
      <c r="Z6" s="267" t="s">
        <v>217</v>
      </c>
      <c r="AA6" s="251" t="s">
        <v>199</v>
      </c>
      <c r="AB6" s="7" t="s">
        <v>683</v>
      </c>
      <c r="AF6" s="278" t="s">
        <v>758</v>
      </c>
      <c r="AG6" s="323">
        <v>0.41666666666666669</v>
      </c>
    </row>
    <row r="7" spans="1:33" ht="12.75" customHeight="1" thickTop="1" thickBot="1" x14ac:dyDescent="0.4">
      <c r="A7" s="362">
        <v>4</v>
      </c>
      <c r="B7" s="363">
        <v>1</v>
      </c>
      <c r="C7" s="364">
        <v>44304</v>
      </c>
      <c r="D7" s="365" t="s">
        <v>10</v>
      </c>
      <c r="E7" s="366" t="str">
        <f t="shared" si="0"/>
        <v>GREENWICH ARSENAL 30</v>
      </c>
      <c r="F7" s="366" t="str">
        <f t="shared" si="0"/>
        <v>NORTH BRANFORD 30</v>
      </c>
      <c r="G7" s="402" t="s">
        <v>204</v>
      </c>
      <c r="H7" s="361">
        <f>VLOOKUP(E7,START_TIMES,2)</f>
        <v>0.41666666666666702</v>
      </c>
      <c r="I7" s="366" t="s">
        <v>903</v>
      </c>
      <c r="J7" s="368" t="s">
        <v>0</v>
      </c>
      <c r="K7" s="16"/>
      <c r="M7" s="5" t="s">
        <v>98</v>
      </c>
      <c r="N7" s="5" t="s">
        <v>99</v>
      </c>
      <c r="P7" s="267" t="s">
        <v>16</v>
      </c>
      <c r="Q7" s="251" t="s">
        <v>191</v>
      </c>
      <c r="R7" s="7" t="s">
        <v>683</v>
      </c>
      <c r="S7" s="16"/>
      <c r="T7" s="208" t="s">
        <v>151</v>
      </c>
      <c r="U7" s="208" t="s">
        <v>747</v>
      </c>
      <c r="V7" s="16">
        <v>4</v>
      </c>
      <c r="W7" s="207" t="s">
        <v>99</v>
      </c>
      <c r="X7" s="207" t="s">
        <v>16</v>
      </c>
      <c r="Y7" s="16"/>
      <c r="Z7" s="267" t="s">
        <v>16</v>
      </c>
      <c r="AA7" s="251" t="s">
        <v>191</v>
      </c>
      <c r="AB7" s="7" t="s">
        <v>683</v>
      </c>
      <c r="AF7" s="251" t="s">
        <v>199</v>
      </c>
      <c r="AG7" s="323">
        <v>0.41666666666666669</v>
      </c>
    </row>
    <row r="8" spans="1:33" ht="12.75" customHeight="1" thickTop="1" thickBot="1" x14ac:dyDescent="0.4">
      <c r="A8" s="362">
        <v>5</v>
      </c>
      <c r="B8" s="363">
        <v>1</v>
      </c>
      <c r="C8" s="364">
        <v>44304</v>
      </c>
      <c r="D8" s="365" t="s">
        <v>10</v>
      </c>
      <c r="E8" s="366" t="str">
        <f t="shared" si="0"/>
        <v>CLINTON 30</v>
      </c>
      <c r="F8" s="366" t="str">
        <f t="shared" si="0"/>
        <v>DANBURY UNITED 30</v>
      </c>
      <c r="G8" s="367">
        <v>12</v>
      </c>
      <c r="H8" s="361">
        <f>VLOOKUP(E8,START_TIMES,2)</f>
        <v>0.41666666666666669</v>
      </c>
      <c r="I8" s="366" t="str">
        <f>VLOOKUP(E8,fields,2)</f>
        <v>Indian River Sports Complex (T), Clinton</v>
      </c>
      <c r="J8" s="368" t="s">
        <v>0</v>
      </c>
      <c r="K8" s="16"/>
      <c r="M8" s="5" t="s">
        <v>101</v>
      </c>
      <c r="N8" s="5" t="s">
        <v>100</v>
      </c>
      <c r="P8" s="267" t="s">
        <v>14</v>
      </c>
      <c r="Q8" s="207" t="s">
        <v>880</v>
      </c>
      <c r="R8" s="7" t="s">
        <v>680</v>
      </c>
      <c r="S8" s="16"/>
      <c r="T8" s="208" t="s">
        <v>152</v>
      </c>
      <c r="U8" s="208" t="s">
        <v>676</v>
      </c>
      <c r="V8" s="16">
        <v>5</v>
      </c>
      <c r="W8" s="207" t="s">
        <v>94</v>
      </c>
      <c r="X8" s="207" t="s">
        <v>14</v>
      </c>
      <c r="Y8" s="16"/>
      <c r="Z8" s="267" t="s">
        <v>14</v>
      </c>
      <c r="AA8" s="207" t="s">
        <v>880</v>
      </c>
      <c r="AB8" s="7" t="s">
        <v>680</v>
      </c>
      <c r="AF8" s="251" t="s">
        <v>191</v>
      </c>
      <c r="AG8" s="323">
        <v>0.41666666666666669</v>
      </c>
    </row>
    <row r="9" spans="1:33" ht="12.75" customHeight="1" thickTop="1" thickBot="1" x14ac:dyDescent="0.4">
      <c r="A9" s="362">
        <v>6</v>
      </c>
      <c r="B9" s="363" t="s">
        <v>0</v>
      </c>
      <c r="C9" s="364" t="s">
        <v>0</v>
      </c>
      <c r="D9" s="369" t="s">
        <v>0</v>
      </c>
      <c r="E9" s="366" t="s">
        <v>0</v>
      </c>
      <c r="F9" s="366" t="s">
        <v>0</v>
      </c>
      <c r="G9" s="367" t="s">
        <v>0</v>
      </c>
      <c r="H9" s="361"/>
      <c r="I9" s="366" t="s">
        <v>0</v>
      </c>
      <c r="J9" s="368" t="s">
        <v>0</v>
      </c>
      <c r="K9" s="16"/>
      <c r="M9" s="5"/>
      <c r="N9" s="5"/>
      <c r="P9" s="267" t="s">
        <v>53</v>
      </c>
      <c r="Q9" s="300" t="s">
        <v>879</v>
      </c>
      <c r="R9" s="7" t="s">
        <v>680</v>
      </c>
      <c r="S9" s="16"/>
      <c r="T9" s="208" t="s">
        <v>153</v>
      </c>
      <c r="U9" s="208" t="s">
        <v>668</v>
      </c>
      <c r="V9" s="16">
        <v>6</v>
      </c>
      <c r="W9" s="207" t="s">
        <v>92</v>
      </c>
      <c r="X9" s="207" t="s">
        <v>53</v>
      </c>
      <c r="Y9" s="16"/>
      <c r="Z9" s="267" t="s">
        <v>53</v>
      </c>
      <c r="AA9" s="300" t="s">
        <v>879</v>
      </c>
      <c r="AB9" s="7" t="s">
        <v>680</v>
      </c>
      <c r="AF9" s="207" t="s">
        <v>880</v>
      </c>
      <c r="AG9" s="323">
        <v>0.41666666666666669</v>
      </c>
    </row>
    <row r="10" spans="1:33" ht="12.75" customHeight="1" thickTop="1" thickBot="1" x14ac:dyDescent="0.4">
      <c r="A10" s="362">
        <v>7</v>
      </c>
      <c r="B10" s="363">
        <v>1</v>
      </c>
      <c r="C10" s="364">
        <v>44304</v>
      </c>
      <c r="D10" s="370" t="s">
        <v>175</v>
      </c>
      <c r="E10" s="366" t="str">
        <f t="shared" ref="E10:F14" si="1">VLOOKUP(M10,Teams,2)</f>
        <v>MILFORD AMIGOS</v>
      </c>
      <c r="F10" s="366" t="str">
        <f t="shared" si="1"/>
        <v>COYOTES FC</v>
      </c>
      <c r="G10" s="367">
        <v>32</v>
      </c>
      <c r="H10" s="361">
        <f>VLOOKUP(E10,START_TIMES,2)</f>
        <v>0.33333333333333331</v>
      </c>
      <c r="I10" s="366" t="str">
        <f>VLOOKUP(E10,fields,2)</f>
        <v>Pease Road (G), Woodbridge</v>
      </c>
      <c r="J10" s="368" t="s">
        <v>0</v>
      </c>
      <c r="K10" s="91"/>
      <c r="L10" s="91"/>
      <c r="M10" s="5" t="s">
        <v>155</v>
      </c>
      <c r="N10" s="5" t="s">
        <v>152</v>
      </c>
      <c r="P10" s="267" t="s">
        <v>196</v>
      </c>
      <c r="Q10" s="208" t="s">
        <v>747</v>
      </c>
      <c r="R10" s="7" t="s">
        <v>686</v>
      </c>
      <c r="S10" s="16"/>
      <c r="T10" s="208" t="s">
        <v>154</v>
      </c>
      <c r="U10" s="208" t="s">
        <v>51</v>
      </c>
      <c r="V10" s="16">
        <v>7</v>
      </c>
      <c r="W10" s="207" t="s">
        <v>98</v>
      </c>
      <c r="X10" s="207" t="s">
        <v>196</v>
      </c>
      <c r="Y10" s="16"/>
      <c r="Z10" s="267" t="s">
        <v>196</v>
      </c>
      <c r="AA10" s="208" t="s">
        <v>747</v>
      </c>
      <c r="AB10" s="7" t="s">
        <v>875</v>
      </c>
      <c r="AF10" s="300" t="s">
        <v>879</v>
      </c>
      <c r="AG10" s="323">
        <v>0.41666666666666702</v>
      </c>
    </row>
    <row r="11" spans="1:33" ht="12.75" customHeight="1" thickTop="1" thickBot="1" x14ac:dyDescent="0.4">
      <c r="A11" s="362">
        <v>8</v>
      </c>
      <c r="B11" s="363">
        <v>1</v>
      </c>
      <c r="C11" s="364">
        <v>44304</v>
      </c>
      <c r="D11" s="370" t="s">
        <v>175</v>
      </c>
      <c r="E11" s="366" t="str">
        <f t="shared" si="1"/>
        <v>LITCHFIELD COUNTY BLUES</v>
      </c>
      <c r="F11" s="366" t="str">
        <f t="shared" si="1"/>
        <v>QPR</v>
      </c>
      <c r="G11" s="367">
        <v>21</v>
      </c>
      <c r="H11" s="361">
        <f>VLOOKUP(E11,START_TIMES,2)</f>
        <v>0.375</v>
      </c>
      <c r="I11" s="366" t="str">
        <f>VLOOKUP(E11,fields,2)</f>
        <v>New Milford HS, New Milford</v>
      </c>
      <c r="J11" s="368" t="s">
        <v>0</v>
      </c>
      <c r="K11" s="16"/>
      <c r="M11" s="5" t="s">
        <v>154</v>
      </c>
      <c r="N11" s="5" t="s">
        <v>158</v>
      </c>
      <c r="P11" s="267" t="s">
        <v>21</v>
      </c>
      <c r="Q11" s="207" t="s">
        <v>20</v>
      </c>
      <c r="R11" s="14" t="s">
        <v>683</v>
      </c>
      <c r="S11" s="16"/>
      <c r="T11" s="208" t="s">
        <v>155</v>
      </c>
      <c r="U11" s="208" t="s">
        <v>52</v>
      </c>
      <c r="V11" s="16">
        <v>8</v>
      </c>
      <c r="W11" s="207" t="s">
        <v>100</v>
      </c>
      <c r="X11" s="207" t="s">
        <v>21</v>
      </c>
      <c r="Y11" s="16"/>
      <c r="Z11" s="267" t="s">
        <v>21</v>
      </c>
      <c r="AA11" s="207" t="s">
        <v>20</v>
      </c>
      <c r="AB11" s="7" t="s">
        <v>683</v>
      </c>
      <c r="AF11" s="208" t="s">
        <v>747</v>
      </c>
      <c r="AG11" s="323">
        <v>0.33333333333333331</v>
      </c>
    </row>
    <row r="12" spans="1:33" ht="12.75" customHeight="1" thickTop="1" thickBot="1" x14ac:dyDescent="0.4">
      <c r="A12" s="362">
        <v>9</v>
      </c>
      <c r="B12" s="363">
        <v>1</v>
      </c>
      <c r="C12" s="364">
        <v>44304</v>
      </c>
      <c r="D12" s="370" t="s">
        <v>175</v>
      </c>
      <c r="E12" s="366" t="str">
        <f t="shared" si="1"/>
        <v>CLUB INDEPENDIENTE</v>
      </c>
      <c r="F12" s="371" t="str">
        <f t="shared" si="1"/>
        <v>INTERNATIONAL FC</v>
      </c>
      <c r="G12" s="367">
        <v>60</v>
      </c>
      <c r="H12" s="361">
        <f>VLOOKUP(E12,START_TIMES,2)</f>
        <v>0.33333333333333331</v>
      </c>
      <c r="I12" s="366" t="str">
        <f>VLOOKUP(E12,fields,2)</f>
        <v>Witek Park (G), Derby</v>
      </c>
      <c r="J12" s="368" t="s">
        <v>0</v>
      </c>
      <c r="K12" s="16"/>
      <c r="M12" s="5" t="s">
        <v>151</v>
      </c>
      <c r="N12" s="5" t="s">
        <v>150</v>
      </c>
      <c r="P12" s="267" t="s">
        <v>20</v>
      </c>
      <c r="Q12" s="300" t="s">
        <v>755</v>
      </c>
      <c r="R12" s="7" t="s">
        <v>876</v>
      </c>
      <c r="S12" s="16"/>
      <c r="T12" s="208" t="s">
        <v>156</v>
      </c>
      <c r="U12" s="208" t="s">
        <v>19</v>
      </c>
      <c r="V12" s="16">
        <v>9</v>
      </c>
      <c r="W12" s="207" t="s">
        <v>95</v>
      </c>
      <c r="X12" s="207" t="s">
        <v>20</v>
      </c>
      <c r="Y12" s="16"/>
      <c r="Z12" s="267" t="s">
        <v>20</v>
      </c>
      <c r="AA12" s="300" t="s">
        <v>755</v>
      </c>
      <c r="AB12" s="7" t="s">
        <v>876</v>
      </c>
      <c r="AF12" s="207" t="s">
        <v>20</v>
      </c>
      <c r="AG12" s="323">
        <v>0.41666666666666702</v>
      </c>
    </row>
    <row r="13" spans="1:33" ht="12.75" customHeight="1" thickTop="1" thickBot="1" x14ac:dyDescent="0.4">
      <c r="A13" s="362">
        <v>10</v>
      </c>
      <c r="B13" s="363">
        <v>1</v>
      </c>
      <c r="C13" s="364">
        <v>44304</v>
      </c>
      <c r="D13" s="370" t="s">
        <v>175</v>
      </c>
      <c r="E13" s="366" t="str">
        <f t="shared" si="1"/>
        <v>MILFORD TUESDAY</v>
      </c>
      <c r="F13" s="366" t="str">
        <f t="shared" si="1"/>
        <v>HAMDEN ALL STARS</v>
      </c>
      <c r="G13" s="367">
        <v>22</v>
      </c>
      <c r="H13" s="361">
        <f>VLOOKUP(E13,START_TIMES,2)</f>
        <v>0.33333333333333331</v>
      </c>
      <c r="I13" s="366" t="str">
        <f>VLOOKUP(E13,fields,2)</f>
        <v>Peck Place School (G), Orange</v>
      </c>
      <c r="J13" s="368" t="s">
        <v>0</v>
      </c>
      <c r="K13" s="16"/>
      <c r="M13" s="5" t="s">
        <v>156</v>
      </c>
      <c r="N13" s="5" t="s">
        <v>153</v>
      </c>
      <c r="P13" s="267" t="s">
        <v>880</v>
      </c>
      <c r="Q13" s="278" t="s">
        <v>173</v>
      </c>
      <c r="R13" s="7" t="s">
        <v>684</v>
      </c>
      <c r="S13" s="16"/>
      <c r="T13" s="208" t="s">
        <v>157</v>
      </c>
      <c r="U13" s="208" t="s">
        <v>752</v>
      </c>
      <c r="V13" s="16">
        <v>10</v>
      </c>
      <c r="W13" s="207" t="s">
        <v>101</v>
      </c>
      <c r="X13" s="207" t="s">
        <v>880</v>
      </c>
      <c r="Y13" s="16"/>
      <c r="Z13" s="267" t="s">
        <v>880</v>
      </c>
      <c r="AA13" s="278" t="s">
        <v>173</v>
      </c>
      <c r="AB13" s="7" t="s">
        <v>684</v>
      </c>
      <c r="AF13" s="300" t="s">
        <v>755</v>
      </c>
      <c r="AG13" s="323">
        <v>0.41666666666666702</v>
      </c>
    </row>
    <row r="14" spans="1:33" ht="12.75" customHeight="1" thickTop="1" thickBot="1" x14ac:dyDescent="0.4">
      <c r="A14" s="362">
        <v>11</v>
      </c>
      <c r="B14" s="363">
        <v>1</v>
      </c>
      <c r="C14" s="364">
        <v>44304</v>
      </c>
      <c r="D14" s="370" t="s">
        <v>175</v>
      </c>
      <c r="E14" s="366" t="str">
        <f t="shared" si="1"/>
        <v>TRINITY FC</v>
      </c>
      <c r="F14" s="366" t="str">
        <f t="shared" si="1"/>
        <v>POLONIA FALCON FC 30</v>
      </c>
      <c r="G14" s="367">
        <v>11</v>
      </c>
      <c r="H14" s="361">
        <v>0.33333333333333331</v>
      </c>
      <c r="I14" s="366" t="s">
        <v>902</v>
      </c>
      <c r="J14" s="368" t="s">
        <v>0</v>
      </c>
      <c r="K14" s="16"/>
      <c r="M14" s="5" t="s">
        <v>159</v>
      </c>
      <c r="N14" s="5" t="s">
        <v>157</v>
      </c>
      <c r="P14" s="268" t="s">
        <v>648</v>
      </c>
      <c r="Q14" s="209" t="s">
        <v>676</v>
      </c>
      <c r="R14" s="7" t="s">
        <v>908</v>
      </c>
      <c r="S14" s="16"/>
      <c r="T14" s="209" t="s">
        <v>158</v>
      </c>
      <c r="U14" s="209" t="s">
        <v>677</v>
      </c>
      <c r="V14" s="16">
        <v>11</v>
      </c>
      <c r="W14" s="209" t="s">
        <v>150</v>
      </c>
      <c r="X14" s="209" t="s">
        <v>883</v>
      </c>
      <c r="Y14" s="16"/>
      <c r="Z14" s="268" t="s">
        <v>883</v>
      </c>
      <c r="AA14" s="209" t="s">
        <v>676</v>
      </c>
      <c r="AB14" s="7" t="s">
        <v>723</v>
      </c>
      <c r="AF14" s="255" t="s">
        <v>173</v>
      </c>
      <c r="AG14" s="323">
        <v>0.41666666666666669</v>
      </c>
    </row>
    <row r="15" spans="1:33" ht="12.75" customHeight="1" thickTop="1" thickBot="1" x14ac:dyDescent="0.4">
      <c r="A15" s="362">
        <v>12</v>
      </c>
      <c r="B15" s="363" t="s">
        <v>0</v>
      </c>
      <c r="C15" s="364" t="s">
        <v>0</v>
      </c>
      <c r="D15" s="369" t="s">
        <v>0</v>
      </c>
      <c r="E15" s="366" t="s">
        <v>0</v>
      </c>
      <c r="F15" s="366" t="s">
        <v>0</v>
      </c>
      <c r="G15" s="367" t="s">
        <v>0</v>
      </c>
      <c r="H15" s="361"/>
      <c r="I15" s="366" t="s">
        <v>0</v>
      </c>
      <c r="J15" s="368" t="s">
        <v>0</v>
      </c>
      <c r="K15" s="91"/>
      <c r="L15" s="91"/>
      <c r="M15" s="5"/>
      <c r="N15" s="5"/>
      <c r="P15" s="268" t="s">
        <v>747</v>
      </c>
      <c r="Q15" s="210" t="s">
        <v>21</v>
      </c>
      <c r="R15" s="7" t="s">
        <v>685</v>
      </c>
      <c r="S15" s="16"/>
      <c r="T15" s="210" t="s">
        <v>96</v>
      </c>
      <c r="U15" s="210" t="s">
        <v>54</v>
      </c>
      <c r="V15" s="16">
        <v>12</v>
      </c>
      <c r="W15" s="209" t="s">
        <v>151</v>
      </c>
      <c r="X15" s="209" t="s">
        <v>747</v>
      </c>
      <c r="Y15" s="16"/>
      <c r="Z15" s="268" t="s">
        <v>747</v>
      </c>
      <c r="AA15" s="210" t="s">
        <v>21</v>
      </c>
      <c r="AB15" s="7" t="s">
        <v>685</v>
      </c>
      <c r="AF15" s="209" t="s">
        <v>676</v>
      </c>
      <c r="AG15" s="323">
        <v>0.33333333333333331</v>
      </c>
    </row>
    <row r="16" spans="1:33" ht="12.75" customHeight="1" thickTop="1" thickBot="1" x14ac:dyDescent="0.4">
      <c r="A16" s="362">
        <v>13</v>
      </c>
      <c r="B16" s="363">
        <v>1</v>
      </c>
      <c r="C16" s="364">
        <v>44304</v>
      </c>
      <c r="D16" s="373" t="s">
        <v>11</v>
      </c>
      <c r="E16" s="366" t="str">
        <f t="shared" ref="E16:F20" si="2">VLOOKUP(M16,Teams,2)</f>
        <v>PAN ZONES</v>
      </c>
      <c r="F16" s="366" t="str">
        <f t="shared" si="2"/>
        <v>GREENWICH GUNNERS 40</v>
      </c>
      <c r="G16" s="402" t="s">
        <v>204</v>
      </c>
      <c r="H16" s="361">
        <f>VLOOKUP(E16,START_TIMES,2)</f>
        <v>0.41666666666666702</v>
      </c>
      <c r="I16" s="366" t="str">
        <f>VLOOKUP(E16,fields,2)</f>
        <v>Stanley Quarter Park (G), New Britain</v>
      </c>
      <c r="J16" s="368" t="s">
        <v>904</v>
      </c>
      <c r="K16" s="16"/>
      <c r="M16" s="5" t="s">
        <v>105</v>
      </c>
      <c r="N16" s="5" t="s">
        <v>162</v>
      </c>
      <c r="P16" s="268" t="s">
        <v>676</v>
      </c>
      <c r="Q16" s="261" t="s">
        <v>33</v>
      </c>
      <c r="R16" s="7" t="s">
        <v>686</v>
      </c>
      <c r="S16" s="16"/>
      <c r="T16" s="209" t="s">
        <v>159</v>
      </c>
      <c r="U16" s="209" t="s">
        <v>724</v>
      </c>
      <c r="V16" s="16">
        <v>13</v>
      </c>
      <c r="W16" s="209" t="s">
        <v>152</v>
      </c>
      <c r="X16" s="209" t="s">
        <v>676</v>
      </c>
      <c r="Y16" s="16"/>
      <c r="Z16" s="268" t="s">
        <v>676</v>
      </c>
      <c r="AA16" s="261" t="s">
        <v>33</v>
      </c>
      <c r="AB16" s="7" t="s">
        <v>686</v>
      </c>
      <c r="AF16" s="210" t="s">
        <v>21</v>
      </c>
      <c r="AG16" s="323">
        <v>0.375</v>
      </c>
    </row>
    <row r="17" spans="1:33" ht="12.75" customHeight="1" thickTop="1" thickBot="1" x14ac:dyDescent="0.4">
      <c r="A17" s="362">
        <v>14</v>
      </c>
      <c r="B17" s="363">
        <v>1</v>
      </c>
      <c r="C17" s="364">
        <v>44304</v>
      </c>
      <c r="D17" s="373" t="s">
        <v>11</v>
      </c>
      <c r="E17" s="366" t="str">
        <f t="shared" si="2"/>
        <v>HENRY  REID FC 40</v>
      </c>
      <c r="F17" s="366" t="str">
        <f t="shared" si="2"/>
        <v>VASCO DA GAMA 40</v>
      </c>
      <c r="G17" s="367">
        <v>21</v>
      </c>
      <c r="H17" s="361">
        <v>0.33333333333333331</v>
      </c>
      <c r="I17" s="366" t="str">
        <f>VLOOKUP(E17,fields,2)</f>
        <v>Ludlowe HS (T), Fairfield</v>
      </c>
      <c r="J17" s="368" t="s">
        <v>901</v>
      </c>
      <c r="K17" s="16"/>
      <c r="M17" s="5" t="s">
        <v>104</v>
      </c>
      <c r="N17" s="5" t="s">
        <v>108</v>
      </c>
      <c r="P17" s="268" t="s">
        <v>668</v>
      </c>
      <c r="Q17" s="246" t="s">
        <v>748</v>
      </c>
      <c r="R17" s="14" t="s">
        <v>700</v>
      </c>
      <c r="S17" s="16"/>
      <c r="T17" s="211" t="s">
        <v>160</v>
      </c>
      <c r="U17" s="211" t="s">
        <v>749</v>
      </c>
      <c r="V17" s="16">
        <v>14</v>
      </c>
      <c r="W17" s="209" t="s">
        <v>153</v>
      </c>
      <c r="X17" s="209" t="s">
        <v>668</v>
      </c>
      <c r="Y17" s="16"/>
      <c r="Z17" s="268" t="s">
        <v>668</v>
      </c>
      <c r="AA17" s="246" t="s">
        <v>748</v>
      </c>
      <c r="AB17" s="14" t="s">
        <v>700</v>
      </c>
      <c r="AF17" s="261" t="s">
        <v>33</v>
      </c>
      <c r="AG17" s="323">
        <v>0.41666666666666669</v>
      </c>
    </row>
    <row r="18" spans="1:33" ht="12.75" customHeight="1" thickTop="1" thickBot="1" x14ac:dyDescent="0.4">
      <c r="A18" s="362">
        <v>15</v>
      </c>
      <c r="B18" s="363">
        <v>1</v>
      </c>
      <c r="C18" s="364">
        <v>44304</v>
      </c>
      <c r="D18" s="373" t="s">
        <v>11</v>
      </c>
      <c r="E18" s="366" t="str">
        <f t="shared" si="2"/>
        <v>GREENWICH ARSENAL 40</v>
      </c>
      <c r="F18" s="366" t="str">
        <f t="shared" si="2"/>
        <v>FAIRFIELD GAC 40</v>
      </c>
      <c r="G18" s="402" t="s">
        <v>204</v>
      </c>
      <c r="H18" s="361">
        <f>VLOOKUP(E18,START_TIMES,2)</f>
        <v>0.41666666666666702</v>
      </c>
      <c r="I18" s="366" t="s">
        <v>884</v>
      </c>
      <c r="J18" s="368" t="s">
        <v>904</v>
      </c>
      <c r="K18" s="16"/>
      <c r="M18" s="5" t="s">
        <v>161</v>
      </c>
      <c r="N18" s="5" t="s">
        <v>160</v>
      </c>
      <c r="P18" s="268" t="s">
        <v>51</v>
      </c>
      <c r="Q18" s="255" t="s">
        <v>45</v>
      </c>
      <c r="R18" s="7" t="s">
        <v>687</v>
      </c>
      <c r="S18" s="16"/>
      <c r="T18" s="211" t="s">
        <v>161</v>
      </c>
      <c r="U18" s="211" t="s">
        <v>170</v>
      </c>
      <c r="V18" s="16">
        <v>15</v>
      </c>
      <c r="W18" s="209" t="s">
        <v>154</v>
      </c>
      <c r="X18" s="209" t="s">
        <v>51</v>
      </c>
      <c r="Y18" s="16"/>
      <c r="Z18" s="268" t="s">
        <v>51</v>
      </c>
      <c r="AA18" s="255" t="s">
        <v>45</v>
      </c>
      <c r="AB18" s="7" t="s">
        <v>687</v>
      </c>
      <c r="AF18" s="246" t="s">
        <v>748</v>
      </c>
      <c r="AG18" s="323">
        <v>0.41666666666666702</v>
      </c>
    </row>
    <row r="19" spans="1:33" ht="12.75" customHeight="1" thickTop="1" thickBot="1" x14ac:dyDescent="0.4">
      <c r="A19" s="362">
        <v>16</v>
      </c>
      <c r="B19" s="363">
        <v>1</v>
      </c>
      <c r="C19" s="364">
        <v>44304</v>
      </c>
      <c r="D19" s="373" t="s">
        <v>11</v>
      </c>
      <c r="E19" s="366" t="str">
        <f t="shared" si="2"/>
        <v>RIDGEFIELD KICKS</v>
      </c>
      <c r="F19" s="366" t="str">
        <f t="shared" si="2"/>
        <v>GREENWICH PUMAS 40</v>
      </c>
      <c r="G19" s="367">
        <v>34</v>
      </c>
      <c r="H19" s="361">
        <f>VLOOKUP(E19,START_TIMES,2)</f>
        <v>0.375</v>
      </c>
      <c r="I19" s="366" t="str">
        <f>VLOOKUP(E19,fields,2)</f>
        <v>Diniz Field, Ridgefield</v>
      </c>
      <c r="J19" s="368" t="s">
        <v>0</v>
      </c>
      <c r="K19" s="16"/>
      <c r="M19" s="5" t="s">
        <v>106</v>
      </c>
      <c r="N19" s="5" t="s">
        <v>163</v>
      </c>
      <c r="P19" s="268" t="s">
        <v>52</v>
      </c>
      <c r="Q19" s="261" t="s">
        <v>171</v>
      </c>
      <c r="R19" s="7" t="s">
        <v>882</v>
      </c>
      <c r="S19" s="16"/>
      <c r="T19" s="211" t="s">
        <v>162</v>
      </c>
      <c r="U19" s="211" t="s">
        <v>188</v>
      </c>
      <c r="V19" s="16">
        <v>16</v>
      </c>
      <c r="W19" s="209" t="s">
        <v>155</v>
      </c>
      <c r="X19" s="209" t="s">
        <v>52</v>
      </c>
      <c r="Y19" s="16"/>
      <c r="Z19" s="268" t="s">
        <v>52</v>
      </c>
      <c r="AA19" s="261" t="s">
        <v>171</v>
      </c>
      <c r="AB19" s="7" t="s">
        <v>882</v>
      </c>
      <c r="AF19" s="255" t="s">
        <v>45</v>
      </c>
      <c r="AG19" s="323">
        <v>0.41666666666666669</v>
      </c>
    </row>
    <row r="20" spans="1:33" ht="12.75" customHeight="1" thickTop="1" thickBot="1" x14ac:dyDescent="0.4">
      <c r="A20" s="362">
        <v>17</v>
      </c>
      <c r="B20" s="363">
        <v>1</v>
      </c>
      <c r="C20" s="364">
        <v>44304</v>
      </c>
      <c r="D20" s="373" t="s">
        <v>11</v>
      </c>
      <c r="E20" s="366" t="str">
        <f t="shared" si="2"/>
        <v>WATERBURY ALBANIANS</v>
      </c>
      <c r="F20" s="366" t="str">
        <f t="shared" si="2"/>
        <v>STORM FC</v>
      </c>
      <c r="G20" s="367" t="s">
        <v>920</v>
      </c>
      <c r="H20" s="361">
        <f>VLOOKUP(E20,START_TIMES,2)</f>
        <v>0.33333333333333331</v>
      </c>
      <c r="I20" s="366" t="str">
        <f>VLOOKUP(E20,fields,2)</f>
        <v>Brookfield HS, Brookfield</v>
      </c>
      <c r="J20" s="368" t="s">
        <v>0</v>
      </c>
      <c r="K20" s="16"/>
      <c r="M20" s="5" t="s">
        <v>109</v>
      </c>
      <c r="N20" s="5" t="s">
        <v>107</v>
      </c>
      <c r="P20" s="268" t="s">
        <v>19</v>
      </c>
      <c r="Q20" s="211" t="s">
        <v>749</v>
      </c>
      <c r="R20" s="7" t="s">
        <v>697</v>
      </c>
      <c r="S20" s="16"/>
      <c r="T20" s="211" t="s">
        <v>163</v>
      </c>
      <c r="U20" s="211" t="s">
        <v>669</v>
      </c>
      <c r="V20" s="16">
        <v>17</v>
      </c>
      <c r="W20" s="209" t="s">
        <v>156</v>
      </c>
      <c r="X20" s="209" t="s">
        <v>19</v>
      </c>
      <c r="Y20" s="16"/>
      <c r="Z20" s="268" t="s">
        <v>19</v>
      </c>
      <c r="AA20" s="211" t="s">
        <v>749</v>
      </c>
      <c r="AB20" s="7" t="s">
        <v>697</v>
      </c>
      <c r="AF20" s="261" t="s">
        <v>171</v>
      </c>
      <c r="AG20" s="323">
        <v>0.41666666666666702</v>
      </c>
    </row>
    <row r="21" spans="1:33" ht="12.75" customHeight="1" thickTop="1" thickBot="1" x14ac:dyDescent="0.4">
      <c r="A21" s="362">
        <v>18</v>
      </c>
      <c r="B21" s="363">
        <v>1</v>
      </c>
      <c r="C21" s="364">
        <v>44304</v>
      </c>
      <c r="D21" s="373" t="s">
        <v>11</v>
      </c>
      <c r="E21" s="366" t="str">
        <f t="shared" ref="E21" si="3">VLOOKUP(M21,Teams,2)</f>
        <v>GREENWICH ARSENAL 40</v>
      </c>
      <c r="F21" s="366" t="str">
        <f t="shared" ref="F21" si="4">VLOOKUP(N21,Teams,2)</f>
        <v>PAN ZONES</v>
      </c>
      <c r="G21" s="367">
        <v>80</v>
      </c>
      <c r="H21" s="361">
        <f>VLOOKUP(E21,START_TIMES,2)</f>
        <v>0.41666666666666702</v>
      </c>
      <c r="I21" s="366" t="s">
        <v>884</v>
      </c>
      <c r="J21" s="368" t="s">
        <v>905</v>
      </c>
      <c r="K21" s="16"/>
      <c r="M21" s="5" t="s">
        <v>161</v>
      </c>
      <c r="N21" s="5" t="s">
        <v>105</v>
      </c>
      <c r="P21" s="268" t="s">
        <v>752</v>
      </c>
      <c r="Q21" s="246" t="s">
        <v>750</v>
      </c>
      <c r="R21" s="7" t="s">
        <v>697</v>
      </c>
      <c r="S21" s="16"/>
      <c r="T21" s="211" t="s">
        <v>104</v>
      </c>
      <c r="U21" s="211" t="s">
        <v>212</v>
      </c>
      <c r="V21" s="16">
        <v>18</v>
      </c>
      <c r="W21" s="209" t="s">
        <v>157</v>
      </c>
      <c r="X21" s="209" t="s">
        <v>752</v>
      </c>
      <c r="Y21" s="16"/>
      <c r="Z21" s="268" t="s">
        <v>752</v>
      </c>
      <c r="AA21" s="246" t="s">
        <v>750</v>
      </c>
      <c r="AB21" s="7" t="s">
        <v>697</v>
      </c>
      <c r="AF21" s="211" t="s">
        <v>749</v>
      </c>
      <c r="AG21" s="323">
        <v>0.41666666666666702</v>
      </c>
    </row>
    <row r="22" spans="1:33" ht="12.75" customHeight="1" thickTop="1" thickBot="1" x14ac:dyDescent="0.4">
      <c r="A22" s="362">
        <v>19</v>
      </c>
      <c r="B22" s="363"/>
      <c r="C22" s="364" t="s">
        <v>0</v>
      </c>
      <c r="D22" s="369" t="s">
        <v>0</v>
      </c>
      <c r="E22" s="366" t="s">
        <v>0</v>
      </c>
      <c r="F22" s="366" t="s">
        <v>0</v>
      </c>
      <c r="G22" s="367" t="s">
        <v>0</v>
      </c>
      <c r="H22" s="361"/>
      <c r="I22" s="366" t="s">
        <v>0</v>
      </c>
      <c r="J22" s="368" t="s">
        <v>0</v>
      </c>
      <c r="K22" s="16"/>
      <c r="M22" s="5"/>
      <c r="N22" s="5"/>
      <c r="P22" s="268" t="s">
        <v>677</v>
      </c>
      <c r="Q22" s="210" t="s">
        <v>196</v>
      </c>
      <c r="R22" s="7" t="s">
        <v>201</v>
      </c>
      <c r="S22" s="16"/>
      <c r="T22" s="211" t="s">
        <v>105</v>
      </c>
      <c r="U22" s="211" t="s">
        <v>214</v>
      </c>
      <c r="V22" s="16">
        <v>19</v>
      </c>
      <c r="W22" s="209" t="s">
        <v>158</v>
      </c>
      <c r="X22" s="209" t="s">
        <v>677</v>
      </c>
      <c r="Y22" s="16"/>
      <c r="Z22" s="268" t="s">
        <v>677</v>
      </c>
      <c r="AA22" s="210" t="s">
        <v>196</v>
      </c>
      <c r="AB22" s="7" t="s">
        <v>201</v>
      </c>
      <c r="AF22" s="246" t="s">
        <v>750</v>
      </c>
      <c r="AG22" s="323">
        <v>0.41666666666666702</v>
      </c>
    </row>
    <row r="23" spans="1:33" ht="12.75" customHeight="1" thickTop="1" thickBot="1" x14ac:dyDescent="0.4">
      <c r="A23" s="362">
        <v>20</v>
      </c>
      <c r="B23" s="363">
        <v>1</v>
      </c>
      <c r="C23" s="364">
        <v>44304</v>
      </c>
      <c r="D23" s="374" t="s">
        <v>12</v>
      </c>
      <c r="E23" s="366" t="str">
        <f t="shared" ref="E23:F29" si="5">VLOOKUP(M23,Teams,2)</f>
        <v>BESA SC</v>
      </c>
      <c r="F23" s="366" t="str">
        <f t="shared" si="5"/>
        <v>CLINTON 40</v>
      </c>
      <c r="G23" s="367" t="s">
        <v>919</v>
      </c>
      <c r="H23" s="361">
        <f>VLOOKUP(E23,START_TIMES,2)</f>
        <v>0.41666666666666669</v>
      </c>
      <c r="I23" s="366" t="str">
        <f t="shared" ref="I23:I29" si="6">VLOOKUP(E23,fields,2)</f>
        <v>Bucks Hill Park (G), Waterbury</v>
      </c>
      <c r="J23" s="368" t="s">
        <v>0</v>
      </c>
      <c r="K23" s="16"/>
      <c r="M23" s="327" t="s">
        <v>110</v>
      </c>
      <c r="N23" s="327" t="s">
        <v>864</v>
      </c>
      <c r="P23" s="268" t="s">
        <v>724</v>
      </c>
      <c r="Q23" s="314" t="s">
        <v>170</v>
      </c>
      <c r="R23" s="7" t="s">
        <v>201</v>
      </c>
      <c r="S23" s="16"/>
      <c r="T23" s="211" t="s">
        <v>106</v>
      </c>
      <c r="U23" s="314" t="s">
        <v>24</v>
      </c>
      <c r="V23" s="16">
        <v>20</v>
      </c>
      <c r="W23" s="209" t="s">
        <v>159</v>
      </c>
      <c r="X23" s="313" t="s">
        <v>724</v>
      </c>
      <c r="Y23" s="16"/>
      <c r="Z23" s="268" t="s">
        <v>724</v>
      </c>
      <c r="AA23" s="314" t="s">
        <v>170</v>
      </c>
      <c r="AB23" s="7" t="s">
        <v>201</v>
      </c>
      <c r="AF23" s="330" t="s">
        <v>196</v>
      </c>
      <c r="AG23" s="323">
        <v>0.41666666666666702</v>
      </c>
    </row>
    <row r="24" spans="1:33" ht="12.75" customHeight="1" thickTop="1" thickBot="1" x14ac:dyDescent="0.4">
      <c r="A24" s="362">
        <v>21</v>
      </c>
      <c r="B24" s="363">
        <v>1</v>
      </c>
      <c r="C24" s="364">
        <v>44304</v>
      </c>
      <c r="D24" s="374" t="s">
        <v>12</v>
      </c>
      <c r="E24" s="366" t="str">
        <f t="shared" si="5"/>
        <v>CLUB NAPOLI 40</v>
      </c>
      <c r="F24" s="366" t="str">
        <f t="shared" si="5"/>
        <v>DERBY QUITUS</v>
      </c>
      <c r="G24" s="367">
        <v>50</v>
      </c>
      <c r="H24" s="361">
        <f>VLOOKUP(E24,START_TIMES,2)</f>
        <v>0.41666666666666702</v>
      </c>
      <c r="I24" s="366" t="str">
        <f t="shared" si="6"/>
        <v>Connecticut Sportsplex, North Branford</v>
      </c>
      <c r="J24" s="368" t="s">
        <v>911</v>
      </c>
      <c r="K24" s="16"/>
      <c r="M24" s="327" t="s">
        <v>112</v>
      </c>
      <c r="N24" s="327" t="s">
        <v>865</v>
      </c>
      <c r="P24" s="269" t="s">
        <v>749</v>
      </c>
      <c r="Q24" s="253" t="s">
        <v>169</v>
      </c>
      <c r="R24" s="7" t="s">
        <v>201</v>
      </c>
      <c r="S24" s="16"/>
      <c r="T24" s="212" t="s">
        <v>107</v>
      </c>
      <c r="U24" s="212" t="s">
        <v>192</v>
      </c>
      <c r="V24" s="16">
        <v>21</v>
      </c>
      <c r="W24" s="212" t="s">
        <v>160</v>
      </c>
      <c r="X24" s="212" t="s">
        <v>749</v>
      </c>
      <c r="Y24" s="16"/>
      <c r="Z24" s="269" t="s">
        <v>749</v>
      </c>
      <c r="AA24" s="253" t="s">
        <v>169</v>
      </c>
      <c r="AB24" s="7" t="s">
        <v>201</v>
      </c>
      <c r="AF24" s="212" t="s">
        <v>170</v>
      </c>
      <c r="AG24" s="323">
        <v>0.41666666666666702</v>
      </c>
    </row>
    <row r="25" spans="1:33" ht="12.75" customHeight="1" thickTop="1" thickBot="1" x14ac:dyDescent="0.4">
      <c r="A25" s="362">
        <v>22</v>
      </c>
      <c r="B25" s="363">
        <v>1</v>
      </c>
      <c r="C25" s="364">
        <v>44304</v>
      </c>
      <c r="D25" s="374" t="s">
        <v>12</v>
      </c>
      <c r="E25" s="366" t="str">
        <f t="shared" si="5"/>
        <v>GUILFORD BELL CURVE</v>
      </c>
      <c r="F25" s="366" t="str">
        <f t="shared" si="5"/>
        <v>ELI'S FC</v>
      </c>
      <c r="G25" s="367">
        <v>83</v>
      </c>
      <c r="H25" s="361">
        <f>VLOOKUP(E25,START_TIMES,2)</f>
        <v>0.41666666666666702</v>
      </c>
      <c r="I25" s="366" t="str">
        <f t="shared" si="6"/>
        <v>Guilford HS (T), Guilford</v>
      </c>
      <c r="J25" s="368" t="s">
        <v>0</v>
      </c>
      <c r="K25" s="16"/>
      <c r="M25" s="351" t="s">
        <v>115</v>
      </c>
      <c r="N25" s="327" t="s">
        <v>866</v>
      </c>
      <c r="P25" s="269" t="s">
        <v>170</v>
      </c>
      <c r="Q25" s="212" t="s">
        <v>188</v>
      </c>
      <c r="R25" s="7" t="s">
        <v>201</v>
      </c>
      <c r="S25" s="16"/>
      <c r="T25" s="212" t="s">
        <v>108</v>
      </c>
      <c r="U25" s="212" t="s">
        <v>26</v>
      </c>
      <c r="V25" s="16">
        <v>22</v>
      </c>
      <c r="W25" s="212" t="s">
        <v>161</v>
      </c>
      <c r="X25" s="212" t="s">
        <v>170</v>
      </c>
      <c r="Y25" s="16"/>
      <c r="Z25" s="269" t="s">
        <v>170</v>
      </c>
      <c r="AA25" s="212" t="s">
        <v>188</v>
      </c>
      <c r="AB25" s="7" t="s">
        <v>201</v>
      </c>
      <c r="AF25" s="253" t="s">
        <v>169</v>
      </c>
      <c r="AG25" s="323">
        <v>0.41666666666666702</v>
      </c>
    </row>
    <row r="26" spans="1:33" ht="12.75" customHeight="1" thickTop="1" thickBot="1" x14ac:dyDescent="0.4">
      <c r="A26" s="362">
        <v>23</v>
      </c>
      <c r="B26" s="363">
        <v>1</v>
      </c>
      <c r="C26" s="364">
        <v>44304</v>
      </c>
      <c r="D26" s="374" t="s">
        <v>12</v>
      </c>
      <c r="E26" s="366" t="str">
        <f t="shared" si="5"/>
        <v xml:space="preserve">GUILFORD CELTIC </v>
      </c>
      <c r="F26" s="366" t="str">
        <f t="shared" si="5"/>
        <v>NEW HAVEN AMERICANS</v>
      </c>
      <c r="G26" s="376">
        <v>15</v>
      </c>
      <c r="H26" s="361">
        <v>0.33333333333333331</v>
      </c>
      <c r="I26" s="366" t="s">
        <v>698</v>
      </c>
      <c r="J26" s="368" t="s">
        <v>901</v>
      </c>
      <c r="K26" s="16"/>
      <c r="M26" s="327" t="s">
        <v>116</v>
      </c>
      <c r="N26" s="327" t="s">
        <v>869</v>
      </c>
      <c r="P26" s="269" t="s">
        <v>188</v>
      </c>
      <c r="Q26" s="253" t="s">
        <v>187</v>
      </c>
      <c r="R26" s="7" t="s">
        <v>201</v>
      </c>
      <c r="S26" s="16"/>
      <c r="T26" s="213" t="s">
        <v>93</v>
      </c>
      <c r="U26" s="213" t="s">
        <v>217</v>
      </c>
      <c r="V26" s="16">
        <v>23</v>
      </c>
      <c r="W26" s="212" t="s">
        <v>162</v>
      </c>
      <c r="X26" s="212" t="s">
        <v>188</v>
      </c>
      <c r="Y26" s="16"/>
      <c r="Z26" s="269" t="s">
        <v>188</v>
      </c>
      <c r="AA26" s="253" t="s">
        <v>187</v>
      </c>
      <c r="AB26" s="7" t="s">
        <v>201</v>
      </c>
      <c r="AF26" s="212" t="s">
        <v>188</v>
      </c>
      <c r="AG26" s="323">
        <v>0.41666666666666702</v>
      </c>
    </row>
    <row r="27" spans="1:33" ht="12.75" customHeight="1" thickTop="1" thickBot="1" x14ac:dyDescent="0.4">
      <c r="A27" s="362">
        <v>24</v>
      </c>
      <c r="B27" s="363">
        <v>1</v>
      </c>
      <c r="C27" s="364">
        <v>44304</v>
      </c>
      <c r="D27" s="374" t="s">
        <v>12</v>
      </c>
      <c r="E27" s="366" t="str">
        <f t="shared" si="5"/>
        <v>NORTH BRANFORD 40</v>
      </c>
      <c r="F27" s="366" t="str">
        <f t="shared" si="5"/>
        <v>NORTH HAVEN SC</v>
      </c>
      <c r="G27" s="367">
        <v>52</v>
      </c>
      <c r="H27" s="361">
        <v>0.33333333333333331</v>
      </c>
      <c r="I27" s="366" t="s">
        <v>692</v>
      </c>
      <c r="J27" s="368" t="s">
        <v>907</v>
      </c>
      <c r="K27" s="16"/>
      <c r="M27" s="327" t="s">
        <v>118</v>
      </c>
      <c r="N27" s="327" t="s">
        <v>871</v>
      </c>
      <c r="P27" s="269" t="s">
        <v>669</v>
      </c>
      <c r="Q27" s="212" t="s">
        <v>669</v>
      </c>
      <c r="R27" s="7" t="s">
        <v>201</v>
      </c>
      <c r="S27" s="16"/>
      <c r="T27" s="212" t="s">
        <v>109</v>
      </c>
      <c r="U27" s="212" t="s">
        <v>18</v>
      </c>
      <c r="V27" s="16">
        <v>24</v>
      </c>
      <c r="W27" s="212" t="s">
        <v>163</v>
      </c>
      <c r="X27" s="212" t="s">
        <v>669</v>
      </c>
      <c r="Y27" s="16"/>
      <c r="Z27" s="269" t="s">
        <v>669</v>
      </c>
      <c r="AA27" s="212" t="s">
        <v>669</v>
      </c>
      <c r="AB27" s="7" t="s">
        <v>201</v>
      </c>
      <c r="AF27" s="253" t="s">
        <v>187</v>
      </c>
      <c r="AG27" s="323">
        <v>0.41666666666666702</v>
      </c>
    </row>
    <row r="28" spans="1:33" ht="12.75" customHeight="1" thickTop="1" thickBot="1" x14ac:dyDescent="0.4">
      <c r="A28" s="362">
        <v>25</v>
      </c>
      <c r="B28" s="363">
        <v>1</v>
      </c>
      <c r="C28" s="364">
        <v>44304</v>
      </c>
      <c r="D28" s="374" t="s">
        <v>12</v>
      </c>
      <c r="E28" s="366" t="str">
        <f t="shared" si="5"/>
        <v>NORWALK SPORT COLOMBIA</v>
      </c>
      <c r="F28" s="366" t="str">
        <f t="shared" si="5"/>
        <v>SOUTHEAST ROVERS</v>
      </c>
      <c r="G28" s="367">
        <v>30</v>
      </c>
      <c r="H28" s="361">
        <f>VLOOKUP(E28,START_TIMES,2)</f>
        <v>0.41666666666666702</v>
      </c>
      <c r="I28" s="366" t="str">
        <f t="shared" si="6"/>
        <v>Nathan Hale MS (T), Norwalk</v>
      </c>
      <c r="J28" s="368" t="s">
        <v>0</v>
      </c>
      <c r="K28" s="16"/>
      <c r="M28" s="327" t="s">
        <v>120</v>
      </c>
      <c r="N28" s="327" t="s">
        <v>872</v>
      </c>
      <c r="P28" s="269" t="s">
        <v>212</v>
      </c>
      <c r="Q28" s="253" t="s">
        <v>215</v>
      </c>
      <c r="R28" s="7" t="s">
        <v>201</v>
      </c>
      <c r="S28" s="16"/>
      <c r="T28" s="214" t="s">
        <v>110</v>
      </c>
      <c r="U28" s="214" t="s">
        <v>647</v>
      </c>
      <c r="V28" s="16">
        <v>25</v>
      </c>
      <c r="W28" s="212" t="s">
        <v>104</v>
      </c>
      <c r="X28" s="212" t="s">
        <v>212</v>
      </c>
      <c r="Y28" s="16"/>
      <c r="Z28" s="269" t="s">
        <v>212</v>
      </c>
      <c r="AA28" s="253" t="s">
        <v>215</v>
      </c>
      <c r="AB28" s="7" t="s">
        <v>201</v>
      </c>
      <c r="AF28" s="212" t="s">
        <v>669</v>
      </c>
      <c r="AG28" s="323">
        <v>0.41666666666666702</v>
      </c>
    </row>
    <row r="29" spans="1:33" ht="12.75" customHeight="1" thickTop="1" thickBot="1" x14ac:dyDescent="0.4">
      <c r="A29" s="362">
        <v>26</v>
      </c>
      <c r="B29" s="363" t="s">
        <v>0</v>
      </c>
      <c r="C29" s="364">
        <v>44304</v>
      </c>
      <c r="D29" s="374" t="s">
        <v>12</v>
      </c>
      <c r="E29" s="366" t="str">
        <f t="shared" si="5"/>
        <v>STAMFORD UNITED</v>
      </c>
      <c r="F29" s="366" t="str">
        <f t="shared" si="5"/>
        <v>WILTON WOLVES</v>
      </c>
      <c r="G29" s="367">
        <v>43</v>
      </c>
      <c r="H29" s="361">
        <v>0.33333333333333331</v>
      </c>
      <c r="I29" s="366" t="str">
        <f t="shared" si="6"/>
        <v>West Beach Fields (T), Stamford</v>
      </c>
      <c r="J29" s="368" t="s">
        <v>0</v>
      </c>
      <c r="K29" s="16"/>
      <c r="M29" s="327" t="s">
        <v>122</v>
      </c>
      <c r="N29" s="327" t="s">
        <v>874</v>
      </c>
      <c r="P29" s="269" t="s">
        <v>214</v>
      </c>
      <c r="Q29" s="214" t="s">
        <v>29</v>
      </c>
      <c r="R29" s="7" t="s">
        <v>698</v>
      </c>
      <c r="S29" s="16"/>
      <c r="T29" s="214" t="s">
        <v>111</v>
      </c>
      <c r="U29" s="214" t="s">
        <v>879</v>
      </c>
      <c r="V29" s="16">
        <v>26</v>
      </c>
      <c r="W29" s="212" t="s">
        <v>105</v>
      </c>
      <c r="X29" s="212" t="s">
        <v>214</v>
      </c>
      <c r="Y29" s="16"/>
      <c r="Z29" s="269" t="s">
        <v>214</v>
      </c>
      <c r="AA29" s="214" t="s">
        <v>29</v>
      </c>
      <c r="AB29" s="7" t="s">
        <v>698</v>
      </c>
      <c r="AF29" s="253" t="s">
        <v>215</v>
      </c>
      <c r="AG29" s="323">
        <v>0.41666666666666702</v>
      </c>
    </row>
    <row r="30" spans="1:33" ht="12.75" customHeight="1" thickTop="1" thickBot="1" x14ac:dyDescent="0.4">
      <c r="A30" s="362">
        <v>27</v>
      </c>
      <c r="B30" s="363">
        <v>1</v>
      </c>
      <c r="C30" s="364" t="s">
        <v>0</v>
      </c>
      <c r="D30" s="369" t="s">
        <v>0</v>
      </c>
      <c r="E30" s="366" t="s">
        <v>0</v>
      </c>
      <c r="F30" s="366" t="s">
        <v>0</v>
      </c>
      <c r="G30" s="367" t="s">
        <v>0</v>
      </c>
      <c r="H30" s="361"/>
      <c r="I30" s="366" t="s">
        <v>0</v>
      </c>
      <c r="J30" s="368" t="s">
        <v>0</v>
      </c>
      <c r="K30" s="91"/>
      <c r="L30" s="91"/>
      <c r="M30" s="5"/>
      <c r="N30" s="5"/>
      <c r="P30" s="269" t="s">
        <v>24</v>
      </c>
      <c r="Q30" s="253" t="s">
        <v>47</v>
      </c>
      <c r="R30" s="7" t="s">
        <v>726</v>
      </c>
      <c r="S30" s="16"/>
      <c r="T30" s="214" t="s">
        <v>112</v>
      </c>
      <c r="U30" s="214" t="s">
        <v>755</v>
      </c>
      <c r="V30" s="16">
        <v>27</v>
      </c>
      <c r="W30" s="212" t="s">
        <v>106</v>
      </c>
      <c r="X30" s="212" t="s">
        <v>24</v>
      </c>
      <c r="Y30" s="16"/>
      <c r="Z30" s="269" t="s">
        <v>24</v>
      </c>
      <c r="AA30" s="253" t="s">
        <v>47</v>
      </c>
      <c r="AB30" s="7" t="s">
        <v>726</v>
      </c>
      <c r="AF30" s="214" t="s">
        <v>29</v>
      </c>
      <c r="AG30" s="323">
        <v>0.41666666666666702</v>
      </c>
    </row>
    <row r="31" spans="1:33" ht="12.75" customHeight="1" thickTop="1" thickBot="1" x14ac:dyDescent="0.4">
      <c r="A31" s="362">
        <v>28</v>
      </c>
      <c r="B31" s="363">
        <v>1</v>
      </c>
      <c r="C31" s="364">
        <v>44304</v>
      </c>
      <c r="D31" s="377" t="s">
        <v>102</v>
      </c>
      <c r="E31" s="366" t="str">
        <f t="shared" ref="E31:F35" si="7">VLOOKUP(M31,Teams,2)</f>
        <v>GREENWICH GUNNERS 50</v>
      </c>
      <c r="F31" s="366" t="str">
        <f t="shared" si="7"/>
        <v>DYNAMO SC</v>
      </c>
      <c r="G31" s="402" t="s">
        <v>204</v>
      </c>
      <c r="H31" s="361">
        <v>0.33333333333333331</v>
      </c>
      <c r="I31" s="366" t="s">
        <v>903</v>
      </c>
      <c r="J31" s="368" t="s">
        <v>0</v>
      </c>
      <c r="K31" s="16"/>
      <c r="M31" s="5" t="s">
        <v>129</v>
      </c>
      <c r="N31" s="5" t="s">
        <v>126</v>
      </c>
      <c r="P31" s="269" t="s">
        <v>192</v>
      </c>
      <c r="Q31" s="214" t="s">
        <v>216</v>
      </c>
      <c r="R31" s="7" t="s">
        <v>681</v>
      </c>
      <c r="S31" s="16"/>
      <c r="T31" s="214" t="s">
        <v>113</v>
      </c>
      <c r="U31" s="214" t="s">
        <v>33</v>
      </c>
      <c r="V31" s="16">
        <v>28</v>
      </c>
      <c r="W31" s="212" t="s">
        <v>107</v>
      </c>
      <c r="X31" s="212" t="s">
        <v>192</v>
      </c>
      <c r="Y31" s="16"/>
      <c r="Z31" s="269" t="s">
        <v>192</v>
      </c>
      <c r="AA31" s="214" t="s">
        <v>216</v>
      </c>
      <c r="AB31" s="7" t="s">
        <v>681</v>
      </c>
      <c r="AF31" s="253" t="s">
        <v>47</v>
      </c>
      <c r="AG31" s="323">
        <v>0.41666666666666702</v>
      </c>
    </row>
    <row r="32" spans="1:33" ht="12.75" customHeight="1" thickTop="1" thickBot="1" x14ac:dyDescent="0.4">
      <c r="A32" s="362">
        <v>29</v>
      </c>
      <c r="B32" s="363">
        <v>1</v>
      </c>
      <c r="C32" s="364">
        <v>44304</v>
      </c>
      <c r="D32" s="377" t="s">
        <v>102</v>
      </c>
      <c r="E32" s="366" t="str">
        <f t="shared" si="7"/>
        <v>POLONIA FALCON STARS FC</v>
      </c>
      <c r="F32" s="366" t="str">
        <f t="shared" si="7"/>
        <v>GREENWICH ARSENAL 50</v>
      </c>
      <c r="G32" s="367">
        <v>20</v>
      </c>
      <c r="H32" s="361">
        <v>0.41666666666666669</v>
      </c>
      <c r="I32" s="366" t="s">
        <v>694</v>
      </c>
      <c r="J32" s="368" t="s">
        <v>907</v>
      </c>
      <c r="K32" s="16"/>
      <c r="M32" s="5" t="s">
        <v>132</v>
      </c>
      <c r="N32" s="5" t="s">
        <v>128</v>
      </c>
      <c r="P32" s="269" t="s">
        <v>26</v>
      </c>
      <c r="Q32" s="279" t="s">
        <v>668</v>
      </c>
      <c r="R32" s="7" t="s">
        <v>682</v>
      </c>
      <c r="S32" s="16"/>
      <c r="T32" s="214" t="s">
        <v>114</v>
      </c>
      <c r="U32" s="214" t="s">
        <v>171</v>
      </c>
      <c r="V32" s="16">
        <v>29</v>
      </c>
      <c r="W32" s="212" t="s">
        <v>108</v>
      </c>
      <c r="X32" s="212" t="s">
        <v>26</v>
      </c>
      <c r="Y32" s="16"/>
      <c r="Z32" s="269" t="s">
        <v>26</v>
      </c>
      <c r="AA32" s="279" t="s">
        <v>668</v>
      </c>
      <c r="AB32" s="7" t="s">
        <v>682</v>
      </c>
      <c r="AF32" s="214" t="s">
        <v>216</v>
      </c>
      <c r="AG32" s="323">
        <v>0.41666666666666702</v>
      </c>
    </row>
    <row r="33" spans="1:33" ht="12.75" customHeight="1" thickTop="1" thickBot="1" x14ac:dyDescent="0.4">
      <c r="A33" s="362">
        <v>30</v>
      </c>
      <c r="B33" s="363">
        <v>1</v>
      </c>
      <c r="C33" s="364">
        <v>44304</v>
      </c>
      <c r="D33" s="377" t="s">
        <v>102</v>
      </c>
      <c r="E33" s="366" t="str">
        <f t="shared" si="7"/>
        <v xml:space="preserve">CHESHIRE UNITED </v>
      </c>
      <c r="F33" s="366" t="str">
        <f t="shared" si="7"/>
        <v>CHESHIRE AZZURRI 50</v>
      </c>
      <c r="G33" s="367" t="s">
        <v>921</v>
      </c>
      <c r="H33" s="361">
        <v>0.375</v>
      </c>
      <c r="I33" s="366" t="str">
        <f>VLOOKUP(E33,fields,2)</f>
        <v>Quinnipiac Park (G), Cheshire</v>
      </c>
      <c r="J33" s="368" t="s">
        <v>0</v>
      </c>
      <c r="K33" s="16"/>
      <c r="M33" s="5" t="s">
        <v>125</v>
      </c>
      <c r="N33" s="5" t="s">
        <v>124</v>
      </c>
      <c r="P33" s="269" t="s">
        <v>18</v>
      </c>
      <c r="Q33" s="212" t="s">
        <v>212</v>
      </c>
      <c r="R33" s="7" t="s">
        <v>697</v>
      </c>
      <c r="S33" s="16"/>
      <c r="T33" s="214" t="s">
        <v>115</v>
      </c>
      <c r="U33" s="214" t="s">
        <v>29</v>
      </c>
      <c r="V33" s="12">
        <v>30</v>
      </c>
      <c r="W33" s="212" t="s">
        <v>109</v>
      </c>
      <c r="X33" s="212" t="s">
        <v>18</v>
      </c>
      <c r="Y33" s="16"/>
      <c r="Z33" s="269" t="s">
        <v>18</v>
      </c>
      <c r="AA33" s="212" t="s">
        <v>212</v>
      </c>
      <c r="AB33" s="7" t="s">
        <v>697</v>
      </c>
      <c r="AF33" s="279" t="s">
        <v>668</v>
      </c>
      <c r="AG33" s="323">
        <v>0.41666666666666702</v>
      </c>
    </row>
    <row r="34" spans="1:33" ht="12.75" customHeight="1" thickTop="1" thickBot="1" x14ac:dyDescent="0.4">
      <c r="A34" s="362">
        <v>31</v>
      </c>
      <c r="B34" s="363">
        <v>1</v>
      </c>
      <c r="C34" s="364">
        <v>44304</v>
      </c>
      <c r="D34" s="377" t="s">
        <v>102</v>
      </c>
      <c r="E34" s="366" t="str">
        <f t="shared" si="7"/>
        <v>GREENWICH PUMAS LEGENDS</v>
      </c>
      <c r="F34" s="366" t="str">
        <f t="shared" si="7"/>
        <v>FAIRFIELD GAC 50</v>
      </c>
      <c r="G34" s="367">
        <v>31</v>
      </c>
      <c r="H34" s="361">
        <v>0.33333333333333331</v>
      </c>
      <c r="I34" s="366" t="s">
        <v>884</v>
      </c>
      <c r="J34" s="368" t="s">
        <v>0</v>
      </c>
      <c r="K34" s="16"/>
      <c r="M34" s="5" t="s">
        <v>130</v>
      </c>
      <c r="N34" s="5" t="s">
        <v>127</v>
      </c>
      <c r="P34" s="270" t="s">
        <v>647</v>
      </c>
      <c r="Q34" s="245" t="s">
        <v>883</v>
      </c>
      <c r="R34" s="7" t="s">
        <v>702</v>
      </c>
      <c r="S34" s="16"/>
      <c r="T34" s="215" t="s">
        <v>116</v>
      </c>
      <c r="U34" s="215" t="s">
        <v>216</v>
      </c>
      <c r="V34" s="16">
        <v>31</v>
      </c>
      <c r="W34" s="215" t="s">
        <v>110</v>
      </c>
      <c r="X34" s="215" t="s">
        <v>647</v>
      </c>
      <c r="Y34" s="16"/>
      <c r="Z34" s="270" t="s">
        <v>647</v>
      </c>
      <c r="AA34" s="245" t="s">
        <v>883</v>
      </c>
      <c r="AB34" s="90" t="s">
        <v>201</v>
      </c>
      <c r="AF34" s="299" t="s">
        <v>212</v>
      </c>
      <c r="AG34" s="323">
        <v>0.41666666666666702</v>
      </c>
    </row>
    <row r="35" spans="1:33" ht="12.75" customHeight="1" thickTop="1" thickBot="1" x14ac:dyDescent="0.4">
      <c r="A35" s="362">
        <v>32</v>
      </c>
      <c r="B35" s="363" t="s">
        <v>0</v>
      </c>
      <c r="C35" s="364">
        <v>44304</v>
      </c>
      <c r="D35" s="377" t="s">
        <v>102</v>
      </c>
      <c r="E35" s="366" t="str">
        <f t="shared" si="7"/>
        <v>GUILFORD BLACK EAGLES</v>
      </c>
      <c r="F35" s="366" t="str">
        <f t="shared" si="7"/>
        <v>VASCO DA GAMA 50</v>
      </c>
      <c r="G35" s="367">
        <v>22</v>
      </c>
      <c r="H35" s="361">
        <f>VLOOKUP(E35,START_TIMES,2)</f>
        <v>0.41666666666666702</v>
      </c>
      <c r="I35" s="366" t="str">
        <f>VLOOKUP(E35,fields,2)</f>
        <v>Calvin Leete School (G), Guilford</v>
      </c>
      <c r="J35" s="368" t="s">
        <v>0</v>
      </c>
      <c r="K35" s="16"/>
      <c r="M35" s="5" t="s">
        <v>131</v>
      </c>
      <c r="N35" s="5" t="s">
        <v>133</v>
      </c>
      <c r="P35" s="270" t="s">
        <v>879</v>
      </c>
      <c r="Q35" s="245" t="s">
        <v>51</v>
      </c>
      <c r="R35" s="7" t="s">
        <v>678</v>
      </c>
      <c r="S35" s="16"/>
      <c r="T35" s="215" t="s">
        <v>117</v>
      </c>
      <c r="U35" s="215" t="s">
        <v>30</v>
      </c>
      <c r="V35" s="12">
        <v>32</v>
      </c>
      <c r="W35" s="215" t="s">
        <v>111</v>
      </c>
      <c r="X35" s="215" t="s">
        <v>879</v>
      </c>
      <c r="Y35" s="16"/>
      <c r="Z35" s="270" t="s">
        <v>879</v>
      </c>
      <c r="AA35" s="245" t="s">
        <v>51</v>
      </c>
      <c r="AB35" s="7" t="s">
        <v>678</v>
      </c>
      <c r="AF35" s="245" t="s">
        <v>51</v>
      </c>
      <c r="AG35" s="323">
        <v>0.375</v>
      </c>
    </row>
    <row r="36" spans="1:33" ht="12.75" customHeight="1" thickTop="1" thickBot="1" x14ac:dyDescent="0.4">
      <c r="A36" s="362">
        <v>33</v>
      </c>
      <c r="B36" s="363">
        <v>1</v>
      </c>
      <c r="C36" s="364" t="s">
        <v>0</v>
      </c>
      <c r="D36" s="369" t="s">
        <v>0</v>
      </c>
      <c r="E36" s="366" t="s">
        <v>0</v>
      </c>
      <c r="F36" s="366" t="s">
        <v>0</v>
      </c>
      <c r="G36" s="367" t="s">
        <v>0</v>
      </c>
      <c r="H36" s="361"/>
      <c r="I36" s="366" t="s">
        <v>0</v>
      </c>
      <c r="J36" s="368" t="s">
        <v>0</v>
      </c>
      <c r="K36" s="16"/>
      <c r="M36" s="5"/>
      <c r="N36" s="5"/>
      <c r="P36" s="270" t="s">
        <v>755</v>
      </c>
      <c r="Q36" s="245" t="s">
        <v>52</v>
      </c>
      <c r="R36" s="7" t="s">
        <v>688</v>
      </c>
      <c r="S36" s="16"/>
      <c r="T36" s="215" t="s">
        <v>118</v>
      </c>
      <c r="U36" s="215" t="s">
        <v>36</v>
      </c>
      <c r="V36" s="16">
        <v>33</v>
      </c>
      <c r="W36" s="215" t="s">
        <v>112</v>
      </c>
      <c r="X36" s="215" t="s">
        <v>755</v>
      </c>
      <c r="Y36" s="16"/>
      <c r="Z36" s="270" t="s">
        <v>755</v>
      </c>
      <c r="AA36" s="245" t="s">
        <v>52</v>
      </c>
      <c r="AB36" s="7" t="s">
        <v>688</v>
      </c>
      <c r="AF36" s="245" t="s">
        <v>52</v>
      </c>
      <c r="AG36" s="323">
        <v>0.33333333333333331</v>
      </c>
    </row>
    <row r="37" spans="1:33" ht="12.75" customHeight="1" thickTop="1" thickBot="1" x14ac:dyDescent="0.4">
      <c r="A37" s="362">
        <v>34</v>
      </c>
      <c r="B37" s="363">
        <v>1</v>
      </c>
      <c r="C37" s="364">
        <v>44304</v>
      </c>
      <c r="D37" s="378" t="s">
        <v>103</v>
      </c>
      <c r="E37" s="371" t="str">
        <f t="shared" ref="E37:F40" si="8">VLOOKUP(M37,Teams,2)</f>
        <v>BYE 50</v>
      </c>
      <c r="F37" s="366" t="str">
        <f t="shared" si="8"/>
        <v>ZIMMITTI SC</v>
      </c>
      <c r="G37" s="376" t="s">
        <v>91</v>
      </c>
      <c r="H37" s="361" t="s">
        <v>91</v>
      </c>
      <c r="I37" s="366" t="str">
        <f>VLOOKUP(E37,fields,2)</f>
        <v>Wembley Stadium</v>
      </c>
      <c r="J37" s="368" t="s">
        <v>0</v>
      </c>
      <c r="K37" s="16"/>
      <c r="M37" s="5" t="s">
        <v>134</v>
      </c>
      <c r="N37" s="5" t="s">
        <v>147</v>
      </c>
      <c r="P37" s="270" t="s">
        <v>33</v>
      </c>
      <c r="Q37" s="245" t="s">
        <v>19</v>
      </c>
      <c r="R37" s="7" t="s">
        <v>691</v>
      </c>
      <c r="S37" s="16"/>
      <c r="T37" s="216" t="s">
        <v>99</v>
      </c>
      <c r="U37" s="216" t="s">
        <v>16</v>
      </c>
      <c r="V37" s="12">
        <v>34</v>
      </c>
      <c r="W37" s="215" t="s">
        <v>113</v>
      </c>
      <c r="X37" s="215" t="s">
        <v>33</v>
      </c>
      <c r="Y37" s="16"/>
      <c r="Z37" s="270" t="s">
        <v>33</v>
      </c>
      <c r="AA37" s="245" t="s">
        <v>19</v>
      </c>
      <c r="AB37" s="7" t="s">
        <v>691</v>
      </c>
      <c r="AF37" s="245" t="s">
        <v>19</v>
      </c>
      <c r="AG37" s="323">
        <v>0.33333333333333331</v>
      </c>
    </row>
    <row r="38" spans="1:33" ht="12.75" customHeight="1" thickTop="1" thickBot="1" x14ac:dyDescent="0.4">
      <c r="A38" s="362">
        <v>35</v>
      </c>
      <c r="B38" s="363">
        <v>1</v>
      </c>
      <c r="C38" s="364">
        <v>44304</v>
      </c>
      <c r="D38" s="378" t="s">
        <v>103</v>
      </c>
      <c r="E38" s="366" t="str">
        <f t="shared" si="8"/>
        <v>EAST HAVEN SC</v>
      </c>
      <c r="F38" s="366" t="str">
        <f t="shared" si="8"/>
        <v>NORWALK MARINERS</v>
      </c>
      <c r="G38" s="367">
        <v>23</v>
      </c>
      <c r="H38" s="361">
        <f>VLOOKUP(E38,START_TIMES,2)</f>
        <v>0.41666666666666669</v>
      </c>
      <c r="I38" s="366" t="str">
        <f>VLOOKUP(E38,fields,2)</f>
        <v>Moulthrop Field (G), East Haven</v>
      </c>
      <c r="J38" s="368" t="s">
        <v>0</v>
      </c>
      <c r="K38" s="16"/>
      <c r="M38" s="5" t="s">
        <v>138</v>
      </c>
      <c r="N38" s="5" t="s">
        <v>144</v>
      </c>
      <c r="P38" s="270" t="s">
        <v>171</v>
      </c>
      <c r="Q38" s="216" t="s">
        <v>53</v>
      </c>
      <c r="R38" s="7" t="s">
        <v>689</v>
      </c>
      <c r="S38" s="16"/>
      <c r="T38" s="215" t="s">
        <v>119</v>
      </c>
      <c r="U38" s="215" t="s">
        <v>37</v>
      </c>
      <c r="V38" s="16">
        <v>35</v>
      </c>
      <c r="W38" s="215" t="s">
        <v>114</v>
      </c>
      <c r="X38" s="215" t="s">
        <v>171</v>
      </c>
      <c r="Y38" s="16"/>
      <c r="Z38" s="270" t="s">
        <v>171</v>
      </c>
      <c r="AA38" s="216" t="s">
        <v>53</v>
      </c>
      <c r="AB38" s="7" t="s">
        <v>689</v>
      </c>
      <c r="AF38" s="216" t="s">
        <v>53</v>
      </c>
      <c r="AG38" s="323">
        <v>0.41666666666666702</v>
      </c>
    </row>
    <row r="39" spans="1:33" ht="12.75" customHeight="1" thickTop="1" thickBot="1" x14ac:dyDescent="0.4">
      <c r="A39" s="362">
        <v>36</v>
      </c>
      <c r="B39" s="363">
        <v>1</v>
      </c>
      <c r="C39" s="364">
        <v>44304</v>
      </c>
      <c r="D39" s="378" t="s">
        <v>103</v>
      </c>
      <c r="E39" s="366" t="str">
        <f t="shared" si="8"/>
        <v>NEW FAIRFIELD UNITED</v>
      </c>
      <c r="F39" s="366" t="str">
        <f t="shared" si="8"/>
        <v>NORTH BRANFORD LEGENDS</v>
      </c>
      <c r="G39" s="367" t="s">
        <v>918</v>
      </c>
      <c r="H39" s="361">
        <v>0.42708333333333331</v>
      </c>
      <c r="I39" s="366" t="str">
        <f>VLOOKUP(E39,fields,2)</f>
        <v>New Fairfield HS, New Fairfield</v>
      </c>
      <c r="J39" s="368" t="s">
        <v>0</v>
      </c>
      <c r="K39" s="16"/>
      <c r="M39" s="5" t="s">
        <v>141</v>
      </c>
      <c r="N39" s="5" t="s">
        <v>142</v>
      </c>
      <c r="P39" s="270" t="s">
        <v>29</v>
      </c>
      <c r="Q39" s="258" t="s">
        <v>757</v>
      </c>
      <c r="R39" s="329" t="s">
        <v>878</v>
      </c>
      <c r="S39" s="16"/>
      <c r="T39" s="215" t="s">
        <v>120</v>
      </c>
      <c r="U39" s="215" t="s">
        <v>754</v>
      </c>
      <c r="V39" s="12">
        <v>36</v>
      </c>
      <c r="W39" s="215" t="s">
        <v>115</v>
      </c>
      <c r="X39" s="215" t="s">
        <v>29</v>
      </c>
      <c r="Y39" s="16"/>
      <c r="Z39" s="270" t="s">
        <v>29</v>
      </c>
      <c r="AA39" s="258" t="s">
        <v>757</v>
      </c>
      <c r="AB39" s="329" t="s">
        <v>878</v>
      </c>
      <c r="AF39" s="258" t="s">
        <v>757</v>
      </c>
      <c r="AG39" s="323">
        <v>0.41666666666666669</v>
      </c>
    </row>
    <row r="40" spans="1:33" ht="12.75" customHeight="1" thickTop="1" thickBot="1" x14ac:dyDescent="0.4">
      <c r="A40" s="362">
        <v>37</v>
      </c>
      <c r="B40" s="363" t="s">
        <v>0</v>
      </c>
      <c r="C40" s="364">
        <v>44304</v>
      </c>
      <c r="D40" s="378" t="s">
        <v>103</v>
      </c>
      <c r="E40" s="366" t="str">
        <f t="shared" si="8"/>
        <v>STAMFORD CITY</v>
      </c>
      <c r="F40" s="366" t="str">
        <f t="shared" si="8"/>
        <v>CLUB NAPOLI 50</v>
      </c>
      <c r="G40" s="367">
        <v>10</v>
      </c>
      <c r="H40" s="361">
        <f>VLOOKUP(E40,START_TIMES,2)</f>
        <v>0.41666666666666702</v>
      </c>
      <c r="I40" s="366" t="str">
        <f>VLOOKUP(E40,fields,2)</f>
        <v>West Beach Fields (T), Stamford</v>
      </c>
      <c r="J40" s="368" t="s">
        <v>0</v>
      </c>
      <c r="K40" s="16"/>
      <c r="M40" s="5" t="s">
        <v>146</v>
      </c>
      <c r="N40" s="5" t="s">
        <v>136</v>
      </c>
      <c r="P40" s="270" t="s">
        <v>216</v>
      </c>
      <c r="Q40" s="215" t="s">
        <v>30</v>
      </c>
      <c r="R40" s="7" t="s">
        <v>691</v>
      </c>
      <c r="S40" s="16"/>
      <c r="T40" s="215" t="s">
        <v>121</v>
      </c>
      <c r="U40" s="215" t="s">
        <v>25</v>
      </c>
      <c r="V40" s="16">
        <v>37</v>
      </c>
      <c r="W40" s="215" t="s">
        <v>116</v>
      </c>
      <c r="X40" s="215" t="s">
        <v>216</v>
      </c>
      <c r="Y40" s="16"/>
      <c r="Z40" s="270" t="s">
        <v>216</v>
      </c>
      <c r="AA40" s="215" t="s">
        <v>30</v>
      </c>
      <c r="AB40" s="7" t="s">
        <v>691</v>
      </c>
      <c r="AF40" s="215" t="s">
        <v>30</v>
      </c>
      <c r="AG40" s="323">
        <v>0.41666666666666702</v>
      </c>
    </row>
    <row r="41" spans="1:33" ht="12.75" customHeight="1" thickTop="1" thickBot="1" x14ac:dyDescent="0.4">
      <c r="A41" s="362">
        <v>38</v>
      </c>
      <c r="B41" s="363">
        <v>2</v>
      </c>
      <c r="C41" s="364" t="s">
        <v>0</v>
      </c>
      <c r="D41" s="369" t="s">
        <v>0</v>
      </c>
      <c r="E41" s="366" t="s">
        <v>0</v>
      </c>
      <c r="F41" s="366" t="s">
        <v>0</v>
      </c>
      <c r="G41" s="367" t="s">
        <v>0</v>
      </c>
      <c r="H41" s="361"/>
      <c r="I41" s="366" t="s">
        <v>0</v>
      </c>
      <c r="J41" s="368" t="s">
        <v>0</v>
      </c>
      <c r="K41" s="91"/>
      <c r="L41" s="91"/>
      <c r="M41" s="5"/>
      <c r="N41" s="5"/>
      <c r="P41" s="270" t="s">
        <v>30</v>
      </c>
      <c r="Q41" s="216" t="s">
        <v>14</v>
      </c>
      <c r="R41" s="7" t="s">
        <v>85</v>
      </c>
      <c r="S41" s="16"/>
      <c r="T41" s="215" t="s">
        <v>122</v>
      </c>
      <c r="U41" s="215" t="s">
        <v>31</v>
      </c>
      <c r="V41" s="12">
        <v>38</v>
      </c>
      <c r="W41" s="215" t="s">
        <v>117</v>
      </c>
      <c r="X41" s="215" t="s">
        <v>30</v>
      </c>
      <c r="Y41" s="16"/>
      <c r="Z41" s="270" t="s">
        <v>30</v>
      </c>
      <c r="AA41" s="216" t="s">
        <v>14</v>
      </c>
      <c r="AB41" s="7" t="s">
        <v>85</v>
      </c>
      <c r="AF41" s="216" t="s">
        <v>14</v>
      </c>
      <c r="AG41" s="323">
        <v>0.33333333333333331</v>
      </c>
    </row>
    <row r="42" spans="1:33" ht="12.75" customHeight="1" thickTop="1" thickBot="1" x14ac:dyDescent="0.4">
      <c r="A42" s="362">
        <v>39</v>
      </c>
      <c r="B42" s="363">
        <v>2</v>
      </c>
      <c r="C42" s="364">
        <v>44311</v>
      </c>
      <c r="D42" s="365" t="s">
        <v>10</v>
      </c>
      <c r="E42" s="366" t="str">
        <f t="shared" ref="E42:F46" si="9">VLOOKUP(M42,Teams,2)</f>
        <v>NEWTOWN SALTY DOGS</v>
      </c>
      <c r="F42" s="366" t="str">
        <f t="shared" si="9"/>
        <v>GREENWICH ARSENAL 30</v>
      </c>
      <c r="G42" s="367"/>
      <c r="H42" s="403">
        <f>VLOOKUP(E42,START_TIMES,2)</f>
        <v>0.33333333333333331</v>
      </c>
      <c r="I42" s="366" t="str">
        <f>VLOOKUP(E42,fields,2)</f>
        <v>Treadwell Park, Newtown</v>
      </c>
      <c r="J42" s="368" t="s">
        <v>0</v>
      </c>
      <c r="K42" s="16"/>
      <c r="M42" s="345" t="s">
        <v>94</v>
      </c>
      <c r="N42" s="345" t="s">
        <v>98</v>
      </c>
      <c r="P42" s="270" t="s">
        <v>36</v>
      </c>
      <c r="Q42" s="216" t="s">
        <v>16</v>
      </c>
      <c r="R42" s="7" t="s">
        <v>692</v>
      </c>
      <c r="S42" s="16"/>
      <c r="T42" s="215" t="s">
        <v>123</v>
      </c>
      <c r="U42" s="215" t="s">
        <v>39</v>
      </c>
      <c r="V42" s="16">
        <v>39</v>
      </c>
      <c r="W42" s="215" t="s">
        <v>118</v>
      </c>
      <c r="X42" s="215" t="s">
        <v>36</v>
      </c>
      <c r="Y42" s="16"/>
      <c r="Z42" s="270" t="s">
        <v>36</v>
      </c>
      <c r="AA42" s="216" t="s">
        <v>16</v>
      </c>
      <c r="AB42" s="7" t="s">
        <v>692</v>
      </c>
      <c r="AF42" s="216" t="s">
        <v>16</v>
      </c>
      <c r="AG42" s="323">
        <v>0.41666666666666669</v>
      </c>
    </row>
    <row r="43" spans="1:33" ht="12.75" customHeight="1" thickTop="1" thickBot="1" x14ac:dyDescent="0.4">
      <c r="A43" s="362">
        <v>40</v>
      </c>
      <c r="B43" s="363">
        <v>2</v>
      </c>
      <c r="C43" s="364">
        <v>44311</v>
      </c>
      <c r="D43" s="365" t="s">
        <v>10</v>
      </c>
      <c r="E43" s="366" t="str">
        <f t="shared" si="9"/>
        <v>NAUGATUCK FUSION</v>
      </c>
      <c r="F43" s="366" t="str">
        <f t="shared" si="9"/>
        <v>CLINTON 30</v>
      </c>
      <c r="G43" s="367"/>
      <c r="H43" s="403">
        <v>0.33333333333333331</v>
      </c>
      <c r="I43" s="366" t="str">
        <f>VLOOKUP(E43,fields,2)</f>
        <v>City Hill MS (G), Naugatuck</v>
      </c>
      <c r="J43" s="368" t="s">
        <v>0</v>
      </c>
      <c r="K43" s="16"/>
      <c r="M43" s="5" t="s">
        <v>92</v>
      </c>
      <c r="N43" s="5" t="s">
        <v>101</v>
      </c>
      <c r="P43" s="270" t="s">
        <v>37</v>
      </c>
      <c r="Q43" s="215" t="s">
        <v>36</v>
      </c>
      <c r="R43" s="7" t="s">
        <v>684</v>
      </c>
      <c r="S43" s="16"/>
      <c r="T43" s="260" t="s">
        <v>124</v>
      </c>
      <c r="U43" s="260" t="s">
        <v>199</v>
      </c>
      <c r="V43" s="16">
        <v>40</v>
      </c>
      <c r="W43" s="215" t="s">
        <v>119</v>
      </c>
      <c r="X43" s="215" t="s">
        <v>37</v>
      </c>
      <c r="Y43" s="16"/>
      <c r="Z43" s="270" t="s">
        <v>37</v>
      </c>
      <c r="AA43" s="215" t="s">
        <v>36</v>
      </c>
      <c r="AB43" s="7" t="s">
        <v>684</v>
      </c>
      <c r="AF43" s="215" t="s">
        <v>36</v>
      </c>
      <c r="AG43" s="323">
        <v>0.41666666666666702</v>
      </c>
    </row>
    <row r="44" spans="1:33" ht="12.75" customHeight="1" thickTop="1" thickBot="1" x14ac:dyDescent="0.4">
      <c r="A44" s="362">
        <v>41</v>
      </c>
      <c r="B44" s="363">
        <v>2</v>
      </c>
      <c r="C44" s="364">
        <v>44311</v>
      </c>
      <c r="D44" s="365" t="s">
        <v>10</v>
      </c>
      <c r="E44" s="366" t="str">
        <f t="shared" si="9"/>
        <v>SHELTON FC</v>
      </c>
      <c r="F44" s="366" t="str">
        <f t="shared" si="9"/>
        <v>STAMFORD FC</v>
      </c>
      <c r="G44" s="367"/>
      <c r="H44" s="403">
        <f>VLOOKUP(E44,START_TIMES,2)</f>
        <v>0.33333333333333331</v>
      </c>
      <c r="I44" s="366" t="str">
        <f>VLOOKUP(E44,fields,2)</f>
        <v>Nike Site (G), Shelton</v>
      </c>
      <c r="J44" s="368" t="s">
        <v>0</v>
      </c>
      <c r="K44" s="16"/>
      <c r="M44" s="346" t="s">
        <v>93</v>
      </c>
      <c r="N44" s="346" t="s">
        <v>96</v>
      </c>
      <c r="P44" s="270" t="s">
        <v>754</v>
      </c>
      <c r="Q44" s="258" t="s">
        <v>50</v>
      </c>
      <c r="R44" s="7" t="s">
        <v>692</v>
      </c>
      <c r="S44" s="16"/>
      <c r="T44" s="260" t="s">
        <v>125</v>
      </c>
      <c r="U44" s="260" t="s">
        <v>191</v>
      </c>
      <c r="V44" s="16">
        <v>41</v>
      </c>
      <c r="W44" s="215" t="s">
        <v>120</v>
      </c>
      <c r="X44" s="215" t="s">
        <v>754</v>
      </c>
      <c r="Y44" s="16"/>
      <c r="Z44" s="270" t="s">
        <v>754</v>
      </c>
      <c r="AA44" s="258" t="s">
        <v>50</v>
      </c>
      <c r="AB44" s="7" t="s">
        <v>692</v>
      </c>
      <c r="AF44" s="258" t="s">
        <v>50</v>
      </c>
      <c r="AG44" s="323">
        <v>0.41666666666666702</v>
      </c>
    </row>
    <row r="45" spans="1:33" ht="12.75" customHeight="1" thickTop="1" thickBot="1" x14ac:dyDescent="0.4">
      <c r="A45" s="362">
        <v>42</v>
      </c>
      <c r="B45" s="363">
        <v>2</v>
      </c>
      <c r="C45" s="364">
        <v>44311</v>
      </c>
      <c r="D45" s="365" t="s">
        <v>10</v>
      </c>
      <c r="E45" s="366" t="str">
        <f t="shared" si="9"/>
        <v>NORTH BRANFORD 30</v>
      </c>
      <c r="F45" s="366" t="str">
        <f t="shared" si="9"/>
        <v>CLUB NAPOLI 30</v>
      </c>
      <c r="G45" s="367"/>
      <c r="H45" s="403">
        <v>0.33333333333333331</v>
      </c>
      <c r="I45" s="366" t="str">
        <f>VLOOKUP(E45,fields,2)</f>
        <v>Northford Park (G), North Branford</v>
      </c>
      <c r="J45" s="368" t="s">
        <v>0</v>
      </c>
      <c r="K45" s="16"/>
      <c r="M45" s="5" t="s">
        <v>99</v>
      </c>
      <c r="N45" s="5" t="s">
        <v>95</v>
      </c>
      <c r="P45" s="270" t="s">
        <v>25</v>
      </c>
      <c r="Q45" s="215" t="s">
        <v>37</v>
      </c>
      <c r="R45" s="7" t="s">
        <v>881</v>
      </c>
      <c r="S45" s="16"/>
      <c r="T45" s="260" t="s">
        <v>126</v>
      </c>
      <c r="U45" s="260" t="s">
        <v>748</v>
      </c>
      <c r="V45" s="16">
        <v>42</v>
      </c>
      <c r="W45" s="215" t="s">
        <v>121</v>
      </c>
      <c r="X45" s="215" t="s">
        <v>25</v>
      </c>
      <c r="Y45" s="16">
        <v>0</v>
      </c>
      <c r="Z45" s="270" t="s">
        <v>25</v>
      </c>
      <c r="AA45" s="215" t="s">
        <v>37</v>
      </c>
      <c r="AB45" s="7" t="s">
        <v>693</v>
      </c>
      <c r="AF45" s="215" t="s">
        <v>37</v>
      </c>
      <c r="AG45" s="323">
        <v>0.33333333333333331</v>
      </c>
    </row>
    <row r="46" spans="1:33" ht="12.75" customHeight="1" thickTop="1" thickBot="1" x14ac:dyDescent="0.4">
      <c r="A46" s="362">
        <v>43</v>
      </c>
      <c r="B46" s="363" t="s">
        <v>0</v>
      </c>
      <c r="C46" s="364">
        <v>44311</v>
      </c>
      <c r="D46" s="365" t="s">
        <v>10</v>
      </c>
      <c r="E46" s="366" t="str">
        <f t="shared" si="9"/>
        <v>VASCO DA GAMA 30</v>
      </c>
      <c r="F46" s="366" t="str">
        <f t="shared" si="9"/>
        <v>DANBURY UNITED 30</v>
      </c>
      <c r="G46" s="367"/>
      <c r="H46" s="403">
        <v>0.33333333333333331</v>
      </c>
      <c r="I46" s="366" t="str">
        <f>VLOOKUP(E46,fields,2)</f>
        <v>Veterans Memorial Park (T), Bridgeport</v>
      </c>
      <c r="J46" s="368" t="s">
        <v>910</v>
      </c>
      <c r="K46" s="16"/>
      <c r="M46" s="5" t="s">
        <v>97</v>
      </c>
      <c r="N46" s="5" t="s">
        <v>100</v>
      </c>
      <c r="P46" s="270" t="s">
        <v>31</v>
      </c>
      <c r="Q46" s="258" t="s">
        <v>23</v>
      </c>
      <c r="R46" s="7" t="s">
        <v>702</v>
      </c>
      <c r="S46" s="16"/>
      <c r="T46" s="260" t="s">
        <v>127</v>
      </c>
      <c r="U46" s="260" t="s">
        <v>750</v>
      </c>
      <c r="V46" s="16">
        <v>43</v>
      </c>
      <c r="W46" s="215" t="s">
        <v>122</v>
      </c>
      <c r="X46" s="215" t="s">
        <v>31</v>
      </c>
      <c r="Y46" s="16"/>
      <c r="Z46" s="270" t="s">
        <v>31</v>
      </c>
      <c r="AA46" s="258" t="s">
        <v>23</v>
      </c>
      <c r="AB46" s="7" t="s">
        <v>702</v>
      </c>
      <c r="AF46" s="258" t="s">
        <v>23</v>
      </c>
      <c r="AG46" s="323">
        <v>0.41666666666666702</v>
      </c>
    </row>
    <row r="47" spans="1:33" ht="12.75" customHeight="1" thickTop="1" thickBot="1" x14ac:dyDescent="0.4">
      <c r="A47" s="362">
        <v>44</v>
      </c>
      <c r="B47" s="363">
        <v>2</v>
      </c>
      <c r="C47" s="364" t="s">
        <v>0</v>
      </c>
      <c r="D47" s="369" t="s">
        <v>0</v>
      </c>
      <c r="E47" s="366" t="s">
        <v>0</v>
      </c>
      <c r="F47" s="366" t="s">
        <v>0</v>
      </c>
      <c r="G47" s="367" t="s">
        <v>0</v>
      </c>
      <c r="H47" s="404"/>
      <c r="I47" s="366" t="s">
        <v>0</v>
      </c>
      <c r="J47" s="368" t="s">
        <v>0</v>
      </c>
      <c r="K47" s="16"/>
      <c r="M47" s="5"/>
      <c r="N47" s="5"/>
      <c r="P47" s="270" t="s">
        <v>39</v>
      </c>
      <c r="Q47" s="215" t="s">
        <v>754</v>
      </c>
      <c r="R47" s="7" t="s">
        <v>702</v>
      </c>
      <c r="S47" s="16"/>
      <c r="T47" s="260" t="s">
        <v>128</v>
      </c>
      <c r="U47" s="260" t="s">
        <v>169</v>
      </c>
      <c r="V47" s="16">
        <v>44</v>
      </c>
      <c r="W47" s="215" t="s">
        <v>123</v>
      </c>
      <c r="X47" s="215" t="s">
        <v>39</v>
      </c>
      <c r="Y47" s="16"/>
      <c r="Z47" s="270" t="s">
        <v>39</v>
      </c>
      <c r="AA47" s="215" t="s">
        <v>754</v>
      </c>
      <c r="AB47" s="7" t="s">
        <v>702</v>
      </c>
      <c r="AF47" s="215" t="s">
        <v>754</v>
      </c>
      <c r="AG47" s="323">
        <v>0.41666666666666702</v>
      </c>
    </row>
    <row r="48" spans="1:33" ht="12.75" customHeight="1" thickTop="1" thickBot="1" x14ac:dyDescent="0.4">
      <c r="A48" s="362">
        <v>45</v>
      </c>
      <c r="B48" s="363">
        <v>2</v>
      </c>
      <c r="C48" s="364">
        <v>44311</v>
      </c>
      <c r="D48" s="370" t="s">
        <v>175</v>
      </c>
      <c r="E48" s="366" t="str">
        <f t="shared" ref="E48:F52" si="10">VLOOKUP(M48,Teams,2)</f>
        <v>LITCHFIELD COUNTY BLUES</v>
      </c>
      <c r="F48" s="366" t="str">
        <f t="shared" si="10"/>
        <v>MILFORD TUESDAY</v>
      </c>
      <c r="G48" s="367"/>
      <c r="H48" s="403">
        <f>VLOOKUP(E48,START_TIMES,2)</f>
        <v>0.375</v>
      </c>
      <c r="I48" s="366" t="str">
        <f>VLOOKUP(E48,fields,2)</f>
        <v>New Milford HS, New Milford</v>
      </c>
      <c r="J48" s="368" t="s">
        <v>0</v>
      </c>
      <c r="K48" s="91"/>
      <c r="L48" s="91"/>
      <c r="M48" s="5" t="s">
        <v>154</v>
      </c>
      <c r="N48" s="5" t="s">
        <v>156</v>
      </c>
      <c r="P48" s="271" t="s">
        <v>199</v>
      </c>
      <c r="Q48" s="252" t="s">
        <v>214</v>
      </c>
      <c r="R48" s="7" t="s">
        <v>694</v>
      </c>
      <c r="S48" s="16"/>
      <c r="T48" s="222" t="s">
        <v>94</v>
      </c>
      <c r="U48" s="222" t="s">
        <v>14</v>
      </c>
      <c r="V48" s="16">
        <v>45</v>
      </c>
      <c r="W48" s="221" t="s">
        <v>124</v>
      </c>
      <c r="X48" s="221" t="s">
        <v>199</v>
      </c>
      <c r="Y48" s="16"/>
      <c r="Z48" s="271" t="s">
        <v>199</v>
      </c>
      <c r="AA48" s="252" t="s">
        <v>214</v>
      </c>
      <c r="AB48" s="7" t="s">
        <v>694</v>
      </c>
      <c r="AF48" s="252" t="s">
        <v>214</v>
      </c>
      <c r="AG48" s="323">
        <v>0.41666666666666702</v>
      </c>
    </row>
    <row r="49" spans="1:33" ht="12.75" customHeight="1" thickTop="1" thickBot="1" x14ac:dyDescent="0.4">
      <c r="A49" s="362">
        <v>46</v>
      </c>
      <c r="B49" s="363">
        <v>2</v>
      </c>
      <c r="C49" s="364">
        <v>44311</v>
      </c>
      <c r="D49" s="370" t="s">
        <v>175</v>
      </c>
      <c r="E49" s="366" t="str">
        <f t="shared" si="10"/>
        <v>MILFORD AMIGOS</v>
      </c>
      <c r="F49" s="366" t="str">
        <f t="shared" si="10"/>
        <v>TRINITY FC</v>
      </c>
      <c r="G49" s="367"/>
      <c r="H49" s="403">
        <f>VLOOKUP(E49,START_TIMES,2)</f>
        <v>0.33333333333333331</v>
      </c>
      <c r="I49" s="366" t="str">
        <f>VLOOKUP(E49,fields,2)</f>
        <v>Pease Road (G), Woodbridge</v>
      </c>
      <c r="J49" s="368" t="s">
        <v>0</v>
      </c>
      <c r="K49" s="16"/>
      <c r="M49" s="5" t="s">
        <v>155</v>
      </c>
      <c r="N49" s="5" t="s">
        <v>159</v>
      </c>
      <c r="P49" s="271" t="s">
        <v>191</v>
      </c>
      <c r="Q49" s="247" t="s">
        <v>752</v>
      </c>
      <c r="R49" s="7" t="s">
        <v>690</v>
      </c>
      <c r="S49" s="16"/>
      <c r="T49" s="221" t="s">
        <v>129</v>
      </c>
      <c r="U49" s="221" t="s">
        <v>187</v>
      </c>
      <c r="V49" s="16">
        <v>46</v>
      </c>
      <c r="W49" s="221" t="s">
        <v>125</v>
      </c>
      <c r="X49" s="221" t="s">
        <v>191</v>
      </c>
      <c r="Y49" s="16"/>
      <c r="Z49" s="271" t="s">
        <v>191</v>
      </c>
      <c r="AA49" s="247" t="s">
        <v>752</v>
      </c>
      <c r="AB49" s="7" t="s">
        <v>690</v>
      </c>
      <c r="AF49" s="247" t="s">
        <v>752</v>
      </c>
      <c r="AG49" s="323">
        <v>0.375</v>
      </c>
    </row>
    <row r="50" spans="1:33" ht="12.75" customHeight="1" thickTop="1" thickBot="1" x14ac:dyDescent="0.4">
      <c r="A50" s="362">
        <v>47</v>
      </c>
      <c r="B50" s="363">
        <v>2</v>
      </c>
      <c r="C50" s="364">
        <v>44311</v>
      </c>
      <c r="D50" s="370" t="s">
        <v>175</v>
      </c>
      <c r="E50" s="366" t="str">
        <f t="shared" si="10"/>
        <v>COYOTES FC</v>
      </c>
      <c r="F50" s="366" t="str">
        <f t="shared" si="10"/>
        <v>CLUB INDEPENDIENTE</v>
      </c>
      <c r="G50" s="367"/>
      <c r="H50" s="403">
        <f>VLOOKUP(E50,START_TIMES,2)</f>
        <v>0.33333333333333331</v>
      </c>
      <c r="I50" s="366" t="str">
        <f>VLOOKUP(E50,fields,2)</f>
        <v>Platt HS (T), Meriden</v>
      </c>
      <c r="J50" s="368" t="s">
        <v>0</v>
      </c>
      <c r="K50" s="16"/>
      <c r="M50" s="5" t="s">
        <v>152</v>
      </c>
      <c r="N50" s="5" t="s">
        <v>151</v>
      </c>
      <c r="P50" s="271" t="s">
        <v>748</v>
      </c>
      <c r="Q50" s="221" t="s">
        <v>168</v>
      </c>
      <c r="R50" s="7" t="s">
        <v>690</v>
      </c>
      <c r="S50" s="16"/>
      <c r="T50" s="221" t="s">
        <v>130</v>
      </c>
      <c r="U50" s="221" t="s">
        <v>215</v>
      </c>
      <c r="V50" s="16">
        <v>47</v>
      </c>
      <c r="W50" s="221" t="s">
        <v>126</v>
      </c>
      <c r="X50" s="221" t="s">
        <v>748</v>
      </c>
      <c r="Y50" s="16"/>
      <c r="Z50" s="271" t="s">
        <v>748</v>
      </c>
      <c r="AA50" s="221" t="s">
        <v>168</v>
      </c>
      <c r="AB50" s="7" t="s">
        <v>690</v>
      </c>
      <c r="AF50" s="221" t="s">
        <v>168</v>
      </c>
      <c r="AG50" s="323">
        <v>0.375</v>
      </c>
    </row>
    <row r="51" spans="1:33" ht="12.75" customHeight="1" thickTop="1" thickBot="1" x14ac:dyDescent="0.4">
      <c r="A51" s="362">
        <v>48</v>
      </c>
      <c r="B51" s="363">
        <v>2</v>
      </c>
      <c r="C51" s="364">
        <v>44311</v>
      </c>
      <c r="D51" s="370" t="s">
        <v>175</v>
      </c>
      <c r="E51" s="366" t="str">
        <f t="shared" si="10"/>
        <v>HAMDEN ALL STARS</v>
      </c>
      <c r="F51" s="366" t="str">
        <f t="shared" si="10"/>
        <v>QPR</v>
      </c>
      <c r="G51" s="367"/>
      <c r="H51" s="403">
        <f>VLOOKUP(E51,START_TIMES,2)</f>
        <v>0.41666666666666702</v>
      </c>
      <c r="I51" s="366" t="str">
        <f>VLOOKUP(E51,fields,2)</f>
        <v>West Woods School (G), Hamden</v>
      </c>
      <c r="J51" s="368" t="s">
        <v>0</v>
      </c>
      <c r="K51" s="16"/>
      <c r="M51" s="5" t="s">
        <v>153</v>
      </c>
      <c r="N51" s="5" t="s">
        <v>158</v>
      </c>
      <c r="P51" s="271" t="s">
        <v>28</v>
      </c>
      <c r="Q51" s="247" t="s">
        <v>677</v>
      </c>
      <c r="R51" s="7" t="s">
        <v>683</v>
      </c>
      <c r="S51" s="16"/>
      <c r="T51" s="221" t="s">
        <v>131</v>
      </c>
      <c r="U51" s="221" t="s">
        <v>47</v>
      </c>
      <c r="V51" s="16">
        <v>48</v>
      </c>
      <c r="W51" s="221" t="s">
        <v>127</v>
      </c>
      <c r="X51" s="221" t="s">
        <v>750</v>
      </c>
      <c r="Y51" s="16"/>
      <c r="Z51" s="271" t="s">
        <v>28</v>
      </c>
      <c r="AA51" s="247" t="s">
        <v>677</v>
      </c>
      <c r="AB51" s="7" t="s">
        <v>683</v>
      </c>
      <c r="AF51" s="247" t="s">
        <v>677</v>
      </c>
      <c r="AG51" s="323">
        <v>0.41666666666666702</v>
      </c>
    </row>
    <row r="52" spans="1:33" ht="12.75" customHeight="1" thickTop="1" thickBot="1" x14ac:dyDescent="0.4">
      <c r="A52" s="362">
        <v>49</v>
      </c>
      <c r="B52" s="363" t="s">
        <v>0</v>
      </c>
      <c r="C52" s="364">
        <v>44311</v>
      </c>
      <c r="D52" s="370" t="s">
        <v>175</v>
      </c>
      <c r="E52" s="371" t="str">
        <f t="shared" si="10"/>
        <v>INTERNATIONAL FC</v>
      </c>
      <c r="F52" s="366" t="str">
        <f t="shared" si="10"/>
        <v>POLONIA FALCON FC 30</v>
      </c>
      <c r="G52" s="367"/>
      <c r="H52" s="403">
        <f>VLOOKUP(E52,START_TIMES,2)</f>
        <v>0.41666666666666702</v>
      </c>
      <c r="I52" s="366" t="s">
        <v>912</v>
      </c>
      <c r="J52" s="368" t="s">
        <v>0</v>
      </c>
      <c r="K52" s="16"/>
      <c r="M52" s="5" t="s">
        <v>150</v>
      </c>
      <c r="N52" s="5" t="s">
        <v>157</v>
      </c>
      <c r="P52" s="271" t="s">
        <v>169</v>
      </c>
      <c r="Q52" s="252" t="s">
        <v>24</v>
      </c>
      <c r="R52" s="7" t="s">
        <v>65</v>
      </c>
      <c r="S52" s="16"/>
      <c r="T52" s="221" t="s">
        <v>132</v>
      </c>
      <c r="U52" s="221" t="s">
        <v>168</v>
      </c>
      <c r="V52" s="16">
        <v>49</v>
      </c>
      <c r="W52" s="221" t="s">
        <v>128</v>
      </c>
      <c r="X52" s="221" t="s">
        <v>169</v>
      </c>
      <c r="Y52" s="16"/>
      <c r="Z52" s="271" t="s">
        <v>169</v>
      </c>
      <c r="AA52" s="252" t="s">
        <v>24</v>
      </c>
      <c r="AB52" s="7" t="s">
        <v>885</v>
      </c>
      <c r="AF52" s="252" t="s">
        <v>24</v>
      </c>
      <c r="AG52" s="323">
        <v>0.375</v>
      </c>
    </row>
    <row r="53" spans="1:33" ht="12.75" customHeight="1" thickTop="1" thickBot="1" x14ac:dyDescent="0.4">
      <c r="A53" s="362">
        <v>50</v>
      </c>
      <c r="B53" s="363">
        <v>2</v>
      </c>
      <c r="C53" s="364" t="s">
        <v>0</v>
      </c>
      <c r="D53" s="369" t="s">
        <v>0</v>
      </c>
      <c r="E53" s="366" t="s">
        <v>0</v>
      </c>
      <c r="F53" s="366" t="s">
        <v>0</v>
      </c>
      <c r="G53" s="367" t="s">
        <v>0</v>
      </c>
      <c r="H53" s="404"/>
      <c r="I53" s="366" t="s">
        <v>0</v>
      </c>
      <c r="J53" s="368" t="s">
        <v>0</v>
      </c>
      <c r="K53" s="91"/>
      <c r="L53" s="91"/>
      <c r="M53" s="5"/>
      <c r="N53" s="5"/>
      <c r="P53" s="271" t="s">
        <v>187</v>
      </c>
      <c r="Q53" s="222" t="s">
        <v>217</v>
      </c>
      <c r="R53" s="7" t="s">
        <v>695</v>
      </c>
      <c r="S53" s="16"/>
      <c r="T53" s="221" t="s">
        <v>133</v>
      </c>
      <c r="U53" s="221" t="s">
        <v>185</v>
      </c>
      <c r="V53" s="16">
        <v>50</v>
      </c>
      <c r="W53" s="221" t="s">
        <v>129</v>
      </c>
      <c r="X53" s="221" t="s">
        <v>187</v>
      </c>
      <c r="Y53" s="16"/>
      <c r="Z53" s="271" t="s">
        <v>187</v>
      </c>
      <c r="AA53" s="222" t="s">
        <v>217</v>
      </c>
      <c r="AB53" s="7" t="s">
        <v>695</v>
      </c>
      <c r="AF53" s="222" t="s">
        <v>217</v>
      </c>
      <c r="AG53" s="323">
        <v>0.33333333333333331</v>
      </c>
    </row>
    <row r="54" spans="1:33" ht="12.75" customHeight="1" thickTop="1" thickBot="1" x14ac:dyDescent="0.4">
      <c r="A54" s="362">
        <v>51</v>
      </c>
      <c r="B54" s="363">
        <v>2</v>
      </c>
      <c r="C54" s="364">
        <v>44311</v>
      </c>
      <c r="D54" s="373" t="s">
        <v>11</v>
      </c>
      <c r="E54" s="366" t="str">
        <f t="shared" ref="E54:F58" si="11">VLOOKUP(M54,Teams,2)</f>
        <v>HENRY  REID FC 40</v>
      </c>
      <c r="F54" s="366" t="str">
        <f t="shared" si="11"/>
        <v>RIDGEFIELD KICKS</v>
      </c>
      <c r="G54" s="367"/>
      <c r="H54" s="403">
        <f>VLOOKUP(E54,START_TIMES,2)</f>
        <v>0.41666666666666702</v>
      </c>
      <c r="I54" s="366" t="str">
        <f>VLOOKUP(E54,fields,2)</f>
        <v>Ludlowe HS (T), Fairfield</v>
      </c>
      <c r="J54" s="368" t="s">
        <v>0</v>
      </c>
      <c r="K54" s="16"/>
      <c r="M54" s="5" t="s">
        <v>104</v>
      </c>
      <c r="N54" s="5" t="s">
        <v>106</v>
      </c>
      <c r="P54" s="271" t="s">
        <v>215</v>
      </c>
      <c r="Q54" s="257" t="s">
        <v>25</v>
      </c>
      <c r="R54" s="7" t="s">
        <v>887</v>
      </c>
      <c r="S54" s="16"/>
      <c r="T54" s="223" t="s">
        <v>134</v>
      </c>
      <c r="U54" s="223" t="s">
        <v>758</v>
      </c>
      <c r="V54" s="16">
        <v>51</v>
      </c>
      <c r="W54" s="221" t="s">
        <v>130</v>
      </c>
      <c r="X54" s="221" t="s">
        <v>215</v>
      </c>
      <c r="Y54" s="16"/>
      <c r="Z54" s="271" t="s">
        <v>215</v>
      </c>
      <c r="AA54" s="257" t="s">
        <v>25</v>
      </c>
      <c r="AB54" s="7" t="s">
        <v>887</v>
      </c>
      <c r="AF54" s="257" t="s">
        <v>25</v>
      </c>
      <c r="AG54" s="323">
        <v>0.41666666666666702</v>
      </c>
    </row>
    <row r="55" spans="1:33" ht="12.75" customHeight="1" thickTop="1" thickBot="1" x14ac:dyDescent="0.4">
      <c r="A55" s="362">
        <v>52</v>
      </c>
      <c r="B55" s="363">
        <v>2</v>
      </c>
      <c r="C55" s="364">
        <v>44311</v>
      </c>
      <c r="D55" s="373" t="s">
        <v>11</v>
      </c>
      <c r="E55" s="366" t="str">
        <f t="shared" si="11"/>
        <v>PAN ZONES</v>
      </c>
      <c r="F55" s="366" t="str">
        <f t="shared" si="11"/>
        <v>WATERBURY ALBANIANS</v>
      </c>
      <c r="G55" s="367"/>
      <c r="H55" s="403">
        <v>0.33333333333333331</v>
      </c>
      <c r="I55" s="366" t="str">
        <f>VLOOKUP(E55,fields,2)</f>
        <v>Stanley Quarter Park (G), New Britain</v>
      </c>
      <c r="J55" s="368" t="s">
        <v>911</v>
      </c>
      <c r="K55" s="16"/>
      <c r="M55" s="5" t="s">
        <v>105</v>
      </c>
      <c r="N55" s="5" t="s">
        <v>109</v>
      </c>
      <c r="P55" s="271" t="s">
        <v>47</v>
      </c>
      <c r="Q55" s="223" t="s">
        <v>38</v>
      </c>
      <c r="R55" s="7" t="s">
        <v>699</v>
      </c>
      <c r="S55" s="16"/>
      <c r="T55" s="223" t="s">
        <v>136</v>
      </c>
      <c r="U55" s="223" t="s">
        <v>173</v>
      </c>
      <c r="V55" s="16">
        <v>52</v>
      </c>
      <c r="W55" s="221" t="s">
        <v>131</v>
      </c>
      <c r="X55" s="221" t="s">
        <v>47</v>
      </c>
      <c r="Y55" s="16"/>
      <c r="Z55" s="271" t="s">
        <v>47</v>
      </c>
      <c r="AA55" s="223" t="s">
        <v>38</v>
      </c>
      <c r="AB55" s="7" t="s">
        <v>699</v>
      </c>
      <c r="AF55" s="223" t="s">
        <v>38</v>
      </c>
      <c r="AG55" s="323">
        <v>0.41666666666666702</v>
      </c>
    </row>
    <row r="56" spans="1:33" ht="12.75" customHeight="1" thickTop="1" thickBot="1" x14ac:dyDescent="0.4">
      <c r="A56" s="362">
        <v>53</v>
      </c>
      <c r="B56" s="363">
        <v>2</v>
      </c>
      <c r="C56" s="364">
        <v>44311</v>
      </c>
      <c r="D56" s="373" t="s">
        <v>11</v>
      </c>
      <c r="E56" s="366" t="str">
        <f t="shared" si="11"/>
        <v>GREENWICH GUNNERS 40</v>
      </c>
      <c r="F56" s="366" t="str">
        <f t="shared" si="11"/>
        <v>GREENWICH ARSENAL 40</v>
      </c>
      <c r="G56" s="367"/>
      <c r="H56" s="403">
        <v>0.33333333333333331</v>
      </c>
      <c r="I56" s="366" t="s">
        <v>884</v>
      </c>
      <c r="J56" s="368" t="s">
        <v>0</v>
      </c>
      <c r="K56" s="16"/>
      <c r="M56" s="5" t="s">
        <v>162</v>
      </c>
      <c r="N56" s="5" t="s">
        <v>161</v>
      </c>
      <c r="P56" s="271" t="s">
        <v>168</v>
      </c>
      <c r="Q56" s="222" t="s">
        <v>54</v>
      </c>
      <c r="R56" s="7" t="s">
        <v>699</v>
      </c>
      <c r="S56" s="16"/>
      <c r="T56" s="223" t="s">
        <v>138</v>
      </c>
      <c r="U56" s="223" t="s">
        <v>45</v>
      </c>
      <c r="V56" s="16">
        <v>53</v>
      </c>
      <c r="W56" s="221" t="s">
        <v>132</v>
      </c>
      <c r="X56" s="221" t="s">
        <v>168</v>
      </c>
      <c r="Y56" s="16"/>
      <c r="Z56" s="271" t="s">
        <v>168</v>
      </c>
      <c r="AA56" s="222" t="s">
        <v>54</v>
      </c>
      <c r="AB56" s="7" t="s">
        <v>699</v>
      </c>
      <c r="AF56" s="222" t="s">
        <v>54</v>
      </c>
      <c r="AG56" s="323">
        <v>0.41666666666666702</v>
      </c>
    </row>
    <row r="57" spans="1:33" ht="12.75" customHeight="1" thickTop="1" thickBot="1" x14ac:dyDescent="0.4">
      <c r="A57" s="362">
        <v>54</v>
      </c>
      <c r="B57" s="363">
        <v>2</v>
      </c>
      <c r="C57" s="364">
        <v>44311</v>
      </c>
      <c r="D57" s="373" t="s">
        <v>11</v>
      </c>
      <c r="E57" s="366" t="str">
        <f t="shared" si="11"/>
        <v>GREENWICH PUMAS 40</v>
      </c>
      <c r="F57" s="366" t="str">
        <f t="shared" si="11"/>
        <v>VASCO DA GAMA 40</v>
      </c>
      <c r="G57" s="367"/>
      <c r="H57" s="403">
        <v>0.33333333333333331</v>
      </c>
      <c r="I57" s="366" t="s">
        <v>903</v>
      </c>
      <c r="J57" s="368" t="s">
        <v>0</v>
      </c>
      <c r="K57" s="16"/>
      <c r="M57" s="5" t="s">
        <v>163</v>
      </c>
      <c r="N57" s="5" t="s">
        <v>108</v>
      </c>
      <c r="P57" s="271" t="s">
        <v>185</v>
      </c>
      <c r="Q57" s="257" t="s">
        <v>31</v>
      </c>
      <c r="R57" s="7" t="s">
        <v>699</v>
      </c>
      <c r="S57" s="16"/>
      <c r="T57" s="223" t="s">
        <v>141</v>
      </c>
      <c r="U57" s="223" t="s">
        <v>757</v>
      </c>
      <c r="V57" s="16">
        <v>54</v>
      </c>
      <c r="W57" s="221" t="s">
        <v>133</v>
      </c>
      <c r="X57" s="221" t="s">
        <v>185</v>
      </c>
      <c r="Y57" s="16"/>
      <c r="Z57" s="271" t="s">
        <v>185</v>
      </c>
      <c r="AA57" s="257" t="s">
        <v>31</v>
      </c>
      <c r="AB57" s="7" t="s">
        <v>699</v>
      </c>
      <c r="AF57" s="257" t="s">
        <v>31</v>
      </c>
      <c r="AG57" s="323">
        <v>0.41666666666666702</v>
      </c>
    </row>
    <row r="58" spans="1:33" ht="12.75" customHeight="1" thickTop="1" thickBot="1" x14ac:dyDescent="0.4">
      <c r="A58" s="362">
        <v>55</v>
      </c>
      <c r="B58" s="363" t="s">
        <v>0</v>
      </c>
      <c r="C58" s="364">
        <v>44311</v>
      </c>
      <c r="D58" s="373" t="s">
        <v>11</v>
      </c>
      <c r="E58" s="366" t="str">
        <f t="shared" si="11"/>
        <v>FAIRFIELD GAC 40</v>
      </c>
      <c r="F58" s="366" t="str">
        <f t="shared" si="11"/>
        <v>STORM FC</v>
      </c>
      <c r="G58" s="367"/>
      <c r="H58" s="403">
        <v>0.33333333333333331</v>
      </c>
      <c r="I58" s="366" t="str">
        <f>VLOOKUP(E58,fields,2)</f>
        <v>Ludlowe HS (T), Fairfield</v>
      </c>
      <c r="J58" s="368" t="s">
        <v>0</v>
      </c>
      <c r="K58" s="16"/>
      <c r="M58" s="5" t="s">
        <v>160</v>
      </c>
      <c r="N58" s="5" t="s">
        <v>107</v>
      </c>
      <c r="P58" s="272" t="s">
        <v>758</v>
      </c>
      <c r="Q58" s="250" t="s">
        <v>192</v>
      </c>
      <c r="R58" s="7" t="s">
        <v>700</v>
      </c>
      <c r="S58" s="16"/>
      <c r="T58" s="224" t="s">
        <v>142</v>
      </c>
      <c r="U58" s="224" t="s">
        <v>50</v>
      </c>
      <c r="V58" s="16">
        <v>55</v>
      </c>
      <c r="W58" s="224" t="s">
        <v>134</v>
      </c>
      <c r="X58" s="224" t="s">
        <v>758</v>
      </c>
      <c r="Y58" s="16"/>
      <c r="Z58" s="272" t="s">
        <v>758</v>
      </c>
      <c r="AA58" s="250" t="s">
        <v>192</v>
      </c>
      <c r="AB58" s="7" t="s">
        <v>700</v>
      </c>
      <c r="AF58" s="250" t="s">
        <v>192</v>
      </c>
      <c r="AG58" s="323">
        <v>0.41666666666666702</v>
      </c>
    </row>
    <row r="59" spans="1:33" ht="12.75" customHeight="1" thickTop="1" thickBot="1" x14ac:dyDescent="0.4">
      <c r="A59" s="362">
        <v>56</v>
      </c>
      <c r="B59" s="363">
        <v>2</v>
      </c>
      <c r="C59" s="364" t="s">
        <v>0</v>
      </c>
      <c r="D59" s="369" t="s">
        <v>0</v>
      </c>
      <c r="E59" s="366" t="s">
        <v>0</v>
      </c>
      <c r="F59" s="366" t="s">
        <v>0</v>
      </c>
      <c r="G59" s="367" t="s">
        <v>0</v>
      </c>
      <c r="H59" s="404"/>
      <c r="I59" s="366" t="s">
        <v>0</v>
      </c>
      <c r="J59" s="368" t="s">
        <v>0</v>
      </c>
      <c r="K59" s="16"/>
      <c r="M59" s="5"/>
      <c r="N59" s="5"/>
      <c r="P59" s="272" t="s">
        <v>173</v>
      </c>
      <c r="Q59" s="226" t="s">
        <v>724</v>
      </c>
      <c r="R59" s="7" t="s">
        <v>877</v>
      </c>
      <c r="S59" s="16"/>
      <c r="T59" s="225" t="s">
        <v>92</v>
      </c>
      <c r="U59" s="225" t="s">
        <v>53</v>
      </c>
      <c r="V59" s="16">
        <v>56</v>
      </c>
      <c r="W59" s="224" t="s">
        <v>136</v>
      </c>
      <c r="X59" s="224" t="s">
        <v>173</v>
      </c>
      <c r="Y59" s="16"/>
      <c r="Z59" s="272" t="s">
        <v>173</v>
      </c>
      <c r="AA59" s="226" t="s">
        <v>724</v>
      </c>
      <c r="AB59" s="7" t="s">
        <v>877</v>
      </c>
      <c r="AF59" s="226" t="s">
        <v>724</v>
      </c>
      <c r="AG59" s="323">
        <v>0.41666666666666702</v>
      </c>
    </row>
    <row r="60" spans="1:33" ht="12.75" customHeight="1" thickTop="1" thickBot="1" x14ac:dyDescent="0.4">
      <c r="A60" s="362">
        <v>57</v>
      </c>
      <c r="B60" s="363">
        <v>2</v>
      </c>
      <c r="C60" s="364">
        <v>44311</v>
      </c>
      <c r="D60" s="374" t="s">
        <v>12</v>
      </c>
      <c r="E60" s="366" t="str">
        <f t="shared" ref="E60:F66" si="12">VLOOKUP(M60,Teams,2)</f>
        <v>NORWALK SPORT COLOMBIA</v>
      </c>
      <c r="F60" s="366" t="str">
        <f t="shared" si="12"/>
        <v>NEW HAVEN AMERICANS</v>
      </c>
      <c r="G60" s="367"/>
      <c r="H60" s="403">
        <v>0.33333333333333331</v>
      </c>
      <c r="I60" s="366" t="str">
        <f t="shared" ref="I60:I66" si="13">VLOOKUP(E60,fields,2)</f>
        <v>Nathan Hale MS (T), Norwalk</v>
      </c>
      <c r="J60" s="368" t="s">
        <v>0</v>
      </c>
      <c r="K60" s="16"/>
      <c r="M60" s="327" t="s">
        <v>120</v>
      </c>
      <c r="N60" s="327" t="s">
        <v>869</v>
      </c>
      <c r="P60" s="272" t="s">
        <v>45</v>
      </c>
      <c r="Q60" s="225" t="s">
        <v>211</v>
      </c>
      <c r="R60" s="7" t="s">
        <v>701</v>
      </c>
      <c r="S60" s="16"/>
      <c r="T60" s="224" t="s">
        <v>144</v>
      </c>
      <c r="U60" s="224" t="s">
        <v>23</v>
      </c>
      <c r="V60" s="16">
        <v>57</v>
      </c>
      <c r="W60" s="224" t="s">
        <v>138</v>
      </c>
      <c r="X60" s="224" t="s">
        <v>45</v>
      </c>
      <c r="Y60" s="16"/>
      <c r="Z60" s="272" t="s">
        <v>45</v>
      </c>
      <c r="AA60" s="225" t="s">
        <v>211</v>
      </c>
      <c r="AB60" s="7" t="s">
        <v>701</v>
      </c>
      <c r="AF60" s="225" t="s">
        <v>211</v>
      </c>
      <c r="AG60" s="323">
        <v>0.41666666666666702</v>
      </c>
    </row>
    <row r="61" spans="1:33" ht="12.75" customHeight="1" thickTop="1" thickBot="1" x14ac:dyDescent="0.4">
      <c r="A61" s="362">
        <v>58</v>
      </c>
      <c r="B61" s="363">
        <v>2</v>
      </c>
      <c r="C61" s="364">
        <v>44311</v>
      </c>
      <c r="D61" s="374" t="s">
        <v>12</v>
      </c>
      <c r="E61" s="366" t="str">
        <f t="shared" si="12"/>
        <v>STAMFORD UNITED</v>
      </c>
      <c r="F61" s="366" t="str">
        <f t="shared" si="12"/>
        <v>NORTH HAVEN SC</v>
      </c>
      <c r="G61" s="367"/>
      <c r="H61" s="403">
        <f>VLOOKUP(E61,START_TIMES,2)</f>
        <v>0.41666666666666702</v>
      </c>
      <c r="I61" s="366" t="str">
        <f t="shared" si="13"/>
        <v>West Beach Fields (T), Stamford</v>
      </c>
      <c r="J61" s="368" t="s">
        <v>0</v>
      </c>
      <c r="K61" s="16"/>
      <c r="M61" s="327" t="s">
        <v>122</v>
      </c>
      <c r="N61" s="327" t="s">
        <v>871</v>
      </c>
      <c r="P61" s="272" t="s">
        <v>757</v>
      </c>
      <c r="Q61" s="250" t="s">
        <v>26</v>
      </c>
      <c r="R61" s="7" t="s">
        <v>701</v>
      </c>
      <c r="S61" s="16"/>
      <c r="T61" s="224" t="s">
        <v>146</v>
      </c>
      <c r="U61" s="224" t="s">
        <v>38</v>
      </c>
      <c r="V61" s="16">
        <v>58</v>
      </c>
      <c r="W61" s="224" t="s">
        <v>141</v>
      </c>
      <c r="X61" s="224" t="s">
        <v>757</v>
      </c>
      <c r="Y61" s="16"/>
      <c r="Z61" s="272" t="s">
        <v>757</v>
      </c>
      <c r="AA61" s="250" t="s">
        <v>26</v>
      </c>
      <c r="AB61" s="7" t="s">
        <v>701</v>
      </c>
      <c r="AF61" s="250" t="s">
        <v>26</v>
      </c>
      <c r="AG61" s="323">
        <v>0.41666666666666702</v>
      </c>
    </row>
    <row r="62" spans="1:33" ht="12.75" customHeight="1" thickTop="1" thickBot="1" x14ac:dyDescent="0.4">
      <c r="A62" s="362">
        <v>59</v>
      </c>
      <c r="B62" s="363">
        <v>2</v>
      </c>
      <c r="C62" s="364">
        <v>44311</v>
      </c>
      <c r="D62" s="374" t="s">
        <v>12</v>
      </c>
      <c r="E62" s="366" t="str">
        <f t="shared" si="12"/>
        <v>BESA SC</v>
      </c>
      <c r="F62" s="366" t="str">
        <f t="shared" si="12"/>
        <v>SOUTHEAST ROVERS</v>
      </c>
      <c r="G62" s="367"/>
      <c r="H62" s="403">
        <v>0.42708333333333331</v>
      </c>
      <c r="I62" s="366" t="str">
        <f t="shared" si="13"/>
        <v>Bucks Hill Park (G), Waterbury</v>
      </c>
      <c r="J62" s="368" t="s">
        <v>0</v>
      </c>
      <c r="K62" s="16"/>
      <c r="M62" s="327" t="s">
        <v>110</v>
      </c>
      <c r="N62" s="327" t="s">
        <v>872</v>
      </c>
      <c r="P62" s="272" t="s">
        <v>50</v>
      </c>
      <c r="Q62" s="256" t="s">
        <v>185</v>
      </c>
      <c r="R62" s="7" t="s">
        <v>701</v>
      </c>
      <c r="S62" s="16"/>
      <c r="T62" s="224" t="s">
        <v>147</v>
      </c>
      <c r="U62" s="224" t="s">
        <v>756</v>
      </c>
      <c r="V62" s="16">
        <v>59</v>
      </c>
      <c r="W62" s="224" t="s">
        <v>142</v>
      </c>
      <c r="X62" s="224" t="s">
        <v>50</v>
      </c>
      <c r="Y62" s="16"/>
      <c r="Z62" s="272" t="s">
        <v>50</v>
      </c>
      <c r="AA62" s="256" t="s">
        <v>185</v>
      </c>
      <c r="AB62" s="7" t="s">
        <v>701</v>
      </c>
      <c r="AF62" s="256" t="s">
        <v>185</v>
      </c>
      <c r="AG62" s="323">
        <v>0.41666666666666702</v>
      </c>
    </row>
    <row r="63" spans="1:33" ht="12.75" customHeight="1" thickTop="1" thickBot="1" x14ac:dyDescent="0.4">
      <c r="A63" s="362">
        <v>60</v>
      </c>
      <c r="B63" s="363">
        <v>2</v>
      </c>
      <c r="C63" s="364">
        <v>44311</v>
      </c>
      <c r="D63" s="374" t="s">
        <v>12</v>
      </c>
      <c r="E63" s="366" t="str">
        <f t="shared" si="12"/>
        <v>WILTON WOLVES</v>
      </c>
      <c r="F63" s="366" t="str">
        <f t="shared" si="12"/>
        <v>CLUB NAPOLI 40</v>
      </c>
      <c r="G63" s="376"/>
      <c r="H63" s="403">
        <f>VLOOKUP(E63,START_TIMES,2)</f>
        <v>0.41666666666666702</v>
      </c>
      <c r="I63" s="366" t="str">
        <f t="shared" si="13"/>
        <v>Lily Field (T), Wilton</v>
      </c>
      <c r="J63" s="368" t="s">
        <v>0</v>
      </c>
      <c r="K63" s="16"/>
      <c r="M63" s="347" t="s">
        <v>123</v>
      </c>
      <c r="N63" s="347" t="s">
        <v>112</v>
      </c>
      <c r="P63" s="272" t="s">
        <v>23</v>
      </c>
      <c r="Q63" s="250" t="s">
        <v>18</v>
      </c>
      <c r="R63" s="7" t="s">
        <v>727</v>
      </c>
      <c r="S63" s="16"/>
      <c r="T63" s="225" t="s">
        <v>98</v>
      </c>
      <c r="U63" s="225" t="s">
        <v>196</v>
      </c>
      <c r="V63" s="16">
        <v>60</v>
      </c>
      <c r="W63" s="224" t="s">
        <v>144</v>
      </c>
      <c r="X63" s="224" t="s">
        <v>23</v>
      </c>
      <c r="Y63" s="16"/>
      <c r="Z63" s="272" t="s">
        <v>23</v>
      </c>
      <c r="AA63" s="250" t="s">
        <v>18</v>
      </c>
      <c r="AB63" s="7" t="s">
        <v>727</v>
      </c>
      <c r="AF63" s="250" t="s">
        <v>18</v>
      </c>
      <c r="AG63" s="323">
        <v>0.33333333333333331</v>
      </c>
    </row>
    <row r="64" spans="1:33" ht="12.75" customHeight="1" thickTop="1" thickBot="1" x14ac:dyDescent="0.4">
      <c r="A64" s="362">
        <v>61</v>
      </c>
      <c r="B64" s="363">
        <v>2</v>
      </c>
      <c r="C64" s="364">
        <v>44311</v>
      </c>
      <c r="D64" s="374" t="s">
        <v>12</v>
      </c>
      <c r="E64" s="366" t="str">
        <f t="shared" si="12"/>
        <v>CLINTON 40</v>
      </c>
      <c r="F64" s="366" t="str">
        <f t="shared" si="12"/>
        <v>ELI'S FC</v>
      </c>
      <c r="G64" s="367"/>
      <c r="H64" s="403">
        <v>0.33333333333333331</v>
      </c>
      <c r="I64" s="366" t="str">
        <f t="shared" si="13"/>
        <v>Indian River Sports Complex (T), Clinton</v>
      </c>
      <c r="J64" s="368" t="s">
        <v>0</v>
      </c>
      <c r="K64" s="16"/>
      <c r="M64" s="327" t="s">
        <v>111</v>
      </c>
      <c r="N64" s="327" t="s">
        <v>866</v>
      </c>
      <c r="P64" s="272" t="s">
        <v>38</v>
      </c>
      <c r="Q64" s="244" t="s">
        <v>39</v>
      </c>
      <c r="R64" s="7" t="s">
        <v>725</v>
      </c>
      <c r="S64" s="16"/>
      <c r="T64" s="225" t="s">
        <v>100</v>
      </c>
      <c r="U64" s="225" t="s">
        <v>21</v>
      </c>
      <c r="V64" s="16">
        <v>61</v>
      </c>
      <c r="W64" s="224" t="s">
        <v>146</v>
      </c>
      <c r="X64" s="224" t="s">
        <v>38</v>
      </c>
      <c r="Y64" s="16"/>
      <c r="Z64" s="272" t="s">
        <v>38</v>
      </c>
      <c r="AA64" s="244" t="s">
        <v>39</v>
      </c>
      <c r="AB64" s="7" t="s">
        <v>725</v>
      </c>
      <c r="AF64" s="244" t="s">
        <v>39</v>
      </c>
      <c r="AG64" s="323">
        <v>0.41666666666666702</v>
      </c>
    </row>
    <row r="65" spans="1:33" ht="12.75" customHeight="1" thickTop="1" thickBot="1" x14ac:dyDescent="0.4">
      <c r="A65" s="362">
        <v>62</v>
      </c>
      <c r="B65" s="363">
        <v>2</v>
      </c>
      <c r="C65" s="364">
        <v>44311</v>
      </c>
      <c r="D65" s="374" t="s">
        <v>12</v>
      </c>
      <c r="E65" s="366" t="str">
        <f t="shared" si="12"/>
        <v>DERBY QUITUS</v>
      </c>
      <c r="F65" s="366" t="str">
        <f t="shared" si="12"/>
        <v xml:space="preserve">GUILFORD CELTIC </v>
      </c>
      <c r="G65" s="367"/>
      <c r="H65" s="403">
        <v>0.42708333333333331</v>
      </c>
      <c r="I65" s="366" t="str">
        <f t="shared" si="13"/>
        <v>Witek Park (G), Derby</v>
      </c>
      <c r="J65" s="368" t="s">
        <v>0</v>
      </c>
      <c r="K65" s="16"/>
      <c r="M65" s="327" t="s">
        <v>113</v>
      </c>
      <c r="N65" s="327" t="s">
        <v>868</v>
      </c>
      <c r="P65" s="272" t="s">
        <v>756</v>
      </c>
      <c r="Q65" s="224" t="s">
        <v>756</v>
      </c>
      <c r="R65" s="7" t="s">
        <v>696</v>
      </c>
      <c r="S65" s="16"/>
      <c r="T65" s="225" t="s">
        <v>95</v>
      </c>
      <c r="U65" s="225" t="s">
        <v>20</v>
      </c>
      <c r="V65" s="16">
        <v>62</v>
      </c>
      <c r="W65" s="224" t="s">
        <v>147</v>
      </c>
      <c r="X65" s="224" t="s">
        <v>756</v>
      </c>
      <c r="Y65" s="16"/>
      <c r="Z65" s="272" t="s">
        <v>756</v>
      </c>
      <c r="AA65" s="224" t="s">
        <v>756</v>
      </c>
      <c r="AB65" s="7" t="s">
        <v>696</v>
      </c>
      <c r="AF65" s="224" t="s">
        <v>756</v>
      </c>
      <c r="AG65" s="323">
        <v>0.41666666666666702</v>
      </c>
    </row>
    <row r="66" spans="1:33" ht="12.75" customHeight="1" thickTop="1" thickBot="1" x14ac:dyDescent="0.4">
      <c r="A66" s="362">
        <v>63</v>
      </c>
      <c r="B66" s="363" t="s">
        <v>0</v>
      </c>
      <c r="C66" s="364">
        <v>44311</v>
      </c>
      <c r="D66" s="374" t="s">
        <v>12</v>
      </c>
      <c r="E66" s="366" t="str">
        <f t="shared" si="12"/>
        <v>GUILFORD BELL CURVE</v>
      </c>
      <c r="F66" s="366" t="str">
        <f t="shared" si="12"/>
        <v>NORTH BRANFORD 40</v>
      </c>
      <c r="G66" s="367"/>
      <c r="H66" s="403">
        <v>0.42708333333333331</v>
      </c>
      <c r="I66" s="366" t="str">
        <f t="shared" si="13"/>
        <v>Guilford HS (T), Guilford</v>
      </c>
      <c r="J66" s="368" t="s">
        <v>0</v>
      </c>
      <c r="K66" s="16"/>
      <c r="M66" s="327" t="s">
        <v>115</v>
      </c>
      <c r="N66" s="327" t="s">
        <v>870</v>
      </c>
      <c r="P66" s="272"/>
      <c r="Q66" s="250"/>
      <c r="R66" s="7"/>
      <c r="S66" s="16"/>
      <c r="T66" s="224"/>
      <c r="U66" s="224"/>
      <c r="V66" s="16">
        <v>63</v>
      </c>
      <c r="W66" s="224"/>
      <c r="X66" s="224"/>
      <c r="Y66" s="16"/>
      <c r="Z66" s="224"/>
      <c r="AA66" s="250"/>
      <c r="AB66" s="7"/>
      <c r="AF66" s="250"/>
      <c r="AG66" s="323"/>
    </row>
    <row r="67" spans="1:33" ht="12.75" customHeight="1" thickTop="1" thickBot="1" x14ac:dyDescent="0.4">
      <c r="A67" s="362">
        <v>64</v>
      </c>
      <c r="B67" s="363">
        <v>2</v>
      </c>
      <c r="C67" s="364" t="s">
        <v>0</v>
      </c>
      <c r="D67" s="369" t="s">
        <v>0</v>
      </c>
      <c r="E67" s="366" t="s">
        <v>0</v>
      </c>
      <c r="F67" s="366" t="s">
        <v>0</v>
      </c>
      <c r="G67" s="367" t="s">
        <v>0</v>
      </c>
      <c r="H67" s="404"/>
      <c r="I67" s="366" t="s">
        <v>0</v>
      </c>
      <c r="J67" s="368" t="s">
        <v>0</v>
      </c>
      <c r="K67" s="91"/>
      <c r="L67" s="91"/>
      <c r="M67" s="5"/>
      <c r="N67" s="5"/>
      <c r="P67" s="272"/>
      <c r="Q67" s="224"/>
      <c r="R67" s="7"/>
      <c r="S67" s="16"/>
      <c r="T67" s="225"/>
      <c r="U67" s="225"/>
      <c r="V67" s="16">
        <v>64</v>
      </c>
      <c r="W67" s="224"/>
      <c r="X67" s="224"/>
      <c r="Y67" s="16"/>
      <c r="Z67" s="224"/>
      <c r="AA67" s="224"/>
      <c r="AB67" s="7"/>
      <c r="AF67" s="224"/>
      <c r="AG67" s="323"/>
    </row>
    <row r="68" spans="1:33" ht="12.75" customHeight="1" thickTop="1" thickBot="1" x14ac:dyDescent="0.4">
      <c r="A68" s="362">
        <v>65</v>
      </c>
      <c r="B68" s="363">
        <v>2</v>
      </c>
      <c r="C68" s="364">
        <v>44311</v>
      </c>
      <c r="D68" s="377" t="s">
        <v>102</v>
      </c>
      <c r="E68" s="366" t="str">
        <f t="shared" ref="E68:F72" si="14">VLOOKUP(M68,Teams,2)</f>
        <v>GREENWICH ARSENAL 50</v>
      </c>
      <c r="F68" s="366" t="str">
        <f t="shared" si="14"/>
        <v>GREENWICH PUMAS LEGENDS</v>
      </c>
      <c r="G68" s="367"/>
      <c r="H68" s="403">
        <v>0.41666666666666669</v>
      </c>
      <c r="I68" s="366" t="s">
        <v>884</v>
      </c>
      <c r="J68" s="368" t="s">
        <v>0</v>
      </c>
      <c r="K68" s="16"/>
      <c r="M68" s="5" t="s">
        <v>128</v>
      </c>
      <c r="N68" s="5" t="s">
        <v>130</v>
      </c>
      <c r="P68" s="272"/>
      <c r="Q68" s="224"/>
      <c r="R68" s="7"/>
      <c r="S68" s="16"/>
      <c r="T68" s="225"/>
      <c r="U68" s="225"/>
      <c r="V68" s="16">
        <v>65</v>
      </c>
      <c r="W68" s="224"/>
      <c r="X68" s="224"/>
      <c r="Y68" s="16"/>
      <c r="Z68" s="224"/>
      <c r="AA68" s="224"/>
      <c r="AB68" s="7"/>
      <c r="AF68" s="224"/>
      <c r="AG68" s="323"/>
    </row>
    <row r="69" spans="1:33" ht="12.75" customHeight="1" thickTop="1" thickBot="1" x14ac:dyDescent="0.4">
      <c r="A69" s="362">
        <v>66</v>
      </c>
      <c r="B69" s="363">
        <v>2</v>
      </c>
      <c r="C69" s="364">
        <v>44311</v>
      </c>
      <c r="D69" s="377" t="s">
        <v>102</v>
      </c>
      <c r="E69" s="366" t="str">
        <f t="shared" si="14"/>
        <v>VASCO DA GAMA 50</v>
      </c>
      <c r="F69" s="366" t="str">
        <f t="shared" si="14"/>
        <v>GREENWICH GUNNERS 50</v>
      </c>
      <c r="G69" s="367"/>
      <c r="H69" s="403">
        <f>VLOOKUP(E69,START_TIMES,2)</f>
        <v>0.41666666666666702</v>
      </c>
      <c r="I69" s="366" t="str">
        <f t="shared" ref="I69" si="15">VLOOKUP(E69,fields,2)</f>
        <v>Veterans Memorial Park (T), Bridgeport</v>
      </c>
      <c r="J69" s="368" t="s">
        <v>910</v>
      </c>
      <c r="K69" s="16"/>
      <c r="M69" s="5" t="s">
        <v>133</v>
      </c>
      <c r="N69" s="5" t="s">
        <v>129</v>
      </c>
      <c r="P69" s="272"/>
      <c r="Q69" s="227"/>
      <c r="R69" s="7"/>
      <c r="S69" s="16"/>
      <c r="T69" s="225"/>
      <c r="U69" s="225"/>
      <c r="V69" s="16">
        <v>66</v>
      </c>
      <c r="W69" s="224"/>
      <c r="X69" s="224"/>
      <c r="Y69" s="16"/>
      <c r="Z69" s="224"/>
      <c r="AA69" s="227"/>
      <c r="AB69" s="7"/>
      <c r="AF69" s="227"/>
      <c r="AG69" s="323"/>
    </row>
    <row r="70" spans="1:33" ht="12.75" customHeight="1" thickTop="1" thickBot="1" x14ac:dyDescent="0.4">
      <c r="A70" s="362">
        <v>67</v>
      </c>
      <c r="B70" s="363">
        <v>2</v>
      </c>
      <c r="C70" s="364">
        <v>44311</v>
      </c>
      <c r="D70" s="377" t="s">
        <v>102</v>
      </c>
      <c r="E70" s="366" t="str">
        <f t="shared" si="14"/>
        <v xml:space="preserve">CHESHIRE UNITED </v>
      </c>
      <c r="F70" s="366" t="str">
        <f t="shared" si="14"/>
        <v>DYNAMO SC</v>
      </c>
      <c r="G70" s="367"/>
      <c r="H70" s="403">
        <v>0.45833333333333331</v>
      </c>
      <c r="I70" s="366" t="str">
        <f>VLOOKUP(E70,fields,2)</f>
        <v>Quinnipiac Park (G), Cheshire</v>
      </c>
      <c r="J70" s="368" t="s">
        <v>910</v>
      </c>
      <c r="K70" s="16"/>
      <c r="M70" s="5" t="s">
        <v>125</v>
      </c>
      <c r="N70" s="5" t="s">
        <v>126</v>
      </c>
      <c r="P70" s="322"/>
      <c r="Q70" s="322"/>
      <c r="S70" s="16"/>
      <c r="T70" s="225"/>
      <c r="U70" s="225"/>
      <c r="V70" s="16">
        <v>67</v>
      </c>
      <c r="W70" s="224"/>
      <c r="X70" s="224"/>
      <c r="Y70" s="16"/>
      <c r="Z70" s="280"/>
      <c r="AA70" s="322"/>
      <c r="AB70" s="322"/>
      <c r="AC70" s="16"/>
      <c r="AF70" s="280"/>
      <c r="AG70" s="323"/>
    </row>
    <row r="71" spans="1:33" ht="12.75" customHeight="1" thickTop="1" thickBot="1" x14ac:dyDescent="0.4">
      <c r="A71" s="362">
        <v>68</v>
      </c>
      <c r="B71" s="363">
        <v>2</v>
      </c>
      <c r="C71" s="364">
        <v>44311</v>
      </c>
      <c r="D71" s="377" t="s">
        <v>102</v>
      </c>
      <c r="E71" s="366" t="str">
        <f t="shared" si="14"/>
        <v>POLONIA FALCON STARS FC</v>
      </c>
      <c r="F71" s="366" t="str">
        <f t="shared" si="14"/>
        <v>FAIRFIELD GAC 50</v>
      </c>
      <c r="G71" s="367"/>
      <c r="H71" s="403">
        <v>0.41666666666666669</v>
      </c>
      <c r="I71" s="366" t="s">
        <v>694</v>
      </c>
      <c r="J71" s="368" t="s">
        <v>916</v>
      </c>
      <c r="K71" s="16"/>
      <c r="M71" s="5" t="s">
        <v>132</v>
      </c>
      <c r="N71" s="5" t="s">
        <v>127</v>
      </c>
      <c r="P71" s="322"/>
      <c r="Q71" s="322"/>
      <c r="S71" s="16"/>
      <c r="T71" s="224"/>
      <c r="U71" s="224"/>
      <c r="V71" s="16">
        <v>68</v>
      </c>
      <c r="W71" s="224"/>
      <c r="X71" s="224"/>
      <c r="Y71" s="16"/>
      <c r="Z71" s="280"/>
      <c r="AA71" s="322"/>
      <c r="AB71" s="322"/>
      <c r="AC71" s="91"/>
      <c r="AF71" s="275"/>
      <c r="AG71" s="323"/>
    </row>
    <row r="72" spans="1:33" ht="12.75" customHeight="1" thickTop="1" thickBot="1" x14ac:dyDescent="0.4">
      <c r="A72" s="362">
        <v>69</v>
      </c>
      <c r="B72" s="363" t="s">
        <v>0</v>
      </c>
      <c r="C72" s="364">
        <v>44311</v>
      </c>
      <c r="D72" s="377" t="s">
        <v>102</v>
      </c>
      <c r="E72" s="366" t="str">
        <f t="shared" si="14"/>
        <v>CHESHIRE AZZURRI 50</v>
      </c>
      <c r="F72" s="366" t="str">
        <f t="shared" si="14"/>
        <v>GUILFORD BLACK EAGLES</v>
      </c>
      <c r="G72" s="367"/>
      <c r="H72" s="403">
        <v>0.375</v>
      </c>
      <c r="I72" s="366" t="str">
        <f>VLOOKUP(E72,fields,2)</f>
        <v>Quinnipiac Park (G), Cheshire</v>
      </c>
      <c r="J72" s="368" t="s">
        <v>911</v>
      </c>
      <c r="K72" s="16"/>
      <c r="M72" s="5" t="s">
        <v>124</v>
      </c>
      <c r="N72" s="5" t="s">
        <v>131</v>
      </c>
      <c r="P72" s="322"/>
      <c r="Q72" s="322"/>
      <c r="S72" s="16"/>
      <c r="T72" s="225"/>
      <c r="U72" s="225"/>
      <c r="V72" s="16">
        <v>69</v>
      </c>
      <c r="W72" s="224"/>
      <c r="X72" s="224"/>
      <c r="Y72" s="16"/>
      <c r="Z72" s="280"/>
      <c r="AA72" s="322"/>
      <c r="AB72" s="322"/>
      <c r="AC72" s="16"/>
      <c r="AF72" s="91"/>
      <c r="AG72" s="323"/>
    </row>
    <row r="73" spans="1:33" ht="12.75" customHeight="1" thickTop="1" thickBot="1" x14ac:dyDescent="0.4">
      <c r="A73" s="362">
        <v>70</v>
      </c>
      <c r="B73" s="363">
        <v>2</v>
      </c>
      <c r="C73" s="364" t="s">
        <v>0</v>
      </c>
      <c r="D73" s="369" t="s">
        <v>0</v>
      </c>
      <c r="E73" s="366" t="s">
        <v>0</v>
      </c>
      <c r="F73" s="366" t="s">
        <v>0</v>
      </c>
      <c r="G73" s="367" t="s">
        <v>0</v>
      </c>
      <c r="H73" s="404"/>
      <c r="I73" s="366" t="s">
        <v>0</v>
      </c>
      <c r="J73" s="368" t="s">
        <v>0</v>
      </c>
      <c r="K73" s="16"/>
      <c r="M73" s="5"/>
      <c r="N73" s="5"/>
      <c r="P73" s="322"/>
      <c r="Q73" s="322"/>
      <c r="S73" s="16"/>
      <c r="T73" s="225"/>
      <c r="U73" s="225"/>
      <c r="V73" s="16">
        <v>70</v>
      </c>
      <c r="W73" s="224"/>
      <c r="X73" s="224"/>
      <c r="Y73" s="16"/>
      <c r="Z73" s="280"/>
      <c r="AA73" s="322"/>
      <c r="AB73" s="322"/>
      <c r="AC73" s="91"/>
      <c r="AF73" s="280"/>
      <c r="AG73" s="323"/>
    </row>
    <row r="74" spans="1:33" ht="12.75" customHeight="1" thickTop="1" thickBot="1" x14ac:dyDescent="0.4">
      <c r="A74" s="362">
        <v>71</v>
      </c>
      <c r="B74" s="363">
        <v>2</v>
      </c>
      <c r="C74" s="364">
        <v>44311</v>
      </c>
      <c r="D74" s="378" t="s">
        <v>103</v>
      </c>
      <c r="E74" s="371" t="str">
        <f t="shared" ref="E74:F77" si="16">VLOOKUP(M74,Teams,2)</f>
        <v>BYE 50</v>
      </c>
      <c r="F74" s="366" t="str">
        <f t="shared" si="16"/>
        <v>CLUB NAPOLI 50</v>
      </c>
      <c r="G74" s="367"/>
      <c r="H74" s="405" t="s">
        <v>91</v>
      </c>
      <c r="I74" s="366" t="str">
        <f>VLOOKUP(E74,fields,2)</f>
        <v>Wembley Stadium</v>
      </c>
      <c r="J74" s="368" t="s">
        <v>0</v>
      </c>
      <c r="K74" s="16"/>
      <c r="M74" s="5" t="s">
        <v>134</v>
      </c>
      <c r="N74" s="5" t="s">
        <v>136</v>
      </c>
      <c r="P74" s="322"/>
      <c r="Q74" s="322"/>
      <c r="R74" s="322"/>
      <c r="S74" s="16"/>
      <c r="T74" s="218"/>
      <c r="U74" s="242"/>
      <c r="V74" s="16">
        <v>71</v>
      </c>
      <c r="W74" s="209"/>
      <c r="X74" s="224"/>
      <c r="Y74" s="16"/>
      <c r="Z74" s="280"/>
      <c r="AA74" s="322"/>
      <c r="AB74" s="322"/>
      <c r="AC74" s="16"/>
      <c r="AF74" s="322"/>
    </row>
    <row r="75" spans="1:33" ht="12.75" customHeight="1" thickTop="1" thickBot="1" x14ac:dyDescent="0.4">
      <c r="A75" s="362">
        <v>72</v>
      </c>
      <c r="B75" s="363">
        <v>2</v>
      </c>
      <c r="C75" s="364">
        <v>44311</v>
      </c>
      <c r="D75" s="378" t="s">
        <v>103</v>
      </c>
      <c r="E75" s="366" t="str">
        <f t="shared" si="16"/>
        <v>EAST HAVEN SC</v>
      </c>
      <c r="F75" s="366" t="str">
        <f t="shared" si="16"/>
        <v>STAMFORD CITY</v>
      </c>
      <c r="G75" s="367"/>
      <c r="H75" s="403">
        <f>VLOOKUP(E75,START_TIMES,2)</f>
        <v>0.41666666666666669</v>
      </c>
      <c r="I75" s="366" t="str">
        <f>VLOOKUP(E75,fields,2)</f>
        <v>Moulthrop Field (G), East Haven</v>
      </c>
      <c r="J75" s="368" t="s">
        <v>0</v>
      </c>
      <c r="K75" s="16"/>
      <c r="M75" s="5" t="s">
        <v>138</v>
      </c>
      <c r="N75" s="5" t="s">
        <v>146</v>
      </c>
      <c r="P75" s="322"/>
      <c r="Q75" s="322"/>
      <c r="R75" s="322"/>
      <c r="S75" s="16"/>
      <c r="T75" s="218"/>
      <c r="U75" s="218"/>
      <c r="V75" s="16">
        <v>72</v>
      </c>
      <c r="W75" s="209"/>
      <c r="X75" s="224"/>
      <c r="Y75" s="16"/>
      <c r="Z75" s="280"/>
      <c r="AA75" s="322"/>
      <c r="AB75" s="322"/>
      <c r="AC75" s="16"/>
      <c r="AE75" s="281"/>
      <c r="AF75" s="322"/>
    </row>
    <row r="76" spans="1:33" ht="12.75" customHeight="1" thickTop="1" thickBot="1" x14ac:dyDescent="0.4">
      <c r="A76" s="362">
        <v>73</v>
      </c>
      <c r="B76" s="363">
        <v>2</v>
      </c>
      <c r="C76" s="364">
        <v>44311</v>
      </c>
      <c r="D76" s="378" t="s">
        <v>103</v>
      </c>
      <c r="E76" s="366" t="str">
        <f t="shared" si="16"/>
        <v>NORWALK MARINERS</v>
      </c>
      <c r="F76" s="366" t="str">
        <f t="shared" si="16"/>
        <v>NEW FAIRFIELD UNITED</v>
      </c>
      <c r="G76" s="367"/>
      <c r="H76" s="403">
        <f>VLOOKUP(E76,START_TIMES,2)</f>
        <v>0.41666666666666702</v>
      </c>
      <c r="I76" s="366" t="str">
        <f>VLOOKUP(E76,fields,2)</f>
        <v>Nathan Hale MS (T), Norwalk</v>
      </c>
      <c r="J76" s="368" t="s">
        <v>0</v>
      </c>
      <c r="K76" s="16"/>
      <c r="M76" s="5" t="s">
        <v>144</v>
      </c>
      <c r="N76" s="5" t="s">
        <v>141</v>
      </c>
      <c r="P76" s="322"/>
      <c r="Q76" s="322"/>
      <c r="R76" s="322"/>
      <c r="S76" s="16"/>
      <c r="T76" s="207"/>
      <c r="U76" s="207"/>
      <c r="V76" s="16">
        <v>73</v>
      </c>
      <c r="W76" s="218"/>
      <c r="X76" s="224"/>
      <c r="Y76" s="16"/>
      <c r="Z76" s="275"/>
      <c r="AA76" s="322"/>
      <c r="AB76" s="322"/>
      <c r="AC76" s="16"/>
      <c r="AF76" s="322"/>
    </row>
    <row r="77" spans="1:33" ht="12.75" customHeight="1" thickTop="1" thickBot="1" x14ac:dyDescent="0.4">
      <c r="A77" s="362">
        <v>74</v>
      </c>
      <c r="B77" s="363"/>
      <c r="C77" s="364">
        <v>44311</v>
      </c>
      <c r="D77" s="378" t="s">
        <v>103</v>
      </c>
      <c r="E77" s="366" t="str">
        <f t="shared" si="16"/>
        <v>NORTH BRANFORD LEGENDS</v>
      </c>
      <c r="F77" s="366" t="str">
        <f t="shared" si="16"/>
        <v>ZIMMITTI SC</v>
      </c>
      <c r="G77" s="367"/>
      <c r="H77" s="403">
        <f>VLOOKUP(E77,START_TIMES,2)</f>
        <v>0.41666666666666702</v>
      </c>
      <c r="I77" s="366" t="str">
        <f>VLOOKUP(E77,fields,2)</f>
        <v>Northford Park (G), North Branford</v>
      </c>
      <c r="J77" s="368" t="s">
        <v>0</v>
      </c>
      <c r="K77" s="16"/>
      <c r="M77" s="5" t="s">
        <v>142</v>
      </c>
      <c r="N77" s="5" t="s">
        <v>147</v>
      </c>
      <c r="P77" s="322"/>
      <c r="Q77" s="322"/>
      <c r="R77" s="322"/>
      <c r="S77" s="16"/>
      <c r="T77" s="207"/>
      <c r="U77" s="207"/>
      <c r="V77" s="16"/>
      <c r="W77" s="218"/>
      <c r="X77" s="224"/>
      <c r="Y77" s="16"/>
      <c r="Z77" s="275"/>
      <c r="AA77" s="322"/>
      <c r="AB77" s="322"/>
      <c r="AC77" s="16"/>
      <c r="AF77" s="322"/>
    </row>
    <row r="78" spans="1:33" ht="12.75" customHeight="1" thickTop="1" thickBot="1" x14ac:dyDescent="0.4">
      <c r="A78" s="362">
        <v>75</v>
      </c>
      <c r="B78" s="363" t="s">
        <v>0</v>
      </c>
      <c r="C78" s="364" t="s">
        <v>0</v>
      </c>
      <c r="D78" s="369" t="s">
        <v>0</v>
      </c>
      <c r="E78" s="366" t="s">
        <v>0</v>
      </c>
      <c r="F78" s="366" t="s">
        <v>0</v>
      </c>
      <c r="G78" s="367" t="s">
        <v>0</v>
      </c>
      <c r="H78" s="361"/>
      <c r="I78" s="366" t="s">
        <v>0</v>
      </c>
      <c r="J78" s="368" t="s">
        <v>0</v>
      </c>
      <c r="K78" s="5"/>
      <c r="L78" s="5"/>
      <c r="M78" s="5"/>
      <c r="N78" s="5"/>
      <c r="P78" s="322"/>
      <c r="Q78" s="322"/>
      <c r="R78" s="322"/>
      <c r="S78" s="16"/>
      <c r="T78" s="207"/>
      <c r="U78" s="207"/>
      <c r="V78" s="16"/>
      <c r="W78" s="218"/>
      <c r="X78" s="224"/>
      <c r="Y78" s="16"/>
      <c r="Z78" s="275"/>
      <c r="AA78" s="322"/>
      <c r="AB78" s="322"/>
      <c r="AC78" s="16"/>
      <c r="AF78" s="322"/>
    </row>
    <row r="79" spans="1:33" ht="12.75" customHeight="1" thickTop="1" thickBot="1" x14ac:dyDescent="0.4">
      <c r="A79" s="362">
        <v>76</v>
      </c>
      <c r="B79" s="363" t="s">
        <v>0</v>
      </c>
      <c r="C79" s="364" t="s">
        <v>0</v>
      </c>
      <c r="D79" s="369" t="s">
        <v>0</v>
      </c>
      <c r="E79" s="366" t="s">
        <v>0</v>
      </c>
      <c r="F79" s="366" t="s">
        <v>0</v>
      </c>
      <c r="G79" s="367" t="s">
        <v>0</v>
      </c>
      <c r="H79" s="361"/>
      <c r="I79" s="366" t="s">
        <v>0</v>
      </c>
      <c r="J79" s="368" t="s">
        <v>0</v>
      </c>
      <c r="K79" s="5"/>
      <c r="L79" s="5"/>
      <c r="M79" s="5"/>
      <c r="N79" s="5"/>
      <c r="P79" s="322"/>
      <c r="Q79" s="322"/>
      <c r="S79" s="16"/>
      <c r="T79" s="207"/>
      <c r="U79" s="207"/>
      <c r="V79" s="16">
        <v>74</v>
      </c>
      <c r="W79" s="218"/>
      <c r="X79" s="224"/>
      <c r="Y79" s="16"/>
      <c r="Z79" s="275"/>
      <c r="AA79" s="322"/>
      <c r="AB79" s="322"/>
      <c r="AC79" s="91"/>
      <c r="AE79" s="281"/>
      <c r="AF79" s="322"/>
    </row>
    <row r="80" spans="1:33" ht="12.75" customHeight="1" thickTop="1" x14ac:dyDescent="0.35">
      <c r="A80" s="362">
        <v>77</v>
      </c>
      <c r="B80" s="363">
        <v>3</v>
      </c>
      <c r="C80" s="364">
        <v>44318</v>
      </c>
      <c r="D80" s="365" t="s">
        <v>10</v>
      </c>
      <c r="E80" s="366" t="str">
        <f t="shared" ref="E80:F84" si="17">VLOOKUP(M80,Teams,2)</f>
        <v>STAMFORD FC</v>
      </c>
      <c r="F80" s="366" t="str">
        <f t="shared" si="17"/>
        <v>NAUGATUCK FUSION</v>
      </c>
      <c r="G80" s="367"/>
      <c r="H80" s="361">
        <f>VLOOKUP(E80,START_TIMES,2)</f>
        <v>0.41666666666666702</v>
      </c>
      <c r="I80" s="366" t="str">
        <f>VLOOKUP(E80,fields,2)</f>
        <v>West Beach Fields (T), Stamford</v>
      </c>
      <c r="J80" s="368" t="s">
        <v>0</v>
      </c>
      <c r="K80" s="16"/>
      <c r="M80" s="5" t="s">
        <v>96</v>
      </c>
      <c r="N80" s="5" t="s">
        <v>92</v>
      </c>
      <c r="P80" s="322"/>
      <c r="Q80" s="322"/>
      <c r="R80" s="322"/>
      <c r="T80" s="324"/>
      <c r="U80" s="324"/>
      <c r="V80" s="325"/>
      <c r="W80" s="324"/>
      <c r="X80" s="324"/>
      <c r="Z80" s="322"/>
      <c r="AA80" s="322"/>
      <c r="AB80" s="322"/>
      <c r="AF80" s="322"/>
    </row>
    <row r="81" spans="1:32" ht="12.75" customHeight="1" x14ac:dyDescent="0.35">
      <c r="A81" s="362">
        <v>78</v>
      </c>
      <c r="B81" s="363">
        <v>3</v>
      </c>
      <c r="C81" s="364">
        <v>44318</v>
      </c>
      <c r="D81" s="365" t="s">
        <v>10</v>
      </c>
      <c r="E81" s="366" t="str">
        <f t="shared" si="17"/>
        <v>NEWTOWN SALTY DOGS</v>
      </c>
      <c r="F81" s="366" t="str">
        <f t="shared" si="17"/>
        <v>DANBURY UNITED 30</v>
      </c>
      <c r="G81" s="367"/>
      <c r="H81" s="361">
        <f>VLOOKUP(E81,START_TIMES,2)</f>
        <v>0.33333333333333331</v>
      </c>
      <c r="I81" s="366" t="str">
        <f>VLOOKUP(E81,fields,2)</f>
        <v>Treadwell Park, Newtown</v>
      </c>
      <c r="J81" s="368" t="s">
        <v>0</v>
      </c>
      <c r="K81" s="16"/>
      <c r="M81" s="5" t="s">
        <v>94</v>
      </c>
      <c r="N81" s="5" t="s">
        <v>100</v>
      </c>
      <c r="P81" s="322"/>
      <c r="Q81" s="322"/>
      <c r="R81" s="322"/>
      <c r="T81" s="322"/>
      <c r="U81" s="322"/>
      <c r="W81" s="322"/>
      <c r="X81" s="322"/>
      <c r="Z81" s="322"/>
      <c r="AA81" s="322"/>
      <c r="AB81" s="322"/>
      <c r="AF81" s="322"/>
    </row>
    <row r="82" spans="1:32" ht="12.75" customHeight="1" x14ac:dyDescent="0.35">
      <c r="A82" s="362">
        <v>79</v>
      </c>
      <c r="B82" s="363">
        <v>3</v>
      </c>
      <c r="C82" s="364">
        <v>44318</v>
      </c>
      <c r="D82" s="365" t="s">
        <v>10</v>
      </c>
      <c r="E82" s="366" t="str">
        <f t="shared" si="17"/>
        <v>NORTH BRANFORD 30</v>
      </c>
      <c r="F82" s="366" t="str">
        <f t="shared" si="17"/>
        <v>VASCO DA GAMA 30</v>
      </c>
      <c r="G82" s="367"/>
      <c r="H82" s="361">
        <v>0.33333333333333331</v>
      </c>
      <c r="I82" s="366" t="str">
        <f>VLOOKUP(E82,fields,2)</f>
        <v>Northford Park (G), North Branford</v>
      </c>
      <c r="J82" s="368" t="s">
        <v>0</v>
      </c>
      <c r="K82" s="16"/>
      <c r="M82" s="5" t="s">
        <v>99</v>
      </c>
      <c r="N82" s="5" t="s">
        <v>97</v>
      </c>
      <c r="P82" s="322"/>
      <c r="Q82" s="322"/>
      <c r="R82" s="322"/>
      <c r="T82" s="322"/>
      <c r="U82" s="322"/>
      <c r="W82" s="322"/>
      <c r="X82" s="322"/>
      <c r="Z82" s="322"/>
      <c r="AA82" s="322"/>
      <c r="AB82" s="322"/>
      <c r="AF82" s="322"/>
    </row>
    <row r="83" spans="1:32" ht="12.75" customHeight="1" x14ac:dyDescent="0.35">
      <c r="A83" s="362">
        <v>80</v>
      </c>
      <c r="B83" s="363">
        <v>3</v>
      </c>
      <c r="C83" s="364">
        <v>44318</v>
      </c>
      <c r="D83" s="365" t="s">
        <v>10</v>
      </c>
      <c r="E83" s="366" t="str">
        <f t="shared" si="17"/>
        <v>CLUB NAPOLI 30</v>
      </c>
      <c r="F83" s="366" t="str">
        <f t="shared" si="17"/>
        <v>SHELTON FC</v>
      </c>
      <c r="G83" s="367"/>
      <c r="H83" s="361">
        <v>0.375</v>
      </c>
      <c r="I83" s="366" t="str">
        <f>VLOOKUP(E83,fields,2)</f>
        <v>Quinnipiac Park (G), Cheshire</v>
      </c>
      <c r="J83" s="368" t="s">
        <v>0</v>
      </c>
      <c r="K83" s="16"/>
      <c r="M83" s="5" t="s">
        <v>95</v>
      </c>
      <c r="N83" s="5" t="s">
        <v>93</v>
      </c>
      <c r="P83" s="322"/>
      <c r="Q83" s="322"/>
      <c r="R83" s="322"/>
      <c r="T83" s="322"/>
      <c r="U83" s="322"/>
      <c r="W83" s="322"/>
      <c r="X83" s="322"/>
      <c r="Z83" s="322"/>
      <c r="AA83" s="322"/>
      <c r="AB83" s="322"/>
      <c r="AE83" s="281"/>
      <c r="AF83" s="322"/>
    </row>
    <row r="84" spans="1:32" ht="12.75" customHeight="1" x14ac:dyDescent="0.35">
      <c r="A84" s="362">
        <v>81</v>
      </c>
      <c r="B84" s="363">
        <v>3</v>
      </c>
      <c r="C84" s="364">
        <v>44318</v>
      </c>
      <c r="D84" s="365" t="s">
        <v>10</v>
      </c>
      <c r="E84" s="366" t="str">
        <f t="shared" si="17"/>
        <v>CLINTON 30</v>
      </c>
      <c r="F84" s="366" t="str">
        <f t="shared" si="17"/>
        <v>GREENWICH ARSENAL 30</v>
      </c>
      <c r="G84" s="367"/>
      <c r="H84" s="361">
        <f>VLOOKUP(E84,START_TIMES,2)</f>
        <v>0.41666666666666669</v>
      </c>
      <c r="I84" s="366" t="str">
        <f>VLOOKUP(E84,fields,2)</f>
        <v>Indian River Sports Complex (T), Clinton</v>
      </c>
      <c r="J84" s="368" t="s">
        <v>0</v>
      </c>
      <c r="K84" s="16"/>
      <c r="M84" s="5" t="s">
        <v>101</v>
      </c>
      <c r="N84" s="5" t="s">
        <v>98</v>
      </c>
      <c r="P84" s="322"/>
      <c r="Q84" s="322"/>
      <c r="R84" s="322"/>
      <c r="T84" s="322"/>
      <c r="U84" s="322"/>
      <c r="W84" s="322"/>
      <c r="X84" s="322"/>
      <c r="Z84" s="322"/>
      <c r="AA84" s="322"/>
      <c r="AB84" s="322"/>
      <c r="AF84" s="322"/>
    </row>
    <row r="85" spans="1:32" ht="12.75" customHeight="1" x14ac:dyDescent="0.35">
      <c r="A85" s="362">
        <v>82</v>
      </c>
      <c r="B85" s="363" t="s">
        <v>0</v>
      </c>
      <c r="C85" s="364" t="s">
        <v>0</v>
      </c>
      <c r="D85" s="369" t="s">
        <v>0</v>
      </c>
      <c r="E85" s="366" t="s">
        <v>0</v>
      </c>
      <c r="F85" s="366" t="s">
        <v>0</v>
      </c>
      <c r="G85" s="367" t="s">
        <v>0</v>
      </c>
      <c r="H85" s="361"/>
      <c r="I85" s="366" t="s">
        <v>0</v>
      </c>
      <c r="J85" s="368" t="s">
        <v>0</v>
      </c>
      <c r="K85" s="16"/>
      <c r="M85" s="5"/>
      <c r="N85" s="5"/>
      <c r="P85" s="322"/>
      <c r="Q85" s="322"/>
      <c r="R85" s="322"/>
      <c r="T85" s="322"/>
      <c r="U85" s="322"/>
      <c r="W85" s="322"/>
      <c r="X85" s="322"/>
      <c r="Z85" s="322"/>
      <c r="AA85" s="322"/>
      <c r="AB85" s="322"/>
      <c r="AC85" s="322"/>
      <c r="AE85" s="281"/>
      <c r="AF85" s="322"/>
    </row>
    <row r="86" spans="1:32" ht="12.75" customHeight="1" x14ac:dyDescent="0.35">
      <c r="A86" s="362">
        <v>83</v>
      </c>
      <c r="B86" s="363">
        <v>3</v>
      </c>
      <c r="C86" s="364">
        <v>44318</v>
      </c>
      <c r="D86" s="370" t="s">
        <v>175</v>
      </c>
      <c r="E86" s="366" t="str">
        <f t="shared" ref="E86:F90" si="18">VLOOKUP(M86,Teams,2)</f>
        <v>CLUB INDEPENDIENTE</v>
      </c>
      <c r="F86" s="366" t="str">
        <f t="shared" si="18"/>
        <v>MILFORD AMIGOS</v>
      </c>
      <c r="G86" s="367"/>
      <c r="H86" s="361">
        <f>VLOOKUP(E86,START_TIMES,2)</f>
        <v>0.33333333333333331</v>
      </c>
      <c r="I86" s="366" t="str">
        <f>VLOOKUP(E86,fields,2)</f>
        <v>Witek Park (G), Derby</v>
      </c>
      <c r="J86" s="368" t="s">
        <v>0</v>
      </c>
      <c r="K86" s="91"/>
      <c r="L86" s="91"/>
      <c r="M86" s="5" t="s">
        <v>151</v>
      </c>
      <c r="N86" s="5" t="s">
        <v>155</v>
      </c>
      <c r="Q86" s="322"/>
      <c r="T86" s="322"/>
      <c r="U86" s="322"/>
      <c r="W86" s="322"/>
      <c r="X86" s="322"/>
    </row>
    <row r="87" spans="1:32" ht="12.75" customHeight="1" x14ac:dyDescent="0.35">
      <c r="A87" s="362">
        <v>84</v>
      </c>
      <c r="B87" s="363">
        <v>3</v>
      </c>
      <c r="C87" s="364">
        <v>44318</v>
      </c>
      <c r="D87" s="370" t="s">
        <v>175</v>
      </c>
      <c r="E87" s="366" t="str">
        <f t="shared" si="18"/>
        <v>LITCHFIELD COUNTY BLUES</v>
      </c>
      <c r="F87" s="366" t="str">
        <f t="shared" si="18"/>
        <v>POLONIA FALCON FC 30</v>
      </c>
      <c r="G87" s="367"/>
      <c r="H87" s="361">
        <f>VLOOKUP(E87,START_TIMES,2)</f>
        <v>0.375</v>
      </c>
      <c r="I87" s="366" t="str">
        <f>VLOOKUP(E87,fields,2)</f>
        <v>New Milford HS, New Milford</v>
      </c>
      <c r="J87" s="368" t="s">
        <v>0</v>
      </c>
      <c r="K87" s="16"/>
      <c r="M87" s="5" t="s">
        <v>154</v>
      </c>
      <c r="N87" s="5" t="s">
        <v>157</v>
      </c>
      <c r="Q87" s="322"/>
      <c r="T87" s="322"/>
      <c r="U87" s="322"/>
      <c r="W87" s="322"/>
      <c r="X87" s="322"/>
    </row>
    <row r="88" spans="1:32" ht="12.75" customHeight="1" x14ac:dyDescent="0.35">
      <c r="A88" s="362">
        <v>85</v>
      </c>
      <c r="B88" s="363">
        <v>3</v>
      </c>
      <c r="C88" s="364">
        <v>44318</v>
      </c>
      <c r="D88" s="370" t="s">
        <v>175</v>
      </c>
      <c r="E88" s="366" t="str">
        <f t="shared" si="18"/>
        <v>HAMDEN ALL STARS</v>
      </c>
      <c r="F88" s="371" t="str">
        <f t="shared" si="18"/>
        <v>INTERNATIONAL FC</v>
      </c>
      <c r="G88" s="367"/>
      <c r="H88" s="361">
        <f>VLOOKUP(E88,START_TIMES,2)</f>
        <v>0.41666666666666702</v>
      </c>
      <c r="I88" s="366" t="str">
        <f>VLOOKUP(E88,fields,2)</f>
        <v>West Woods School (G), Hamden</v>
      </c>
      <c r="J88" s="368" t="s">
        <v>0</v>
      </c>
      <c r="K88" s="16"/>
      <c r="M88" s="5" t="s">
        <v>153</v>
      </c>
      <c r="N88" s="5" t="s">
        <v>150</v>
      </c>
      <c r="Q88" s="322"/>
      <c r="T88" s="322"/>
      <c r="U88" s="322"/>
      <c r="W88" s="322"/>
      <c r="X88" s="322"/>
    </row>
    <row r="89" spans="1:32" ht="12.75" customHeight="1" x14ac:dyDescent="0.35">
      <c r="A89" s="362">
        <v>86</v>
      </c>
      <c r="B89" s="363">
        <v>3</v>
      </c>
      <c r="C89" s="364">
        <v>44318</v>
      </c>
      <c r="D89" s="370" t="s">
        <v>175</v>
      </c>
      <c r="E89" s="366" t="str">
        <f t="shared" si="18"/>
        <v>QPR</v>
      </c>
      <c r="F89" s="366" t="str">
        <f t="shared" si="18"/>
        <v>COYOTES FC</v>
      </c>
      <c r="G89" s="367"/>
      <c r="H89" s="361">
        <v>0.45833333333333331</v>
      </c>
      <c r="I89" s="366" t="str">
        <f>VLOOKUP(E89,fields,2)</f>
        <v>Quinnipiac Park (G), Cheshire</v>
      </c>
      <c r="J89" s="368" t="s">
        <v>0</v>
      </c>
      <c r="K89" s="16"/>
      <c r="M89" s="5" t="s">
        <v>158</v>
      </c>
      <c r="N89" s="5" t="s">
        <v>152</v>
      </c>
      <c r="P89" s="322"/>
      <c r="Q89" s="322"/>
      <c r="R89" s="322"/>
      <c r="T89" s="322"/>
      <c r="U89" s="322"/>
      <c r="W89" s="322"/>
      <c r="X89" s="322"/>
      <c r="AA89" s="322"/>
      <c r="AB89" s="322"/>
    </row>
    <row r="90" spans="1:32" ht="12.75" customHeight="1" x14ac:dyDescent="0.35">
      <c r="A90" s="362">
        <v>87</v>
      </c>
      <c r="B90" s="363">
        <v>3</v>
      </c>
      <c r="C90" s="364">
        <v>44318</v>
      </c>
      <c r="D90" s="370" t="s">
        <v>175</v>
      </c>
      <c r="E90" s="366" t="str">
        <f t="shared" si="18"/>
        <v>MILFORD TUESDAY</v>
      </c>
      <c r="F90" s="366" t="str">
        <f t="shared" si="18"/>
        <v>TRINITY FC</v>
      </c>
      <c r="G90" s="367"/>
      <c r="H90" s="361">
        <f>VLOOKUP(E90,START_TIMES,2)</f>
        <v>0.33333333333333331</v>
      </c>
      <c r="I90" s="366" t="str">
        <f>VLOOKUP(E90,fields,2)</f>
        <v>Peck Place School (G), Orange</v>
      </c>
      <c r="J90" s="368" t="s">
        <v>0</v>
      </c>
      <c r="K90" s="16"/>
      <c r="M90" s="5" t="s">
        <v>156</v>
      </c>
      <c r="N90" s="5" t="s">
        <v>159</v>
      </c>
      <c r="P90" s="322"/>
      <c r="Q90" s="322"/>
      <c r="R90" s="322"/>
      <c r="T90" s="322"/>
      <c r="U90" s="322"/>
      <c r="W90" s="322"/>
      <c r="X90" s="322"/>
      <c r="Z90" s="322"/>
      <c r="AA90" s="322"/>
      <c r="AB90" s="322"/>
      <c r="AC90" s="322"/>
      <c r="AF90" s="322"/>
    </row>
    <row r="91" spans="1:32" ht="12.75" customHeight="1" thickBot="1" x14ac:dyDescent="0.4">
      <c r="A91" s="362">
        <v>88</v>
      </c>
      <c r="B91" s="363" t="s">
        <v>0</v>
      </c>
      <c r="C91" s="364" t="s">
        <v>0</v>
      </c>
      <c r="D91" s="369" t="s">
        <v>0</v>
      </c>
      <c r="E91" s="366" t="s">
        <v>0</v>
      </c>
      <c r="F91" s="366" t="s">
        <v>0</v>
      </c>
      <c r="G91" s="367" t="s">
        <v>0</v>
      </c>
      <c r="H91" s="361"/>
      <c r="I91" s="366" t="s">
        <v>0</v>
      </c>
      <c r="J91" s="368" t="s">
        <v>0</v>
      </c>
      <c r="K91" s="91"/>
      <c r="L91" s="91"/>
      <c r="M91" s="5"/>
      <c r="N91" s="5"/>
      <c r="P91" s="322"/>
      <c r="Q91" s="322"/>
      <c r="R91" s="322"/>
      <c r="T91" s="322"/>
      <c r="U91" s="322"/>
      <c r="W91" s="322"/>
      <c r="X91" s="322"/>
      <c r="Z91" s="322"/>
      <c r="AA91" s="322"/>
      <c r="AB91" s="322"/>
      <c r="AC91" s="322"/>
      <c r="AE91" s="281"/>
      <c r="AF91" s="322"/>
    </row>
    <row r="92" spans="1:32" ht="12.75" customHeight="1" thickTop="1" thickBot="1" x14ac:dyDescent="0.4">
      <c r="A92" s="362">
        <v>89</v>
      </c>
      <c r="B92" s="363">
        <v>3</v>
      </c>
      <c r="C92" s="364">
        <v>44318</v>
      </c>
      <c r="D92" s="373" t="s">
        <v>11</v>
      </c>
      <c r="E92" s="366" t="str">
        <f t="shared" ref="E92:F96" si="19">VLOOKUP(M92,Teams,2)</f>
        <v>GREENWICH ARSENAL 40</v>
      </c>
      <c r="F92" s="366" t="str">
        <f t="shared" si="19"/>
        <v>PAN ZONES</v>
      </c>
      <c r="G92" s="380" t="s">
        <v>204</v>
      </c>
      <c r="H92" s="361">
        <f>VLOOKUP(E92,START_TIMES,2)</f>
        <v>0.41666666666666702</v>
      </c>
      <c r="I92" s="366" t="s">
        <v>903</v>
      </c>
      <c r="J92" s="368" t="s">
        <v>906</v>
      </c>
      <c r="K92" s="16"/>
      <c r="M92" s="5" t="s">
        <v>161</v>
      </c>
      <c r="N92" s="5" t="s">
        <v>105</v>
      </c>
      <c r="Q92" s="322"/>
      <c r="T92" s="322"/>
      <c r="U92" s="322"/>
      <c r="W92" s="322"/>
    </row>
    <row r="93" spans="1:32" ht="12.75" customHeight="1" thickTop="1" x14ac:dyDescent="0.35">
      <c r="A93" s="362">
        <v>90</v>
      </c>
      <c r="B93" s="363">
        <v>3</v>
      </c>
      <c r="C93" s="364">
        <v>44318</v>
      </c>
      <c r="D93" s="373" t="s">
        <v>11</v>
      </c>
      <c r="E93" s="366" t="str">
        <f t="shared" si="19"/>
        <v>HENRY  REID FC 40</v>
      </c>
      <c r="F93" s="366" t="str">
        <f t="shared" si="19"/>
        <v>STORM FC</v>
      </c>
      <c r="G93" s="367"/>
      <c r="H93" s="361">
        <v>0.33333333333333331</v>
      </c>
      <c r="I93" s="366" t="str">
        <f>VLOOKUP(E93,fields,2)</f>
        <v>Ludlowe HS (T), Fairfield</v>
      </c>
      <c r="J93" s="368" t="s">
        <v>0</v>
      </c>
      <c r="K93" s="16"/>
      <c r="M93" s="5" t="s">
        <v>104</v>
      </c>
      <c r="N93" s="5" t="s">
        <v>107</v>
      </c>
      <c r="P93" s="322"/>
      <c r="Q93" s="322"/>
      <c r="R93" s="322"/>
      <c r="T93" s="322"/>
      <c r="U93" s="322"/>
      <c r="W93" s="322"/>
      <c r="X93" s="322"/>
      <c r="Z93" s="322"/>
      <c r="AA93" s="322"/>
      <c r="AB93" s="322"/>
      <c r="AC93" s="322"/>
      <c r="AE93" s="281"/>
      <c r="AF93" s="322"/>
    </row>
    <row r="94" spans="1:32" ht="12.75" customHeight="1" x14ac:dyDescent="0.35">
      <c r="A94" s="362">
        <v>91</v>
      </c>
      <c r="B94" s="363">
        <v>3</v>
      </c>
      <c r="C94" s="364">
        <v>44318</v>
      </c>
      <c r="D94" s="373" t="s">
        <v>11</v>
      </c>
      <c r="E94" s="366" t="str">
        <f t="shared" si="19"/>
        <v>GREENWICH PUMAS 40</v>
      </c>
      <c r="F94" s="366" t="str">
        <f t="shared" si="19"/>
        <v>FAIRFIELD GAC 40</v>
      </c>
      <c r="G94" s="367"/>
      <c r="H94" s="361">
        <v>0.33333333333333331</v>
      </c>
      <c r="I94" s="366" t="s">
        <v>884</v>
      </c>
      <c r="J94" s="368" t="s">
        <v>0</v>
      </c>
      <c r="K94" s="16"/>
      <c r="M94" s="5" t="s">
        <v>163</v>
      </c>
      <c r="N94" s="5" t="s">
        <v>160</v>
      </c>
      <c r="P94" s="322"/>
      <c r="Q94" s="322"/>
      <c r="R94" s="322"/>
      <c r="T94" s="322"/>
      <c r="U94" s="322"/>
      <c r="W94" s="322"/>
      <c r="X94" s="322"/>
      <c r="Z94" s="322"/>
      <c r="AA94" s="322"/>
      <c r="AB94" s="322"/>
      <c r="AE94" s="281"/>
    </row>
    <row r="95" spans="1:32" ht="12.75" customHeight="1" x14ac:dyDescent="0.35">
      <c r="A95" s="362">
        <v>92</v>
      </c>
      <c r="B95" s="363">
        <v>3</v>
      </c>
      <c r="C95" s="364">
        <v>44318</v>
      </c>
      <c r="D95" s="373" t="s">
        <v>11</v>
      </c>
      <c r="E95" s="366" t="str">
        <f t="shared" si="19"/>
        <v>VASCO DA GAMA 40</v>
      </c>
      <c r="F95" s="366" t="str">
        <f t="shared" si="19"/>
        <v>GREENWICH GUNNERS 40</v>
      </c>
      <c r="G95" s="367"/>
      <c r="H95" s="361">
        <f>VLOOKUP(E95,START_TIMES,2)</f>
        <v>0.41666666666666702</v>
      </c>
      <c r="I95" s="366" t="str">
        <f>VLOOKUP(E95,fields,2)</f>
        <v>Veterans Memorial Park (T), Bridgeport</v>
      </c>
      <c r="J95" s="368" t="s">
        <v>0</v>
      </c>
      <c r="K95" s="16"/>
      <c r="M95" s="5" t="s">
        <v>108</v>
      </c>
      <c r="N95" s="5" t="s">
        <v>162</v>
      </c>
      <c r="P95" s="322"/>
      <c r="Q95" s="322"/>
      <c r="R95" s="322"/>
      <c r="T95" s="322"/>
      <c r="U95" s="322"/>
      <c r="W95" s="322"/>
      <c r="X95" s="322"/>
      <c r="Z95" s="322"/>
      <c r="AA95" s="322"/>
      <c r="AB95" s="322"/>
      <c r="AE95" s="281"/>
    </row>
    <row r="96" spans="1:32" ht="12.75" customHeight="1" x14ac:dyDescent="0.35">
      <c r="A96" s="362">
        <v>93</v>
      </c>
      <c r="B96" s="363">
        <v>3</v>
      </c>
      <c r="C96" s="364">
        <v>44318</v>
      </c>
      <c r="D96" s="373" t="s">
        <v>11</v>
      </c>
      <c r="E96" s="366" t="str">
        <f t="shared" si="19"/>
        <v>RIDGEFIELD KICKS</v>
      </c>
      <c r="F96" s="366" t="str">
        <f t="shared" si="19"/>
        <v>WATERBURY ALBANIANS</v>
      </c>
      <c r="G96" s="367"/>
      <c r="H96" s="361">
        <f>VLOOKUP(E96,START_TIMES,2)</f>
        <v>0.375</v>
      </c>
      <c r="I96" s="366" t="str">
        <f>VLOOKUP(E96,fields,2)</f>
        <v>Diniz Field, Ridgefield</v>
      </c>
      <c r="J96" s="368" t="s">
        <v>0</v>
      </c>
      <c r="K96" s="16"/>
      <c r="M96" s="5" t="s">
        <v>106</v>
      </c>
      <c r="N96" s="5" t="s">
        <v>109</v>
      </c>
      <c r="P96" s="322"/>
      <c r="Q96" s="322"/>
      <c r="R96" s="322"/>
      <c r="T96" s="322"/>
      <c r="U96" s="322"/>
      <c r="W96" s="322"/>
      <c r="X96" s="322"/>
      <c r="AA96" s="322"/>
      <c r="AB96" s="322"/>
    </row>
    <row r="97" spans="1:32" ht="12.75" customHeight="1" x14ac:dyDescent="0.35">
      <c r="A97" s="362">
        <v>94</v>
      </c>
      <c r="B97" s="363" t="s">
        <v>0</v>
      </c>
      <c r="C97" s="364" t="s">
        <v>0</v>
      </c>
      <c r="D97" s="369" t="s">
        <v>0</v>
      </c>
      <c r="E97" s="366" t="s">
        <v>0</v>
      </c>
      <c r="F97" s="366" t="s">
        <v>0</v>
      </c>
      <c r="G97" s="367" t="s">
        <v>0</v>
      </c>
      <c r="H97" s="361"/>
      <c r="I97" s="366" t="s">
        <v>0</v>
      </c>
      <c r="J97" s="368" t="s">
        <v>0</v>
      </c>
      <c r="K97" s="16"/>
      <c r="M97" s="5"/>
      <c r="N97" s="5"/>
      <c r="P97" s="322"/>
      <c r="Q97" s="322"/>
      <c r="R97" s="322"/>
      <c r="T97" s="322"/>
      <c r="U97" s="322"/>
      <c r="W97" s="322"/>
      <c r="X97" s="322"/>
      <c r="Z97" s="322"/>
      <c r="AA97" s="322"/>
      <c r="AB97" s="322"/>
      <c r="AC97" s="322"/>
      <c r="AE97" s="281"/>
      <c r="AF97" s="322"/>
    </row>
    <row r="98" spans="1:32" ht="12.75" customHeight="1" x14ac:dyDescent="0.35">
      <c r="A98" s="362">
        <v>95</v>
      </c>
      <c r="B98" s="363">
        <v>3</v>
      </c>
      <c r="C98" s="364">
        <v>44318</v>
      </c>
      <c r="D98" s="374" t="s">
        <v>12</v>
      </c>
      <c r="E98" s="366" t="str">
        <f t="shared" ref="E98:F104" si="20">VLOOKUP(M98,Teams,2)</f>
        <v>NORTH HAVEN SC</v>
      </c>
      <c r="F98" s="366" t="str">
        <f t="shared" si="20"/>
        <v>ELI'S FC</v>
      </c>
      <c r="G98" s="367"/>
      <c r="H98" s="361">
        <f>VLOOKUP(E98,START_TIMES,2)</f>
        <v>0.33333333333333331</v>
      </c>
      <c r="I98" s="366" t="str">
        <f t="shared" ref="I98:I104" si="21">VLOOKUP(E98,fields,2)</f>
        <v>North Haven MS (T), North Haven</v>
      </c>
      <c r="J98" s="368" t="s">
        <v>0</v>
      </c>
      <c r="K98" s="16"/>
      <c r="M98" s="327" t="s">
        <v>119</v>
      </c>
      <c r="N98" s="327" t="s">
        <v>866</v>
      </c>
      <c r="Q98" s="322"/>
    </row>
    <row r="99" spans="1:32" ht="12.75" customHeight="1" x14ac:dyDescent="0.35">
      <c r="A99" s="362">
        <v>96</v>
      </c>
      <c r="B99" s="363">
        <v>3</v>
      </c>
      <c r="C99" s="364">
        <v>44318</v>
      </c>
      <c r="D99" s="374" t="s">
        <v>12</v>
      </c>
      <c r="E99" s="366" t="str">
        <f t="shared" si="20"/>
        <v>SOUTHEAST ROVERS</v>
      </c>
      <c r="F99" s="366" t="str">
        <f t="shared" si="20"/>
        <v xml:space="preserve">GUILFORD CELTIC </v>
      </c>
      <c r="G99" s="367"/>
      <c r="H99" s="361">
        <f>VLOOKUP(E99,START_TIMES,2)</f>
        <v>0.41666666666666702</v>
      </c>
      <c r="I99" s="366" t="str">
        <f t="shared" si="21"/>
        <v>New London HS (T), New London</v>
      </c>
      <c r="J99" s="368" t="s">
        <v>0</v>
      </c>
      <c r="K99" s="16"/>
      <c r="M99" s="327" t="s">
        <v>121</v>
      </c>
      <c r="N99" s="327" t="s">
        <v>868</v>
      </c>
      <c r="P99" s="322"/>
      <c r="Q99" s="322"/>
      <c r="R99" s="322"/>
      <c r="T99" s="322"/>
      <c r="U99" s="322"/>
      <c r="W99" s="322"/>
      <c r="X99" s="322"/>
      <c r="AA99" s="322"/>
      <c r="AB99" s="322"/>
    </row>
    <row r="100" spans="1:32" ht="12.75" customHeight="1" x14ac:dyDescent="0.35">
      <c r="A100" s="362">
        <v>97</v>
      </c>
      <c r="B100" s="363">
        <v>3</v>
      </c>
      <c r="C100" s="364">
        <v>44318</v>
      </c>
      <c r="D100" s="374" t="s">
        <v>12</v>
      </c>
      <c r="E100" s="366" t="str">
        <f t="shared" si="20"/>
        <v>NORTH BRANFORD 40</v>
      </c>
      <c r="F100" s="366" t="str">
        <f t="shared" si="20"/>
        <v>WILTON WOLVES</v>
      </c>
      <c r="G100" s="367"/>
      <c r="H100" s="361">
        <f>VLOOKUP(E100,START_TIMES,2)</f>
        <v>0.41666666666666702</v>
      </c>
      <c r="I100" s="366" t="str">
        <f t="shared" si="21"/>
        <v>North Farms Park (G), North Branford</v>
      </c>
      <c r="J100" s="368" t="s">
        <v>0</v>
      </c>
      <c r="K100" s="16"/>
      <c r="M100" s="327" t="s">
        <v>118</v>
      </c>
      <c r="N100" s="327" t="s">
        <v>874</v>
      </c>
      <c r="P100" s="322"/>
      <c r="Q100" s="322"/>
      <c r="R100" s="322"/>
      <c r="T100" s="322"/>
      <c r="U100" s="322"/>
      <c r="W100" s="322"/>
      <c r="X100" s="322"/>
      <c r="AA100" s="322"/>
      <c r="AB100" s="322"/>
    </row>
    <row r="101" spans="1:32" ht="12.75" customHeight="1" x14ac:dyDescent="0.35">
      <c r="A101" s="362">
        <v>98</v>
      </c>
      <c r="B101" s="363">
        <v>3</v>
      </c>
      <c r="C101" s="364">
        <v>44318</v>
      </c>
      <c r="D101" s="374" t="s">
        <v>12</v>
      </c>
      <c r="E101" s="366" t="str">
        <f t="shared" si="20"/>
        <v>CLINTON 40</v>
      </c>
      <c r="F101" s="366" t="str">
        <f t="shared" si="20"/>
        <v>NORWALK SPORT COLOMBIA</v>
      </c>
      <c r="G101" s="376"/>
      <c r="H101" s="361">
        <v>0.33333333333333331</v>
      </c>
      <c r="I101" s="366" t="str">
        <f t="shared" si="21"/>
        <v>Indian River Sports Complex (T), Clinton</v>
      </c>
      <c r="J101" s="368" t="s">
        <v>0</v>
      </c>
      <c r="K101" s="16"/>
      <c r="M101" s="327" t="s">
        <v>111</v>
      </c>
      <c r="N101" s="327" t="s">
        <v>120</v>
      </c>
      <c r="P101" s="322"/>
      <c r="Q101" s="322"/>
      <c r="R101" s="322"/>
      <c r="T101" s="322"/>
      <c r="U101" s="322"/>
      <c r="W101" s="322"/>
      <c r="X101" s="322"/>
      <c r="AA101" s="322"/>
      <c r="AB101" s="322"/>
    </row>
    <row r="102" spans="1:32" ht="12.75" customHeight="1" x14ac:dyDescent="0.35">
      <c r="A102" s="362">
        <v>99</v>
      </c>
      <c r="B102" s="363">
        <v>3</v>
      </c>
      <c r="C102" s="364">
        <v>44318</v>
      </c>
      <c r="D102" s="374" t="s">
        <v>12</v>
      </c>
      <c r="E102" s="366" t="str">
        <f t="shared" si="20"/>
        <v>DERBY QUITUS</v>
      </c>
      <c r="F102" s="366" t="str">
        <f t="shared" si="20"/>
        <v>STAMFORD UNITED</v>
      </c>
      <c r="G102" s="367"/>
      <c r="H102" s="361">
        <f>VLOOKUP(E102,START_TIMES,2)</f>
        <v>0.41666666666666669</v>
      </c>
      <c r="I102" s="366" t="str">
        <f t="shared" si="21"/>
        <v>Witek Park (G), Derby</v>
      </c>
      <c r="J102" s="368" t="s">
        <v>0</v>
      </c>
      <c r="K102" s="16"/>
      <c r="M102" s="327" t="s">
        <v>113</v>
      </c>
      <c r="N102" s="327" t="s">
        <v>873</v>
      </c>
      <c r="P102" s="322"/>
      <c r="Q102" s="322"/>
      <c r="R102" s="322"/>
      <c r="T102" s="322"/>
      <c r="U102" s="322"/>
      <c r="W102" s="322"/>
      <c r="X102" s="322"/>
      <c r="Z102" s="322"/>
      <c r="AA102" s="322"/>
      <c r="AB102" s="322"/>
      <c r="AC102" s="322"/>
      <c r="AF102" s="322"/>
    </row>
    <row r="103" spans="1:32" ht="12.75" customHeight="1" x14ac:dyDescent="0.35">
      <c r="A103" s="362">
        <v>100</v>
      </c>
      <c r="B103" s="363">
        <v>3</v>
      </c>
      <c r="C103" s="364">
        <v>44318</v>
      </c>
      <c r="D103" s="374" t="s">
        <v>12</v>
      </c>
      <c r="E103" s="366" t="str">
        <f t="shared" si="20"/>
        <v>GUILFORD BELL CURVE</v>
      </c>
      <c r="F103" s="366" t="str">
        <f t="shared" si="20"/>
        <v>BESA SC</v>
      </c>
      <c r="G103" s="367"/>
      <c r="H103" s="361">
        <f>VLOOKUP(E103,START_TIMES,2)</f>
        <v>0.41666666666666702</v>
      </c>
      <c r="I103" s="375" t="str">
        <f t="shared" si="21"/>
        <v>Guilford HS (T), Guilford</v>
      </c>
      <c r="J103" s="368" t="s">
        <v>0</v>
      </c>
      <c r="K103" s="16"/>
      <c r="M103" s="327" t="s">
        <v>115</v>
      </c>
      <c r="N103" s="327" t="s">
        <v>863</v>
      </c>
      <c r="P103" s="322"/>
      <c r="Q103" s="322"/>
      <c r="R103" s="322"/>
      <c r="T103" s="322"/>
      <c r="U103" s="322"/>
      <c r="W103" s="322"/>
      <c r="X103" s="322"/>
      <c r="Z103" s="322"/>
      <c r="AA103" s="322"/>
      <c r="AB103" s="322"/>
      <c r="AE103" s="281"/>
    </row>
    <row r="104" spans="1:32" ht="12.75" customHeight="1" x14ac:dyDescent="0.35">
      <c r="A104" s="362">
        <v>101</v>
      </c>
      <c r="B104" s="363">
        <v>3</v>
      </c>
      <c r="C104" s="364">
        <v>44318</v>
      </c>
      <c r="D104" s="374" t="s">
        <v>12</v>
      </c>
      <c r="E104" s="366" t="str">
        <f t="shared" si="20"/>
        <v>NEW HAVEN AMERICANS</v>
      </c>
      <c r="F104" s="366" t="str">
        <f t="shared" si="20"/>
        <v>CLUB NAPOLI 40</v>
      </c>
      <c r="G104" s="367"/>
      <c r="H104" s="361">
        <f>VLOOKUP(E104,START_TIMES,2)</f>
        <v>0.41666666666666702</v>
      </c>
      <c r="I104" s="366" t="str">
        <f t="shared" si="21"/>
        <v>Peck Place School (G), Orange</v>
      </c>
      <c r="J104" s="368" t="s">
        <v>0</v>
      </c>
      <c r="K104" s="16"/>
      <c r="M104" s="327" t="s">
        <v>117</v>
      </c>
      <c r="N104" s="327" t="s">
        <v>112</v>
      </c>
      <c r="Q104" s="322"/>
    </row>
    <row r="105" spans="1:32" ht="12.75" customHeight="1" x14ac:dyDescent="0.35">
      <c r="A105" s="362">
        <v>102</v>
      </c>
      <c r="B105" s="363" t="s">
        <v>0</v>
      </c>
      <c r="C105" s="364" t="s">
        <v>0</v>
      </c>
      <c r="D105" s="369" t="s">
        <v>0</v>
      </c>
      <c r="E105" s="366" t="s">
        <v>0</v>
      </c>
      <c r="F105" s="366" t="s">
        <v>0</v>
      </c>
      <c r="G105" s="367" t="s">
        <v>0</v>
      </c>
      <c r="H105" s="361"/>
      <c r="I105" s="366" t="s">
        <v>0</v>
      </c>
      <c r="J105" s="368" t="s">
        <v>0</v>
      </c>
      <c r="K105" s="91"/>
      <c r="L105" s="91"/>
      <c r="M105" s="5"/>
      <c r="N105" s="5"/>
      <c r="P105" s="322"/>
      <c r="Q105" s="322"/>
      <c r="R105" s="322"/>
      <c r="T105" s="322"/>
      <c r="U105" s="322"/>
      <c r="W105" s="322"/>
      <c r="X105" s="322"/>
      <c r="Z105" s="322"/>
      <c r="AA105" s="322"/>
      <c r="AB105" s="322"/>
      <c r="AC105" s="322"/>
      <c r="AE105" s="281"/>
      <c r="AF105" s="322"/>
    </row>
    <row r="106" spans="1:32" ht="12.75" customHeight="1" x14ac:dyDescent="0.35">
      <c r="A106" s="362">
        <v>103</v>
      </c>
      <c r="B106" s="363">
        <v>3</v>
      </c>
      <c r="C106" s="364">
        <v>44318</v>
      </c>
      <c r="D106" s="377" t="s">
        <v>102</v>
      </c>
      <c r="E106" s="366" t="str">
        <f t="shared" ref="E106:F110" si="22">VLOOKUP(M106,Teams,2)</f>
        <v xml:space="preserve">CHESHIRE UNITED </v>
      </c>
      <c r="F106" s="366" t="str">
        <f t="shared" si="22"/>
        <v>GREENWICH GUNNERS 50</v>
      </c>
      <c r="G106" s="367"/>
      <c r="H106" s="361">
        <f>VLOOKUP(E106,START_TIMES,2)</f>
        <v>0.41666666666666669</v>
      </c>
      <c r="I106" s="366" t="str">
        <f>VLOOKUP(E106,fields,2)</f>
        <v>Quinnipiac Park (G), Cheshire</v>
      </c>
      <c r="J106" s="368" t="s">
        <v>0</v>
      </c>
      <c r="K106" s="16"/>
      <c r="M106" s="5" t="s">
        <v>125</v>
      </c>
      <c r="N106" s="5" t="s">
        <v>129</v>
      </c>
      <c r="P106" s="322"/>
      <c r="Q106" s="322"/>
      <c r="R106" s="322"/>
      <c r="T106" s="322"/>
      <c r="U106" s="322"/>
      <c r="W106" s="322"/>
      <c r="X106" s="322"/>
      <c r="Z106" s="322"/>
      <c r="AA106" s="322"/>
      <c r="AB106" s="322"/>
      <c r="AC106" s="322"/>
      <c r="AE106" s="281"/>
      <c r="AF106" s="322"/>
    </row>
    <row r="107" spans="1:32" ht="12.75" customHeight="1" x14ac:dyDescent="0.35">
      <c r="A107" s="362">
        <v>104</v>
      </c>
      <c r="B107" s="363">
        <v>3</v>
      </c>
      <c r="C107" s="364">
        <v>44318</v>
      </c>
      <c r="D107" s="377" t="s">
        <v>102</v>
      </c>
      <c r="E107" s="366" t="str">
        <f t="shared" si="22"/>
        <v>GREENWICH ARSENAL 50</v>
      </c>
      <c r="F107" s="366" t="str">
        <f t="shared" si="22"/>
        <v>GUILFORD BLACK EAGLES</v>
      </c>
      <c r="G107" s="367"/>
      <c r="H107" s="361">
        <f>VLOOKUP(E107,START_TIMES,2)</f>
        <v>0.41666666666666702</v>
      </c>
      <c r="I107" s="366" t="s">
        <v>884</v>
      </c>
      <c r="J107" s="368" t="s">
        <v>0</v>
      </c>
      <c r="K107" s="16"/>
      <c r="M107" s="5" t="s">
        <v>128</v>
      </c>
      <c r="N107" s="5" t="s">
        <v>131</v>
      </c>
      <c r="P107" s="322"/>
      <c r="Q107" s="322"/>
      <c r="R107" s="322"/>
      <c r="T107" s="322"/>
      <c r="U107" s="322"/>
      <c r="W107" s="322"/>
      <c r="X107" s="322"/>
      <c r="Z107" s="322"/>
      <c r="AA107" s="322"/>
      <c r="AB107" s="322"/>
      <c r="AC107" s="322"/>
      <c r="AE107" s="281"/>
      <c r="AF107" s="322"/>
    </row>
    <row r="108" spans="1:32" ht="12.75" customHeight="1" x14ac:dyDescent="0.35">
      <c r="A108" s="362">
        <v>105</v>
      </c>
      <c r="B108" s="363">
        <v>3</v>
      </c>
      <c r="C108" s="364">
        <v>44318</v>
      </c>
      <c r="D108" s="377" t="s">
        <v>102</v>
      </c>
      <c r="E108" s="366" t="str">
        <f t="shared" si="22"/>
        <v>FAIRFIELD GAC 50</v>
      </c>
      <c r="F108" s="366" t="str">
        <f t="shared" si="22"/>
        <v>CHESHIRE AZZURRI 50</v>
      </c>
      <c r="G108" s="367"/>
      <c r="H108" s="361">
        <f>VLOOKUP(E108,START_TIMES,2)</f>
        <v>0.41666666666666702</v>
      </c>
      <c r="I108" s="366" t="str">
        <f>VLOOKUP(E108,fields,2)</f>
        <v>Ludlowe HS (T), Fairfield</v>
      </c>
      <c r="J108" s="368" t="s">
        <v>0</v>
      </c>
      <c r="K108" s="16"/>
      <c r="M108" s="5" t="s">
        <v>127</v>
      </c>
      <c r="N108" s="5" t="s">
        <v>124</v>
      </c>
      <c r="P108" s="322"/>
      <c r="Q108" s="322"/>
      <c r="R108" s="322"/>
      <c r="T108" s="322"/>
      <c r="U108" s="322"/>
      <c r="W108" s="322"/>
      <c r="X108" s="322"/>
      <c r="Z108" s="322"/>
      <c r="AA108" s="322"/>
      <c r="AB108" s="322"/>
      <c r="AC108" s="322"/>
      <c r="AE108" s="281"/>
      <c r="AF108" s="322"/>
    </row>
    <row r="109" spans="1:32" ht="12.75" customHeight="1" x14ac:dyDescent="0.35">
      <c r="A109" s="362">
        <v>106</v>
      </c>
      <c r="B109" s="363">
        <v>3</v>
      </c>
      <c r="C109" s="364">
        <v>44318</v>
      </c>
      <c r="D109" s="377" t="s">
        <v>102</v>
      </c>
      <c r="E109" s="366" t="str">
        <f t="shared" si="22"/>
        <v>POLONIA FALCON STARS FC</v>
      </c>
      <c r="F109" s="366" t="str">
        <f t="shared" si="22"/>
        <v>DYNAMO SC</v>
      </c>
      <c r="G109" s="367"/>
      <c r="H109" s="361">
        <f>VLOOKUP(E109,START_TIMES,2)</f>
        <v>0.375</v>
      </c>
      <c r="I109" s="366" t="str">
        <f>VLOOKUP(E109,fields,2)</f>
        <v>Falcon Field (G), New Britain</v>
      </c>
      <c r="J109" s="368" t="s">
        <v>0</v>
      </c>
      <c r="K109" s="16"/>
      <c r="M109" s="5" t="s">
        <v>132</v>
      </c>
      <c r="N109" s="5" t="s">
        <v>126</v>
      </c>
      <c r="P109" s="322"/>
      <c r="Q109" s="322"/>
      <c r="R109" s="322"/>
      <c r="T109" s="322"/>
      <c r="U109" s="322"/>
      <c r="W109" s="322"/>
      <c r="X109" s="322"/>
      <c r="Z109" s="322"/>
      <c r="AA109" s="322"/>
      <c r="AB109" s="322"/>
      <c r="AC109" s="322"/>
      <c r="AE109" s="281"/>
      <c r="AF109" s="322"/>
    </row>
    <row r="110" spans="1:32" ht="12.75" customHeight="1" x14ac:dyDescent="0.35">
      <c r="A110" s="362">
        <v>107</v>
      </c>
      <c r="B110" s="363">
        <v>3</v>
      </c>
      <c r="C110" s="364">
        <v>44318</v>
      </c>
      <c r="D110" s="377" t="s">
        <v>102</v>
      </c>
      <c r="E110" s="366" t="str">
        <f t="shared" si="22"/>
        <v>GREENWICH PUMAS LEGENDS</v>
      </c>
      <c r="F110" s="366" t="str">
        <f t="shared" si="22"/>
        <v>VASCO DA GAMA 50</v>
      </c>
      <c r="G110" s="367"/>
      <c r="H110" s="361">
        <v>0.33333333333333331</v>
      </c>
      <c r="I110" s="366" t="s">
        <v>903</v>
      </c>
      <c r="J110" s="368" t="s">
        <v>0</v>
      </c>
      <c r="K110" s="16"/>
      <c r="M110" s="5" t="s">
        <v>130</v>
      </c>
      <c r="N110" s="5" t="s">
        <v>133</v>
      </c>
      <c r="P110" s="322"/>
      <c r="Q110" s="322"/>
      <c r="R110" s="322"/>
      <c r="T110" s="322"/>
      <c r="U110" s="322"/>
      <c r="W110" s="322"/>
      <c r="X110" s="322"/>
      <c r="Z110" s="322"/>
      <c r="AA110" s="322"/>
      <c r="AB110" s="322"/>
      <c r="AC110" s="322"/>
      <c r="AE110" s="281"/>
      <c r="AF110" s="322"/>
    </row>
    <row r="111" spans="1:32" ht="12.5" customHeight="1" x14ac:dyDescent="0.35">
      <c r="A111" s="362">
        <v>108</v>
      </c>
      <c r="B111" s="363" t="s">
        <v>0</v>
      </c>
      <c r="C111" s="364" t="s">
        <v>0</v>
      </c>
      <c r="D111" s="369" t="s">
        <v>0</v>
      </c>
      <c r="E111" s="366" t="s">
        <v>0</v>
      </c>
      <c r="F111" s="366" t="s">
        <v>0</v>
      </c>
      <c r="G111" s="367" t="s">
        <v>0</v>
      </c>
      <c r="H111" s="361"/>
      <c r="I111" s="366" t="s">
        <v>0</v>
      </c>
      <c r="J111" s="368" t="s">
        <v>0</v>
      </c>
      <c r="K111" s="16"/>
      <c r="M111" s="5"/>
      <c r="N111" s="5"/>
      <c r="Q111" s="322"/>
    </row>
    <row r="112" spans="1:32" ht="12.5" customHeight="1" x14ac:dyDescent="0.35">
      <c r="A112" s="362">
        <v>109</v>
      </c>
      <c r="B112" s="363">
        <v>3</v>
      </c>
      <c r="C112" s="364">
        <v>44318</v>
      </c>
      <c r="D112" s="378" t="s">
        <v>103</v>
      </c>
      <c r="E112" s="366" t="str">
        <f t="shared" ref="E112:F115" si="23">VLOOKUP(M112,Teams,2)</f>
        <v>NORTH BRANFORD LEGENDS</v>
      </c>
      <c r="F112" s="366" t="str">
        <f t="shared" si="23"/>
        <v>NORWALK MARINERS</v>
      </c>
      <c r="G112" s="367"/>
      <c r="H112" s="361">
        <f>VLOOKUP(E112,START_TIMES,2)</f>
        <v>0.41666666666666702</v>
      </c>
      <c r="I112" s="366" t="str">
        <f>VLOOKUP(E112,fields,2)</f>
        <v>Northford Park (G), North Branford</v>
      </c>
      <c r="J112" s="368" t="s">
        <v>0</v>
      </c>
      <c r="K112" s="16"/>
      <c r="M112" s="5" t="s">
        <v>142</v>
      </c>
      <c r="N112" s="5" t="s">
        <v>144</v>
      </c>
      <c r="Q112" s="322"/>
    </row>
    <row r="113" spans="1:32" ht="12.75" customHeight="1" x14ac:dyDescent="0.35">
      <c r="A113" s="362">
        <v>110</v>
      </c>
      <c r="B113" s="363">
        <v>3</v>
      </c>
      <c r="C113" s="364">
        <v>44318</v>
      </c>
      <c r="D113" s="378" t="s">
        <v>103</v>
      </c>
      <c r="E113" s="366" t="str">
        <f t="shared" si="23"/>
        <v>EAST HAVEN SC</v>
      </c>
      <c r="F113" s="371" t="str">
        <f t="shared" si="23"/>
        <v>BYE 50</v>
      </c>
      <c r="G113" s="367"/>
      <c r="H113" s="372" t="s">
        <v>91</v>
      </c>
      <c r="I113" s="379" t="s">
        <v>91</v>
      </c>
      <c r="J113" s="368" t="s">
        <v>0</v>
      </c>
      <c r="K113" s="16"/>
      <c r="M113" s="5" t="s">
        <v>138</v>
      </c>
      <c r="N113" s="5" t="s">
        <v>134</v>
      </c>
      <c r="P113" s="322"/>
      <c r="Q113" s="322"/>
      <c r="R113" s="322"/>
      <c r="T113" s="322"/>
      <c r="U113" s="322"/>
      <c r="W113" s="322"/>
      <c r="X113" s="322"/>
      <c r="Z113" s="322"/>
      <c r="AA113" s="322"/>
      <c r="AB113" s="322"/>
      <c r="AC113" s="322"/>
      <c r="AE113" s="281"/>
      <c r="AF113" s="322"/>
    </row>
    <row r="114" spans="1:32" ht="12.75" customHeight="1" thickBot="1" x14ac:dyDescent="0.4">
      <c r="A114" s="362">
        <v>111</v>
      </c>
      <c r="B114" s="363">
        <v>3</v>
      </c>
      <c r="C114" s="364">
        <v>44318</v>
      </c>
      <c r="D114" s="378" t="s">
        <v>103</v>
      </c>
      <c r="E114" s="366" t="str">
        <f t="shared" si="23"/>
        <v>ZIMMITTI SC</v>
      </c>
      <c r="F114" s="366" t="str">
        <f t="shared" si="23"/>
        <v>CLUB NAPOLI 50</v>
      </c>
      <c r="G114" s="367"/>
      <c r="H114" s="361">
        <f>VLOOKUP(E114,START_TIMES,2)</f>
        <v>0.41666666666666702</v>
      </c>
      <c r="I114" s="366" t="str">
        <f>VLOOKUP(E114,fields,2)</f>
        <v>Pontelandolfo Club (G), Waterbury</v>
      </c>
      <c r="J114" s="368" t="s">
        <v>0</v>
      </c>
      <c r="K114" s="16"/>
      <c r="M114" s="5" t="s">
        <v>147</v>
      </c>
      <c r="N114" s="5" t="s">
        <v>136</v>
      </c>
      <c r="P114" s="322"/>
      <c r="Q114" s="322"/>
      <c r="R114" s="322"/>
      <c r="T114" s="322"/>
      <c r="U114" s="322"/>
      <c r="W114" s="322"/>
      <c r="X114" s="322"/>
      <c r="Z114" s="322"/>
      <c r="AA114" s="322"/>
      <c r="AB114" s="322"/>
      <c r="AC114" s="322"/>
      <c r="AE114" s="281"/>
      <c r="AF114" s="322"/>
    </row>
    <row r="115" spans="1:32" ht="12.75" customHeight="1" thickTop="1" thickBot="1" x14ac:dyDescent="0.4">
      <c r="A115" s="362">
        <v>112</v>
      </c>
      <c r="B115" s="363">
        <v>3</v>
      </c>
      <c r="C115" s="364">
        <v>44318</v>
      </c>
      <c r="D115" s="378" t="s">
        <v>103</v>
      </c>
      <c r="E115" s="366" t="str">
        <f t="shared" si="23"/>
        <v>NEW FAIRFIELD UNITED</v>
      </c>
      <c r="F115" s="366" t="str">
        <f t="shared" si="23"/>
        <v>STAMFORD CITY</v>
      </c>
      <c r="G115" s="367"/>
      <c r="H115" s="361">
        <f>VLOOKUP(E115,START_TIMES,2)</f>
        <v>0.41666666666666669</v>
      </c>
      <c r="I115" s="366" t="str">
        <f>VLOOKUP(E115,fields,2)</f>
        <v>New Fairfield HS, New Fairfield</v>
      </c>
      <c r="J115" s="368" t="s">
        <v>0</v>
      </c>
      <c r="K115" s="16"/>
      <c r="M115" s="5" t="s">
        <v>141</v>
      </c>
      <c r="N115" s="5" t="s">
        <v>146</v>
      </c>
      <c r="P115" s="322"/>
      <c r="Q115" s="322"/>
      <c r="R115" s="322"/>
      <c r="S115" s="16"/>
      <c r="T115" s="207"/>
      <c r="U115" s="207"/>
      <c r="V115" s="16">
        <v>73</v>
      </c>
      <c r="W115" s="218"/>
      <c r="X115" s="224"/>
      <c r="Y115" s="16"/>
      <c r="Z115" s="275"/>
      <c r="AA115" s="322"/>
      <c r="AB115" s="322"/>
      <c r="AC115" s="16"/>
      <c r="AF115" s="322"/>
    </row>
    <row r="116" spans="1:32" ht="12.5" customHeight="1" thickTop="1" x14ac:dyDescent="0.35">
      <c r="A116" s="362">
        <v>113</v>
      </c>
      <c r="B116" s="363" t="s">
        <v>0</v>
      </c>
      <c r="C116" s="364" t="s">
        <v>0</v>
      </c>
      <c r="D116" s="369" t="s">
        <v>0</v>
      </c>
      <c r="E116" s="366" t="s">
        <v>0</v>
      </c>
      <c r="F116" s="366" t="s">
        <v>0</v>
      </c>
      <c r="G116" s="367" t="s">
        <v>0</v>
      </c>
      <c r="H116" s="361"/>
      <c r="I116" s="366" t="s">
        <v>0</v>
      </c>
      <c r="J116" s="368" t="s">
        <v>0</v>
      </c>
      <c r="K116" s="16"/>
      <c r="M116" s="5"/>
      <c r="N116" s="5"/>
      <c r="Q116" s="322"/>
    </row>
    <row r="117" spans="1:32" ht="12.5" customHeight="1" x14ac:dyDescent="0.35">
      <c r="A117" s="362">
        <v>114</v>
      </c>
      <c r="B117" s="363" t="s">
        <v>0</v>
      </c>
      <c r="C117" s="364">
        <v>44325</v>
      </c>
      <c r="D117" s="370" t="s">
        <v>175</v>
      </c>
      <c r="E117" s="366" t="str">
        <f t="shared" ref="E117:E118" si="24">VLOOKUP(M117,Teams,2)</f>
        <v>MILFORD TUESDAY</v>
      </c>
      <c r="F117" s="366" t="str">
        <f t="shared" ref="F117:F118" si="25">VLOOKUP(N117,Teams,2)</f>
        <v>POLONIA FALCON FC 30</v>
      </c>
      <c r="G117" s="367" t="s">
        <v>0</v>
      </c>
      <c r="H117" s="361">
        <f>VLOOKUP(E117,START_TIMES,2)</f>
        <v>0.33333333333333331</v>
      </c>
      <c r="I117" s="366" t="str">
        <f>VLOOKUP(E117,fields,2)</f>
        <v>Peck Place School (G), Orange</v>
      </c>
      <c r="J117" s="368" t="s">
        <v>914</v>
      </c>
      <c r="K117" s="16"/>
      <c r="M117" s="87" t="s">
        <v>156</v>
      </c>
      <c r="N117" s="87" t="s">
        <v>157</v>
      </c>
      <c r="Q117" s="322"/>
    </row>
    <row r="118" spans="1:32" ht="12.5" customHeight="1" x14ac:dyDescent="0.35">
      <c r="A118" s="362">
        <v>115</v>
      </c>
      <c r="B118" s="363" t="s">
        <v>0</v>
      </c>
      <c r="C118" s="364">
        <v>44325</v>
      </c>
      <c r="D118" s="377" t="s">
        <v>102</v>
      </c>
      <c r="E118" s="366" t="str">
        <f t="shared" si="24"/>
        <v>GREENWICH GUNNERS 50</v>
      </c>
      <c r="F118" s="366" t="str">
        <f t="shared" si="25"/>
        <v>DYNAMO SC</v>
      </c>
      <c r="G118" s="367" t="s">
        <v>0</v>
      </c>
      <c r="H118" s="404">
        <v>0.33333333333333331</v>
      </c>
      <c r="I118" s="366" t="s">
        <v>884</v>
      </c>
      <c r="J118" s="368" t="s">
        <v>922</v>
      </c>
      <c r="K118" s="16"/>
      <c r="M118" s="5" t="s">
        <v>129</v>
      </c>
      <c r="N118" s="5" t="s">
        <v>126</v>
      </c>
      <c r="Q118" s="322"/>
    </row>
    <row r="119" spans="1:32" ht="12.5" customHeight="1" x14ac:dyDescent="0.35">
      <c r="A119" s="362">
        <v>116</v>
      </c>
      <c r="B119" s="363" t="s">
        <v>0</v>
      </c>
      <c r="C119" s="364" t="s">
        <v>0</v>
      </c>
      <c r="D119" s="377" t="s">
        <v>0</v>
      </c>
      <c r="E119" s="366" t="s">
        <v>0</v>
      </c>
      <c r="F119" s="366" t="s">
        <v>0</v>
      </c>
      <c r="G119" s="367" t="s">
        <v>0</v>
      </c>
      <c r="H119" s="404" t="s">
        <v>0</v>
      </c>
      <c r="I119" s="366" t="s">
        <v>0</v>
      </c>
      <c r="J119" s="368"/>
      <c r="K119" s="16"/>
      <c r="M119" s="5"/>
      <c r="N119" s="5"/>
      <c r="Q119" s="322"/>
    </row>
    <row r="120" spans="1:32" ht="12.75" customHeight="1" x14ac:dyDescent="0.35">
      <c r="A120" s="362">
        <v>117</v>
      </c>
      <c r="B120" s="363">
        <v>4</v>
      </c>
      <c r="C120" s="364">
        <v>44332</v>
      </c>
      <c r="D120" s="365" t="s">
        <v>10</v>
      </c>
      <c r="E120" s="366" t="str">
        <f t="shared" ref="E120:F124" si="26">VLOOKUP(M120,Teams,2)</f>
        <v>CLINTON 30</v>
      </c>
      <c r="F120" s="366" t="str">
        <f t="shared" si="26"/>
        <v>NEWTOWN SALTY DOGS</v>
      </c>
      <c r="G120" s="367"/>
      <c r="H120" s="361">
        <v>0.33333333333333331</v>
      </c>
      <c r="I120" s="366" t="str">
        <f>VLOOKUP(E120,fields,2)</f>
        <v>Indian River Sports Complex (T), Clinton</v>
      </c>
      <c r="J120" s="368" t="s">
        <v>0</v>
      </c>
      <c r="K120" s="91"/>
      <c r="L120" s="91"/>
      <c r="M120" s="5" t="s">
        <v>101</v>
      </c>
      <c r="N120" s="5" t="s">
        <v>94</v>
      </c>
      <c r="P120" s="322"/>
      <c r="Q120" s="322"/>
      <c r="R120" s="322"/>
      <c r="T120" s="324"/>
      <c r="U120" s="324"/>
      <c r="V120" s="325"/>
      <c r="W120" s="324"/>
      <c r="X120" s="324"/>
      <c r="Z120" s="322"/>
      <c r="AA120" s="322"/>
      <c r="AB120" s="322"/>
      <c r="AF120" s="322"/>
    </row>
    <row r="121" spans="1:32" ht="12.75" customHeight="1" x14ac:dyDescent="0.35">
      <c r="A121" s="362">
        <v>118</v>
      </c>
      <c r="B121" s="363">
        <v>4</v>
      </c>
      <c r="C121" s="364">
        <v>44332</v>
      </c>
      <c r="D121" s="365" t="s">
        <v>10</v>
      </c>
      <c r="E121" s="366" t="str">
        <f t="shared" si="26"/>
        <v>SHELTON FC</v>
      </c>
      <c r="F121" s="366" t="str">
        <f t="shared" si="26"/>
        <v>VASCO DA GAMA 30</v>
      </c>
      <c r="G121" s="367"/>
      <c r="H121" s="361">
        <f>VLOOKUP(E121,START_TIMES,2)</f>
        <v>0.33333333333333331</v>
      </c>
      <c r="I121" s="366" t="str">
        <f>VLOOKUP(E121,fields,2)</f>
        <v>Nike Site (G), Shelton</v>
      </c>
      <c r="J121" s="368" t="s">
        <v>0</v>
      </c>
      <c r="K121" s="16"/>
      <c r="M121" s="5" t="s">
        <v>93</v>
      </c>
      <c r="N121" s="5" t="s">
        <v>97</v>
      </c>
      <c r="P121" s="322"/>
      <c r="Q121" s="322"/>
      <c r="R121" s="322"/>
      <c r="T121" s="322"/>
      <c r="U121" s="322"/>
      <c r="W121" s="322"/>
      <c r="X121" s="322"/>
      <c r="Z121" s="322"/>
      <c r="AA121" s="322"/>
      <c r="AB121" s="322"/>
      <c r="AF121" s="322"/>
    </row>
    <row r="122" spans="1:32" ht="12.75" customHeight="1" x14ac:dyDescent="0.35">
      <c r="A122" s="362">
        <v>119</v>
      </c>
      <c r="B122" s="363">
        <v>4</v>
      </c>
      <c r="C122" s="364">
        <v>44332</v>
      </c>
      <c r="D122" s="365" t="s">
        <v>10</v>
      </c>
      <c r="E122" s="366" t="str">
        <f t="shared" si="26"/>
        <v>NORTH BRANFORD 30</v>
      </c>
      <c r="F122" s="366" t="str">
        <f t="shared" si="26"/>
        <v>DANBURY UNITED 30</v>
      </c>
      <c r="G122" s="367"/>
      <c r="H122" s="361">
        <f>VLOOKUP(E122,START_TIMES,2)</f>
        <v>0.41666666666666669</v>
      </c>
      <c r="I122" s="366" t="str">
        <f>VLOOKUP(E122,fields,2)</f>
        <v>Northford Park (G), North Branford</v>
      </c>
      <c r="J122" s="368" t="s">
        <v>0</v>
      </c>
      <c r="K122" s="16"/>
      <c r="M122" s="5" t="s">
        <v>99</v>
      </c>
      <c r="N122" s="5" t="s">
        <v>100</v>
      </c>
      <c r="P122" s="322"/>
      <c r="Q122" s="322"/>
      <c r="R122" s="322"/>
      <c r="T122" s="322"/>
      <c r="U122" s="322"/>
      <c r="W122" s="322"/>
      <c r="X122" s="322"/>
      <c r="Z122" s="322"/>
      <c r="AA122" s="322"/>
      <c r="AB122" s="322"/>
      <c r="AF122" s="322"/>
    </row>
    <row r="123" spans="1:32" ht="12.75" customHeight="1" x14ac:dyDescent="0.35">
      <c r="A123" s="362">
        <v>120</v>
      </c>
      <c r="B123" s="363">
        <v>4</v>
      </c>
      <c r="C123" s="364">
        <v>44332</v>
      </c>
      <c r="D123" s="365" t="s">
        <v>10</v>
      </c>
      <c r="E123" s="366" t="str">
        <f t="shared" si="26"/>
        <v>NAUGATUCK FUSION</v>
      </c>
      <c r="F123" s="366" t="str">
        <f t="shared" si="26"/>
        <v>CLUB NAPOLI 30</v>
      </c>
      <c r="G123" s="367"/>
      <c r="H123" s="361">
        <f>VLOOKUP(E123,START_TIMES,2)</f>
        <v>0.41666666666666702</v>
      </c>
      <c r="I123" s="366" t="str">
        <f>VLOOKUP(E123,fields,2)</f>
        <v>City Hill MS (G), Naugatuck</v>
      </c>
      <c r="J123" s="368" t="s">
        <v>0</v>
      </c>
      <c r="K123" s="16"/>
      <c r="M123" s="5" t="s">
        <v>92</v>
      </c>
      <c r="N123" s="5" t="s">
        <v>95</v>
      </c>
      <c r="P123" s="322"/>
      <c r="Q123" s="322"/>
      <c r="R123" s="322"/>
      <c r="T123" s="322"/>
      <c r="U123" s="322"/>
      <c r="W123" s="322"/>
      <c r="X123" s="322"/>
      <c r="Z123" s="322"/>
      <c r="AA123" s="322"/>
      <c r="AB123" s="322"/>
      <c r="AE123" s="281"/>
      <c r="AF123" s="322"/>
    </row>
    <row r="124" spans="1:32" ht="12.75" customHeight="1" x14ac:dyDescent="0.35">
      <c r="A124" s="362">
        <v>121</v>
      </c>
      <c r="B124" s="363">
        <v>4</v>
      </c>
      <c r="C124" s="364">
        <v>44332</v>
      </c>
      <c r="D124" s="365" t="s">
        <v>10</v>
      </c>
      <c r="E124" s="366" t="str">
        <f t="shared" si="26"/>
        <v>STAMFORD FC</v>
      </c>
      <c r="F124" s="366" t="str">
        <f t="shared" si="26"/>
        <v>GREENWICH ARSENAL 30</v>
      </c>
      <c r="G124" s="367"/>
      <c r="H124" s="361">
        <v>0.33333333333333331</v>
      </c>
      <c r="I124" s="366" t="str">
        <f>VLOOKUP(E124,fields,2)</f>
        <v>West Beach Fields (T), Stamford</v>
      </c>
      <c r="J124" s="368" t="s">
        <v>0</v>
      </c>
      <c r="K124" s="16"/>
      <c r="M124" s="5" t="s">
        <v>96</v>
      </c>
      <c r="N124" s="5" t="s">
        <v>98</v>
      </c>
      <c r="P124" s="322"/>
      <c r="Q124" s="322"/>
      <c r="R124" s="322"/>
      <c r="T124" s="322"/>
      <c r="U124" s="322"/>
      <c r="W124" s="322"/>
      <c r="X124" s="322"/>
      <c r="Z124" s="322"/>
      <c r="AA124" s="322"/>
      <c r="AB124" s="322"/>
      <c r="AF124" s="322"/>
    </row>
    <row r="125" spans="1:32" ht="12.75" customHeight="1" x14ac:dyDescent="0.35">
      <c r="A125" s="362">
        <v>122</v>
      </c>
      <c r="B125" s="363" t="s">
        <v>0</v>
      </c>
      <c r="C125" s="364" t="s">
        <v>0</v>
      </c>
      <c r="D125" s="369" t="s">
        <v>0</v>
      </c>
      <c r="E125" s="366" t="s">
        <v>0</v>
      </c>
      <c r="F125" s="366" t="s">
        <v>0</v>
      </c>
      <c r="G125" s="367" t="s">
        <v>0</v>
      </c>
      <c r="H125" s="361"/>
      <c r="I125" s="366" t="s">
        <v>0</v>
      </c>
      <c r="J125" s="368" t="s">
        <v>0</v>
      </c>
      <c r="K125" s="16"/>
      <c r="M125" s="5"/>
      <c r="N125" s="5"/>
      <c r="Q125" s="322"/>
      <c r="T125" s="322"/>
      <c r="U125" s="322"/>
      <c r="W125" s="322"/>
      <c r="X125" s="322"/>
    </row>
    <row r="126" spans="1:32" ht="12.75" customHeight="1" x14ac:dyDescent="0.35">
      <c r="A126" s="362">
        <v>123</v>
      </c>
      <c r="B126" s="363">
        <v>4</v>
      </c>
      <c r="C126" s="364">
        <v>44332</v>
      </c>
      <c r="D126" s="370" t="s">
        <v>175</v>
      </c>
      <c r="E126" s="366" t="str">
        <f t="shared" ref="E126:F130" si="27">VLOOKUP(M126,Teams,2)</f>
        <v>TRINITY FC</v>
      </c>
      <c r="F126" s="366" t="str">
        <f t="shared" si="27"/>
        <v>LITCHFIELD COUNTY BLUES</v>
      </c>
      <c r="G126" s="367"/>
      <c r="H126" s="361">
        <f>VLOOKUP(E126,START_TIMES,2)</f>
        <v>0.41666666666666702</v>
      </c>
      <c r="I126" s="366" t="str">
        <f>VLOOKUP(E126,fields,2)</f>
        <v>Celentano Field, New Haven</v>
      </c>
      <c r="J126" s="368" t="s">
        <v>0</v>
      </c>
      <c r="K126" s="91"/>
      <c r="L126" s="91"/>
      <c r="M126" s="5" t="s">
        <v>159</v>
      </c>
      <c r="N126" s="5" t="s">
        <v>154</v>
      </c>
      <c r="Q126" s="322"/>
      <c r="T126" s="322"/>
      <c r="U126" s="322"/>
      <c r="W126" s="322"/>
      <c r="X126" s="322"/>
    </row>
    <row r="127" spans="1:32" ht="12.75" customHeight="1" x14ac:dyDescent="0.35">
      <c r="A127" s="362">
        <v>124</v>
      </c>
      <c r="B127" s="363">
        <v>4</v>
      </c>
      <c r="C127" s="364">
        <v>44332</v>
      </c>
      <c r="D127" s="370" t="s">
        <v>175</v>
      </c>
      <c r="E127" s="366" t="str">
        <f t="shared" si="27"/>
        <v>COYOTES FC</v>
      </c>
      <c r="F127" s="371" t="str">
        <f t="shared" si="27"/>
        <v>INTERNATIONAL FC</v>
      </c>
      <c r="G127" s="367"/>
      <c r="H127" s="361">
        <f>VLOOKUP(E127,START_TIMES,2)</f>
        <v>0.33333333333333331</v>
      </c>
      <c r="I127" s="366" t="str">
        <f>VLOOKUP(E127,fields,2)</f>
        <v>Platt HS (T), Meriden</v>
      </c>
      <c r="J127" s="368" t="s">
        <v>0</v>
      </c>
      <c r="K127" s="16"/>
      <c r="M127" s="5" t="s">
        <v>152</v>
      </c>
      <c r="N127" s="5" t="s">
        <v>150</v>
      </c>
      <c r="Q127" s="322"/>
      <c r="T127" s="322"/>
      <c r="U127" s="322"/>
      <c r="W127" s="322"/>
      <c r="X127" s="322"/>
    </row>
    <row r="128" spans="1:32" ht="12.75" customHeight="1" x14ac:dyDescent="0.35">
      <c r="A128" s="362">
        <v>125</v>
      </c>
      <c r="B128" s="363">
        <v>4</v>
      </c>
      <c r="C128" s="364">
        <v>44332</v>
      </c>
      <c r="D128" s="370" t="s">
        <v>175</v>
      </c>
      <c r="E128" s="366" t="str">
        <f t="shared" si="27"/>
        <v>HAMDEN ALL STARS</v>
      </c>
      <c r="F128" s="366" t="str">
        <f t="shared" si="27"/>
        <v>POLONIA FALCON FC 30</v>
      </c>
      <c r="G128" s="367"/>
      <c r="H128" s="361">
        <f>VLOOKUP(E128,START_TIMES,2)</f>
        <v>0.41666666666666702</v>
      </c>
      <c r="I128" s="366" t="str">
        <f>VLOOKUP(E128,fields,2)</f>
        <v>West Woods School (G), Hamden</v>
      </c>
      <c r="J128" s="368" t="s">
        <v>0</v>
      </c>
      <c r="K128" s="16"/>
      <c r="M128" s="5" t="s">
        <v>153</v>
      </c>
      <c r="N128" s="5" t="s">
        <v>157</v>
      </c>
      <c r="P128" s="322"/>
      <c r="Q128" s="322"/>
      <c r="R128" s="322"/>
      <c r="T128" s="322"/>
      <c r="U128" s="322"/>
      <c r="W128" s="322"/>
      <c r="X128" s="322"/>
      <c r="AA128" s="322"/>
      <c r="AB128" s="322"/>
    </row>
    <row r="129" spans="1:32" ht="12.75" customHeight="1" x14ac:dyDescent="0.35">
      <c r="A129" s="362">
        <v>126</v>
      </c>
      <c r="B129" s="363">
        <v>4</v>
      </c>
      <c r="C129" s="364">
        <v>44332</v>
      </c>
      <c r="D129" s="370" t="s">
        <v>175</v>
      </c>
      <c r="E129" s="366" t="str">
        <f t="shared" si="27"/>
        <v>MILFORD AMIGOS</v>
      </c>
      <c r="F129" s="366" t="str">
        <f t="shared" si="27"/>
        <v>QPR</v>
      </c>
      <c r="G129" s="367"/>
      <c r="H129" s="361">
        <f>VLOOKUP(E129,START_TIMES,2)</f>
        <v>0.33333333333333331</v>
      </c>
      <c r="I129" s="366" t="str">
        <f>VLOOKUP(E129,fields,2)</f>
        <v>Pease Road (G), Woodbridge</v>
      </c>
      <c r="J129" s="368" t="s">
        <v>0</v>
      </c>
      <c r="K129" s="16"/>
      <c r="M129" s="5" t="s">
        <v>155</v>
      </c>
      <c r="N129" s="5" t="s">
        <v>158</v>
      </c>
      <c r="P129" s="322"/>
      <c r="Q129" s="322"/>
      <c r="R129" s="322"/>
      <c r="T129" s="322"/>
      <c r="U129" s="322"/>
      <c r="W129" s="322"/>
      <c r="X129" s="322"/>
      <c r="Z129" s="322"/>
      <c r="AA129" s="322"/>
      <c r="AB129" s="322"/>
      <c r="AC129" s="322"/>
      <c r="AF129" s="322"/>
    </row>
    <row r="130" spans="1:32" ht="12.75" customHeight="1" x14ac:dyDescent="0.35">
      <c r="A130" s="362">
        <v>127</v>
      </c>
      <c r="B130" s="363">
        <v>4</v>
      </c>
      <c r="C130" s="364">
        <v>44332</v>
      </c>
      <c r="D130" s="370" t="s">
        <v>175</v>
      </c>
      <c r="E130" s="366" t="str">
        <f t="shared" si="27"/>
        <v>CLUB INDEPENDIENTE</v>
      </c>
      <c r="F130" s="366" t="str">
        <f t="shared" si="27"/>
        <v>MILFORD TUESDAY</v>
      </c>
      <c r="G130" s="367"/>
      <c r="H130" s="361">
        <f>VLOOKUP(E130,START_TIMES,2)</f>
        <v>0.33333333333333331</v>
      </c>
      <c r="I130" s="366" t="str">
        <f>VLOOKUP(E130,fields,2)</f>
        <v>Witek Park (G), Derby</v>
      </c>
      <c r="J130" s="368" t="s">
        <v>0</v>
      </c>
      <c r="K130" s="16"/>
      <c r="M130" s="5" t="s">
        <v>151</v>
      </c>
      <c r="N130" s="5" t="s">
        <v>156</v>
      </c>
      <c r="P130" s="322"/>
      <c r="Q130" s="322"/>
      <c r="R130" s="322"/>
      <c r="T130" s="322"/>
      <c r="U130" s="322"/>
      <c r="W130" s="322"/>
      <c r="X130" s="322"/>
      <c r="Z130" s="322"/>
      <c r="AA130" s="322"/>
      <c r="AB130" s="322"/>
      <c r="AC130" s="322"/>
      <c r="AE130" s="281"/>
      <c r="AF130" s="322"/>
    </row>
    <row r="131" spans="1:32" ht="12.75" customHeight="1" x14ac:dyDescent="0.35">
      <c r="A131" s="362">
        <v>128</v>
      </c>
      <c r="B131" s="363" t="s">
        <v>0</v>
      </c>
      <c r="C131" s="364" t="s">
        <v>0</v>
      </c>
      <c r="D131" s="369" t="s">
        <v>0</v>
      </c>
      <c r="E131" s="366" t="s">
        <v>0</v>
      </c>
      <c r="F131" s="366" t="s">
        <v>0</v>
      </c>
      <c r="G131" s="367" t="s">
        <v>0</v>
      </c>
      <c r="H131" s="361"/>
      <c r="I131" s="366" t="s">
        <v>0</v>
      </c>
      <c r="J131" s="368" t="s">
        <v>0</v>
      </c>
      <c r="K131" s="91"/>
      <c r="L131" s="91"/>
      <c r="M131" s="5"/>
      <c r="N131" s="5"/>
      <c r="Q131" s="322"/>
      <c r="T131" s="322"/>
      <c r="U131" s="322"/>
      <c r="W131" s="322"/>
    </row>
    <row r="132" spans="1:32" ht="12.75" customHeight="1" thickBot="1" x14ac:dyDescent="0.4">
      <c r="A132" s="362">
        <v>129</v>
      </c>
      <c r="B132" s="363">
        <v>4</v>
      </c>
      <c r="C132" s="364">
        <v>44332</v>
      </c>
      <c r="D132" s="373" t="s">
        <v>11</v>
      </c>
      <c r="E132" s="366" t="str">
        <f t="shared" ref="E132:F136" si="28">VLOOKUP(M132,Teams,2)</f>
        <v>WATERBURY ALBANIANS</v>
      </c>
      <c r="F132" s="366" t="str">
        <f t="shared" si="28"/>
        <v>HENRY  REID FC 40</v>
      </c>
      <c r="G132" s="367"/>
      <c r="H132" s="361">
        <f>VLOOKUP(E132,START_TIMES,2)</f>
        <v>0.33333333333333331</v>
      </c>
      <c r="I132" s="366" t="str">
        <f>VLOOKUP(E132,fields,2)</f>
        <v>Brookfield HS, Brookfield</v>
      </c>
      <c r="J132" s="368" t="s">
        <v>0</v>
      </c>
      <c r="K132" s="16"/>
      <c r="M132" s="5" t="s">
        <v>109</v>
      </c>
      <c r="N132" s="5" t="s">
        <v>104</v>
      </c>
      <c r="P132" s="322"/>
      <c r="Q132" s="322"/>
      <c r="R132" s="322"/>
      <c r="T132" s="322"/>
      <c r="U132" s="322"/>
      <c r="W132" s="322"/>
      <c r="X132" s="322"/>
      <c r="Z132" s="322"/>
      <c r="AA132" s="322"/>
      <c r="AB132" s="322"/>
      <c r="AC132" s="322"/>
      <c r="AE132" s="281"/>
      <c r="AF132" s="322"/>
    </row>
    <row r="133" spans="1:32" ht="12.75" customHeight="1" thickTop="1" thickBot="1" x14ac:dyDescent="0.4">
      <c r="A133" s="362">
        <v>130</v>
      </c>
      <c r="B133" s="363">
        <v>4</v>
      </c>
      <c r="C133" s="364">
        <v>44332</v>
      </c>
      <c r="D133" s="373" t="s">
        <v>11</v>
      </c>
      <c r="E133" s="366" t="str">
        <f t="shared" si="28"/>
        <v>GREENWICH GUNNERS 40</v>
      </c>
      <c r="F133" s="366" t="str">
        <f t="shared" si="28"/>
        <v>FAIRFIELD GAC 40</v>
      </c>
      <c r="G133" s="380"/>
      <c r="H133" s="361">
        <v>0.33333333333333331</v>
      </c>
      <c r="I133" s="366" t="s">
        <v>903</v>
      </c>
      <c r="J133" s="368" t="s">
        <v>0</v>
      </c>
      <c r="K133" s="16"/>
      <c r="M133" s="5" t="s">
        <v>162</v>
      </c>
      <c r="N133" s="5" t="s">
        <v>160</v>
      </c>
      <c r="P133" s="322"/>
      <c r="Q133" s="322"/>
      <c r="R133" s="322"/>
      <c r="T133" s="322"/>
      <c r="U133" s="322"/>
      <c r="W133" s="322"/>
      <c r="X133" s="322"/>
      <c r="Z133" s="322"/>
      <c r="AA133" s="322"/>
      <c r="AB133" s="322"/>
      <c r="AE133" s="281"/>
    </row>
    <row r="134" spans="1:32" ht="12.75" customHeight="1" thickTop="1" thickBot="1" x14ac:dyDescent="0.4">
      <c r="A134" s="362">
        <v>131</v>
      </c>
      <c r="B134" s="363">
        <v>4</v>
      </c>
      <c r="C134" s="364">
        <v>44332</v>
      </c>
      <c r="D134" s="373" t="s">
        <v>11</v>
      </c>
      <c r="E134" s="366" t="str">
        <f t="shared" si="28"/>
        <v>GREENWICH PUMAS 40</v>
      </c>
      <c r="F134" s="366" t="str">
        <f t="shared" si="28"/>
        <v>STORM FC</v>
      </c>
      <c r="G134" s="367"/>
      <c r="H134" s="361">
        <v>0.33333333333333331</v>
      </c>
      <c r="I134" s="366" t="s">
        <v>884</v>
      </c>
      <c r="J134" s="368" t="s">
        <v>0</v>
      </c>
      <c r="K134" s="16"/>
      <c r="M134" s="5" t="s">
        <v>163</v>
      </c>
      <c r="N134" s="5" t="s">
        <v>107</v>
      </c>
      <c r="P134" s="322"/>
      <c r="Q134" s="322"/>
      <c r="R134" s="322"/>
      <c r="T134" s="322"/>
      <c r="U134" s="322"/>
      <c r="W134" s="322"/>
      <c r="X134" s="322"/>
      <c r="Z134" s="322"/>
      <c r="AA134" s="322"/>
      <c r="AB134" s="322"/>
      <c r="AE134" s="281"/>
    </row>
    <row r="135" spans="1:32" ht="12.75" customHeight="1" thickTop="1" thickBot="1" x14ac:dyDescent="0.4">
      <c r="A135" s="362">
        <v>132</v>
      </c>
      <c r="B135" s="363">
        <v>4</v>
      </c>
      <c r="C135" s="364">
        <v>44332</v>
      </c>
      <c r="D135" s="373" t="s">
        <v>11</v>
      </c>
      <c r="E135" s="366" t="str">
        <f t="shared" si="28"/>
        <v>PAN ZONES</v>
      </c>
      <c r="F135" s="366" t="str">
        <f t="shared" si="28"/>
        <v>VASCO DA GAMA 40</v>
      </c>
      <c r="G135" s="380"/>
      <c r="H135" s="361">
        <f>VLOOKUP(E135,START_TIMES,2)</f>
        <v>0.41666666666666702</v>
      </c>
      <c r="I135" s="366" t="str">
        <f>VLOOKUP(E135,fields,2)</f>
        <v>Stanley Quarter Park (G), New Britain</v>
      </c>
      <c r="J135" s="368" t="s">
        <v>0</v>
      </c>
      <c r="K135" s="16"/>
      <c r="M135" s="5" t="s">
        <v>105</v>
      </c>
      <c r="N135" s="5" t="s">
        <v>108</v>
      </c>
      <c r="P135" s="322"/>
      <c r="Q135" s="322"/>
      <c r="R135" s="322"/>
      <c r="T135" s="322"/>
      <c r="U135" s="322"/>
      <c r="W135" s="322"/>
      <c r="X135" s="322"/>
      <c r="AA135" s="322"/>
      <c r="AB135" s="322"/>
    </row>
    <row r="136" spans="1:32" ht="12.75" customHeight="1" thickTop="1" x14ac:dyDescent="0.35">
      <c r="A136" s="362">
        <v>133</v>
      </c>
      <c r="B136" s="363">
        <v>4</v>
      </c>
      <c r="C136" s="364">
        <v>44332</v>
      </c>
      <c r="D136" s="373" t="s">
        <v>11</v>
      </c>
      <c r="E136" s="366" t="str">
        <f t="shared" si="28"/>
        <v>GREENWICH ARSENAL 40</v>
      </c>
      <c r="F136" s="366" t="str">
        <f t="shared" si="28"/>
        <v>RIDGEFIELD KICKS</v>
      </c>
      <c r="G136" s="367"/>
      <c r="H136" s="361">
        <f>VLOOKUP(E136,START_TIMES,2)</f>
        <v>0.41666666666666702</v>
      </c>
      <c r="I136" s="366" t="s">
        <v>903</v>
      </c>
      <c r="J136" s="368" t="s">
        <v>0</v>
      </c>
      <c r="K136" s="16"/>
      <c r="M136" s="5" t="s">
        <v>161</v>
      </c>
      <c r="N136" s="5" t="s">
        <v>106</v>
      </c>
      <c r="P136" s="322"/>
      <c r="Q136" s="322"/>
      <c r="R136" s="322"/>
      <c r="T136" s="322"/>
      <c r="U136" s="322"/>
      <c r="W136" s="322"/>
      <c r="X136" s="322"/>
      <c r="Z136" s="322"/>
      <c r="AA136" s="322"/>
      <c r="AB136" s="322"/>
      <c r="AC136" s="322"/>
      <c r="AE136" s="281"/>
      <c r="AF136" s="322"/>
    </row>
    <row r="137" spans="1:32" ht="12.75" customHeight="1" x14ac:dyDescent="0.35">
      <c r="A137" s="362">
        <v>134</v>
      </c>
      <c r="B137" s="363" t="s">
        <v>0</v>
      </c>
      <c r="C137" s="364" t="s">
        <v>0</v>
      </c>
      <c r="D137" s="369" t="s">
        <v>0</v>
      </c>
      <c r="E137" s="366" t="s">
        <v>0</v>
      </c>
      <c r="F137" s="366" t="s">
        <v>0</v>
      </c>
      <c r="G137" s="367" t="s">
        <v>0</v>
      </c>
      <c r="H137" s="361"/>
      <c r="I137" s="366" t="s">
        <v>0</v>
      </c>
      <c r="J137" s="368" t="s">
        <v>0</v>
      </c>
      <c r="K137" s="16"/>
      <c r="M137" s="5"/>
      <c r="N137" s="5"/>
      <c r="Q137" s="322"/>
    </row>
    <row r="138" spans="1:32" ht="12.75" customHeight="1" x14ac:dyDescent="0.35">
      <c r="A138" s="362">
        <v>135</v>
      </c>
      <c r="B138" s="363">
        <v>4</v>
      </c>
      <c r="C138" s="364">
        <v>44332</v>
      </c>
      <c r="D138" s="374" t="s">
        <v>12</v>
      </c>
      <c r="E138" s="366" t="str">
        <f t="shared" ref="E138:F144" si="29">VLOOKUP(M138,Teams,2)</f>
        <v>NORTH BRANFORD 40</v>
      </c>
      <c r="F138" s="366" t="str">
        <f t="shared" si="29"/>
        <v>DERBY QUITUS</v>
      </c>
      <c r="G138" s="367"/>
      <c r="H138" s="361">
        <f>VLOOKUP(E138,START_TIMES,2)</f>
        <v>0.41666666666666702</v>
      </c>
      <c r="I138" s="366" t="str">
        <f t="shared" ref="I138:I144" si="30">VLOOKUP(E138,fields,2)</f>
        <v>North Farms Park (G), North Branford</v>
      </c>
      <c r="J138" s="368" t="s">
        <v>0</v>
      </c>
      <c r="K138" s="16"/>
      <c r="M138" s="327" t="s">
        <v>118</v>
      </c>
      <c r="N138" s="327" t="s">
        <v>865</v>
      </c>
      <c r="P138" s="322"/>
      <c r="Q138" s="322"/>
      <c r="R138" s="322"/>
      <c r="T138" s="322"/>
      <c r="U138" s="322"/>
      <c r="W138" s="322"/>
      <c r="X138" s="322"/>
      <c r="AA138" s="322"/>
      <c r="AB138" s="322"/>
    </row>
    <row r="139" spans="1:32" ht="12.75" customHeight="1" x14ac:dyDescent="0.35">
      <c r="A139" s="362">
        <v>136</v>
      </c>
      <c r="B139" s="363">
        <v>4</v>
      </c>
      <c r="C139" s="364">
        <v>44332</v>
      </c>
      <c r="D139" s="374" t="s">
        <v>12</v>
      </c>
      <c r="E139" s="366" t="str">
        <f t="shared" si="29"/>
        <v>NORWALK SPORT COLOMBIA</v>
      </c>
      <c r="F139" s="366" t="str">
        <f t="shared" si="29"/>
        <v>GUILFORD BELL CURVE</v>
      </c>
      <c r="G139" s="367"/>
      <c r="H139" s="361">
        <f>VLOOKUP(E139,START_TIMES,2)</f>
        <v>0.41666666666666702</v>
      </c>
      <c r="I139" s="366" t="str">
        <f t="shared" si="30"/>
        <v>Nathan Hale MS (T), Norwalk</v>
      </c>
      <c r="J139" s="368" t="s">
        <v>0</v>
      </c>
      <c r="K139" s="16"/>
      <c r="M139" s="327" t="s">
        <v>120</v>
      </c>
      <c r="N139" s="327" t="s">
        <v>867</v>
      </c>
      <c r="P139" s="322"/>
      <c r="Q139" s="322"/>
      <c r="R139" s="322"/>
      <c r="T139" s="322"/>
      <c r="U139" s="322"/>
      <c r="W139" s="322"/>
      <c r="X139" s="322"/>
      <c r="AA139" s="322"/>
      <c r="AB139" s="322"/>
    </row>
    <row r="140" spans="1:32" ht="12.75" customHeight="1" x14ac:dyDescent="0.35">
      <c r="A140" s="362">
        <v>137</v>
      </c>
      <c r="B140" s="363">
        <v>4</v>
      </c>
      <c r="C140" s="364">
        <v>44332</v>
      </c>
      <c r="D140" s="374" t="s">
        <v>12</v>
      </c>
      <c r="E140" s="366" t="str">
        <f t="shared" si="29"/>
        <v>NEW HAVEN AMERICANS</v>
      </c>
      <c r="F140" s="366" t="str">
        <f t="shared" si="29"/>
        <v>STAMFORD UNITED</v>
      </c>
      <c r="G140" s="367"/>
      <c r="H140" s="361">
        <f>VLOOKUP(E140,START_TIMES,2)</f>
        <v>0.41666666666666702</v>
      </c>
      <c r="I140" s="366" t="str">
        <f t="shared" si="30"/>
        <v>Peck Place School (G), Orange</v>
      </c>
      <c r="J140" s="368" t="s">
        <v>0</v>
      </c>
      <c r="K140" s="16"/>
      <c r="M140" s="327" t="s">
        <v>117</v>
      </c>
      <c r="N140" s="327" t="s">
        <v>873</v>
      </c>
      <c r="P140" s="322"/>
      <c r="Q140" s="322"/>
      <c r="R140" s="322"/>
      <c r="T140" s="322"/>
      <c r="U140" s="322"/>
      <c r="W140" s="322"/>
      <c r="X140" s="322"/>
      <c r="AA140" s="322"/>
      <c r="AB140" s="322"/>
    </row>
    <row r="141" spans="1:32" ht="12.75" customHeight="1" x14ac:dyDescent="0.35">
      <c r="A141" s="362">
        <v>138</v>
      </c>
      <c r="B141" s="363">
        <v>4</v>
      </c>
      <c r="C141" s="364">
        <v>44332</v>
      </c>
      <c r="D141" s="374" t="s">
        <v>12</v>
      </c>
      <c r="E141" s="366" t="str">
        <f t="shared" si="29"/>
        <v>NORTH HAVEN SC</v>
      </c>
      <c r="F141" s="366" t="str">
        <f t="shared" si="29"/>
        <v>BESA SC</v>
      </c>
      <c r="G141" s="376"/>
      <c r="H141" s="361">
        <f>VLOOKUP(E141,START_TIMES,2)</f>
        <v>0.33333333333333331</v>
      </c>
      <c r="I141" s="366" t="str">
        <f t="shared" si="30"/>
        <v>North Haven MS (T), North Haven</v>
      </c>
      <c r="J141" s="368" t="s">
        <v>0</v>
      </c>
      <c r="K141" s="16"/>
      <c r="M141" s="327" t="s">
        <v>119</v>
      </c>
      <c r="N141" s="327" t="s">
        <v>863</v>
      </c>
      <c r="P141" s="322"/>
      <c r="Q141" s="322"/>
      <c r="R141" s="322"/>
      <c r="T141" s="322"/>
      <c r="U141" s="322"/>
      <c r="W141" s="322"/>
      <c r="X141" s="322"/>
      <c r="Z141" s="322"/>
      <c r="AA141" s="322"/>
      <c r="AB141" s="322"/>
      <c r="AC141" s="322"/>
      <c r="AF141" s="322"/>
    </row>
    <row r="142" spans="1:32" ht="12.75" customHeight="1" x14ac:dyDescent="0.35">
      <c r="A142" s="362">
        <v>139</v>
      </c>
      <c r="B142" s="363">
        <v>4</v>
      </c>
      <c r="C142" s="364">
        <v>44332</v>
      </c>
      <c r="D142" s="374" t="s">
        <v>12</v>
      </c>
      <c r="E142" s="366" t="str">
        <f t="shared" si="29"/>
        <v>CLUB NAPOLI 40</v>
      </c>
      <c r="F142" s="366" t="str">
        <f t="shared" si="29"/>
        <v>SOUTHEAST ROVERS</v>
      </c>
      <c r="G142" s="367"/>
      <c r="H142" s="406">
        <v>0.33333333333333331</v>
      </c>
      <c r="I142" s="366" t="str">
        <f t="shared" si="30"/>
        <v>Connecticut Sportsplex, North Branford</v>
      </c>
      <c r="J142" s="368" t="s">
        <v>0</v>
      </c>
      <c r="K142" s="16"/>
      <c r="M142" s="327" t="s">
        <v>112</v>
      </c>
      <c r="N142" s="327" t="s">
        <v>872</v>
      </c>
      <c r="P142" s="322"/>
      <c r="Q142" s="322"/>
      <c r="R142" s="322"/>
      <c r="T142" s="322"/>
      <c r="U142" s="322"/>
      <c r="W142" s="322"/>
      <c r="X142" s="322"/>
      <c r="Z142" s="322"/>
      <c r="AA142" s="322"/>
      <c r="AB142" s="322"/>
      <c r="AE142" s="281"/>
    </row>
    <row r="143" spans="1:32" ht="12.75" customHeight="1" x14ac:dyDescent="0.35">
      <c r="A143" s="362">
        <v>140</v>
      </c>
      <c r="B143" s="363">
        <v>4</v>
      </c>
      <c r="C143" s="364">
        <v>44332</v>
      </c>
      <c r="D143" s="374" t="s">
        <v>12</v>
      </c>
      <c r="E143" s="366" t="str">
        <f t="shared" si="29"/>
        <v>ELI'S FC</v>
      </c>
      <c r="F143" s="366" t="str">
        <f t="shared" si="29"/>
        <v>WILTON WOLVES</v>
      </c>
      <c r="G143" s="367"/>
      <c r="H143" s="361">
        <f>VLOOKUP(E143,START_TIMES,2)</f>
        <v>0.41666666666666702</v>
      </c>
      <c r="I143" s="366" t="str">
        <f t="shared" si="30"/>
        <v>Prageman Park (G), Wallingford</v>
      </c>
      <c r="J143" s="368" t="s">
        <v>0</v>
      </c>
      <c r="K143" s="16"/>
      <c r="M143" s="327" t="s">
        <v>114</v>
      </c>
      <c r="N143" s="327" t="s">
        <v>874</v>
      </c>
      <c r="Q143" s="322"/>
    </row>
    <row r="144" spans="1:32" ht="12.75" customHeight="1" x14ac:dyDescent="0.35">
      <c r="A144" s="362">
        <v>141</v>
      </c>
      <c r="B144" s="363">
        <v>4</v>
      </c>
      <c r="C144" s="364">
        <v>44332</v>
      </c>
      <c r="D144" s="374" t="s">
        <v>12</v>
      </c>
      <c r="E144" s="366" t="str">
        <f t="shared" si="29"/>
        <v xml:space="preserve">GUILFORD CELTIC </v>
      </c>
      <c r="F144" s="366" t="str">
        <f t="shared" si="29"/>
        <v>CLINTON 40</v>
      </c>
      <c r="G144" s="367"/>
      <c r="H144" s="361">
        <f>VLOOKUP(E144,START_TIMES,2)</f>
        <v>0.41666666666666702</v>
      </c>
      <c r="I144" s="375" t="str">
        <f t="shared" si="30"/>
        <v>Bittner Park (G), Guilford</v>
      </c>
      <c r="J144" s="368" t="s">
        <v>0</v>
      </c>
      <c r="K144" s="16"/>
      <c r="M144" s="327" t="s">
        <v>116</v>
      </c>
      <c r="N144" s="327" t="s">
        <v>864</v>
      </c>
      <c r="P144" s="322"/>
      <c r="Q144" s="322"/>
      <c r="R144" s="322"/>
      <c r="T144" s="322"/>
      <c r="U144" s="322"/>
      <c r="W144" s="322"/>
      <c r="X144" s="322"/>
      <c r="Z144" s="322"/>
      <c r="AA144" s="322"/>
      <c r="AB144" s="322"/>
      <c r="AC144" s="322"/>
      <c r="AE144" s="281"/>
      <c r="AF144" s="322"/>
    </row>
    <row r="145" spans="1:32" ht="12.75" customHeight="1" x14ac:dyDescent="0.35">
      <c r="A145" s="362">
        <v>142</v>
      </c>
      <c r="B145" s="363" t="s">
        <v>0</v>
      </c>
      <c r="C145" s="364" t="s">
        <v>0</v>
      </c>
      <c r="D145" s="369" t="s">
        <v>0</v>
      </c>
      <c r="E145" s="366" t="s">
        <v>0</v>
      </c>
      <c r="F145" s="366" t="s">
        <v>0</v>
      </c>
      <c r="G145" s="367" t="s">
        <v>0</v>
      </c>
      <c r="H145" s="361"/>
      <c r="I145" s="366" t="s">
        <v>0</v>
      </c>
      <c r="J145" s="368" t="s">
        <v>0</v>
      </c>
      <c r="K145" s="91"/>
      <c r="L145" s="91"/>
      <c r="M145" s="5"/>
      <c r="N145" s="5"/>
      <c r="P145" s="322"/>
      <c r="Q145" s="322"/>
      <c r="R145" s="322"/>
      <c r="T145" s="322"/>
      <c r="U145" s="322"/>
      <c r="W145" s="322"/>
      <c r="X145" s="322"/>
      <c r="Z145" s="322"/>
      <c r="AA145" s="322"/>
      <c r="AB145" s="322"/>
      <c r="AC145" s="322"/>
      <c r="AE145" s="281"/>
      <c r="AF145" s="322"/>
    </row>
    <row r="146" spans="1:32" ht="12.75" customHeight="1" x14ac:dyDescent="0.35">
      <c r="A146" s="362">
        <v>143</v>
      </c>
      <c r="B146" s="363">
        <v>4</v>
      </c>
      <c r="C146" s="364">
        <v>44332</v>
      </c>
      <c r="D146" s="377" t="s">
        <v>102</v>
      </c>
      <c r="E146" s="366" t="str">
        <f t="shared" ref="E146:F150" si="31">VLOOKUP(M146,Teams,2)</f>
        <v>VASCO DA GAMA 50</v>
      </c>
      <c r="F146" s="366" t="str">
        <f t="shared" si="31"/>
        <v>GREENWICH ARSENAL 50</v>
      </c>
      <c r="G146" s="367"/>
      <c r="H146" s="361">
        <f>VLOOKUP(E146,START_TIMES,2)</f>
        <v>0.41666666666666702</v>
      </c>
      <c r="I146" s="366" t="str">
        <f>VLOOKUP(E146,fields,2)</f>
        <v>Veterans Memorial Park (T), Bridgeport</v>
      </c>
      <c r="J146" s="368" t="s">
        <v>0</v>
      </c>
      <c r="K146" s="16"/>
      <c r="M146" s="5" t="s">
        <v>133</v>
      </c>
      <c r="N146" s="5" t="s">
        <v>128</v>
      </c>
      <c r="P146" s="322"/>
      <c r="Q146" s="322"/>
      <c r="R146" s="322"/>
      <c r="T146" s="322"/>
      <c r="U146" s="322"/>
      <c r="W146" s="322"/>
      <c r="X146" s="322"/>
      <c r="Z146" s="322"/>
      <c r="AA146" s="322"/>
      <c r="AB146" s="322"/>
      <c r="AC146" s="322"/>
      <c r="AE146" s="281"/>
      <c r="AF146" s="322"/>
    </row>
    <row r="147" spans="1:32" ht="12.75" customHeight="1" x14ac:dyDescent="0.35">
      <c r="A147" s="362">
        <v>144</v>
      </c>
      <c r="B147" s="363">
        <v>4</v>
      </c>
      <c r="C147" s="364">
        <v>44332</v>
      </c>
      <c r="D147" s="377" t="s">
        <v>102</v>
      </c>
      <c r="E147" s="366" t="str">
        <f t="shared" si="31"/>
        <v>CHESHIRE AZZURRI 50</v>
      </c>
      <c r="F147" s="366" t="str">
        <f t="shared" si="31"/>
        <v>DYNAMO SC</v>
      </c>
      <c r="G147" s="367"/>
      <c r="H147" s="361">
        <v>0.45833333333333331</v>
      </c>
      <c r="I147" s="366" t="str">
        <f>VLOOKUP(E147,fields,2)</f>
        <v>Quinnipiac Park (G), Cheshire</v>
      </c>
      <c r="J147" s="368" t="s">
        <v>929</v>
      </c>
      <c r="K147" s="16"/>
      <c r="M147" s="5" t="s">
        <v>124</v>
      </c>
      <c r="N147" s="5" t="s">
        <v>126</v>
      </c>
      <c r="P147" s="322"/>
      <c r="Q147" s="322"/>
      <c r="R147" s="322"/>
      <c r="T147" s="322"/>
      <c r="U147" s="322"/>
      <c r="W147" s="322"/>
      <c r="X147" s="322"/>
      <c r="Z147" s="322"/>
      <c r="AA147" s="322"/>
      <c r="AB147" s="322"/>
      <c r="AC147" s="322"/>
      <c r="AE147" s="281"/>
      <c r="AF147" s="322"/>
    </row>
    <row r="148" spans="1:32" ht="12.75" customHeight="1" x14ac:dyDescent="0.35">
      <c r="A148" s="362">
        <v>145</v>
      </c>
      <c r="B148" s="363">
        <v>4</v>
      </c>
      <c r="C148" s="364">
        <v>44332</v>
      </c>
      <c r="D148" s="377" t="s">
        <v>102</v>
      </c>
      <c r="E148" s="366" t="str">
        <f t="shared" si="31"/>
        <v>FAIRFIELD GAC 50</v>
      </c>
      <c r="F148" s="366" t="str">
        <f t="shared" si="31"/>
        <v>GUILFORD BLACK EAGLES</v>
      </c>
      <c r="G148" s="367"/>
      <c r="H148" s="361">
        <v>0.375</v>
      </c>
      <c r="I148" s="366" t="str">
        <f>VLOOKUP(E148,fields,2)</f>
        <v>Ludlowe HS (T), Fairfield</v>
      </c>
      <c r="J148" s="368" t="s">
        <v>0</v>
      </c>
      <c r="K148" s="16"/>
      <c r="M148" s="5" t="s">
        <v>127</v>
      </c>
      <c r="N148" s="5" t="s">
        <v>131</v>
      </c>
      <c r="P148" s="322"/>
      <c r="Q148" s="322"/>
      <c r="R148" s="322"/>
      <c r="T148" s="322"/>
      <c r="U148" s="322"/>
      <c r="W148" s="322"/>
      <c r="X148" s="322"/>
      <c r="Z148" s="322"/>
      <c r="AA148" s="322"/>
      <c r="AB148" s="322"/>
      <c r="AC148" s="322"/>
      <c r="AE148" s="281"/>
      <c r="AF148" s="322"/>
    </row>
    <row r="149" spans="1:32" ht="12.75" customHeight="1" x14ac:dyDescent="0.35">
      <c r="A149" s="362">
        <v>146</v>
      </c>
      <c r="B149" s="363">
        <v>4</v>
      </c>
      <c r="C149" s="364">
        <v>44332</v>
      </c>
      <c r="D149" s="377" t="s">
        <v>102</v>
      </c>
      <c r="E149" s="366" t="str">
        <f t="shared" si="31"/>
        <v>GREENWICH GUNNERS 50</v>
      </c>
      <c r="F149" s="366" t="str">
        <f t="shared" si="31"/>
        <v>POLONIA FALCON STARS FC</v>
      </c>
      <c r="G149" s="367"/>
      <c r="H149" s="361">
        <f>VLOOKUP(E149,START_TIMES,2)</f>
        <v>0.41666666666666702</v>
      </c>
      <c r="I149" s="366" t="s">
        <v>884</v>
      </c>
      <c r="J149" s="368" t="s">
        <v>0</v>
      </c>
      <c r="K149" s="16"/>
      <c r="M149" s="5" t="s">
        <v>129</v>
      </c>
      <c r="N149" s="5" t="s">
        <v>132</v>
      </c>
      <c r="P149" s="322"/>
      <c r="Q149" s="322"/>
      <c r="R149" s="322"/>
      <c r="T149" s="322"/>
      <c r="U149" s="322"/>
      <c r="W149" s="322"/>
      <c r="X149" s="322"/>
      <c r="Z149" s="322"/>
      <c r="AA149" s="322"/>
      <c r="AB149" s="322"/>
      <c r="AC149" s="322"/>
      <c r="AE149" s="281"/>
      <c r="AF149" s="322"/>
    </row>
    <row r="150" spans="1:32" ht="12.5" customHeight="1" x14ac:dyDescent="0.35">
      <c r="A150" s="362">
        <v>147</v>
      </c>
      <c r="B150" s="363">
        <v>4</v>
      </c>
      <c r="C150" s="364">
        <v>44332</v>
      </c>
      <c r="D150" s="377" t="s">
        <v>102</v>
      </c>
      <c r="E150" s="366" t="str">
        <f t="shared" si="31"/>
        <v xml:space="preserve">CHESHIRE UNITED </v>
      </c>
      <c r="F150" s="366" t="str">
        <f t="shared" si="31"/>
        <v>GREENWICH PUMAS LEGENDS</v>
      </c>
      <c r="G150" s="367"/>
      <c r="H150" s="361">
        <v>0.375</v>
      </c>
      <c r="I150" s="366" t="str">
        <f>VLOOKUP(E150,fields,2)</f>
        <v>Quinnipiac Park (G), Cheshire</v>
      </c>
      <c r="J150" s="368" t="s">
        <v>0</v>
      </c>
      <c r="K150" s="16"/>
      <c r="M150" s="5" t="s">
        <v>125</v>
      </c>
      <c r="N150" s="5" t="s">
        <v>130</v>
      </c>
    </row>
    <row r="151" spans="1:32" ht="12.5" customHeight="1" x14ac:dyDescent="0.35">
      <c r="A151" s="362">
        <v>148</v>
      </c>
      <c r="B151" s="363" t="s">
        <v>0</v>
      </c>
      <c r="C151" s="364" t="s">
        <v>0</v>
      </c>
      <c r="D151" s="369" t="s">
        <v>0</v>
      </c>
      <c r="E151" s="366" t="s">
        <v>0</v>
      </c>
      <c r="F151" s="366" t="s">
        <v>0</v>
      </c>
      <c r="G151" s="367" t="s">
        <v>0</v>
      </c>
      <c r="H151" s="361"/>
      <c r="I151" s="366" t="s">
        <v>0</v>
      </c>
      <c r="J151" s="368" t="s">
        <v>0</v>
      </c>
      <c r="K151" s="16"/>
      <c r="M151" s="5"/>
      <c r="N151" s="5"/>
    </row>
    <row r="152" spans="1:32" ht="12.75" customHeight="1" x14ac:dyDescent="0.35">
      <c r="A152" s="362">
        <v>149</v>
      </c>
      <c r="B152" s="363">
        <v>4</v>
      </c>
      <c r="C152" s="364">
        <v>44332</v>
      </c>
      <c r="D152" s="378" t="s">
        <v>103</v>
      </c>
      <c r="E152" s="366" t="str">
        <f t="shared" ref="E152:F155" si="32">VLOOKUP(M152,Teams,2)</f>
        <v>EAST HAVEN SC</v>
      </c>
      <c r="F152" s="366" t="str">
        <f t="shared" si="32"/>
        <v>CLUB NAPOLI 50</v>
      </c>
      <c r="G152" s="367"/>
      <c r="H152" s="361">
        <f>VLOOKUP(E152,START_TIMES,2)</f>
        <v>0.41666666666666669</v>
      </c>
      <c r="I152" s="366" t="str">
        <f>VLOOKUP(E152,fields,2)</f>
        <v>Moulthrop Field (G), East Haven</v>
      </c>
      <c r="J152" s="368" t="s">
        <v>0</v>
      </c>
      <c r="K152" s="16"/>
      <c r="M152" s="5" t="s">
        <v>138</v>
      </c>
      <c r="N152" s="5" t="s">
        <v>136</v>
      </c>
      <c r="P152" s="322"/>
      <c r="Q152" s="322"/>
      <c r="R152" s="322"/>
      <c r="T152" s="322"/>
      <c r="U152" s="322"/>
      <c r="W152" s="322"/>
      <c r="X152" s="322"/>
      <c r="Z152" s="322"/>
      <c r="AA152" s="322"/>
      <c r="AB152" s="322"/>
      <c r="AC152" s="322"/>
      <c r="AE152" s="281"/>
      <c r="AF152" s="322"/>
    </row>
    <row r="153" spans="1:32" ht="12.75" customHeight="1" thickBot="1" x14ac:dyDescent="0.4">
      <c r="A153" s="362">
        <v>150</v>
      </c>
      <c r="B153" s="362">
        <v>4</v>
      </c>
      <c r="C153" s="364">
        <v>44332</v>
      </c>
      <c r="D153" s="378" t="s">
        <v>103</v>
      </c>
      <c r="E153" s="366" t="str">
        <f t="shared" si="32"/>
        <v>ZIMMITTI SC</v>
      </c>
      <c r="F153" s="366" t="str">
        <f t="shared" si="32"/>
        <v>NORWALK MARINERS</v>
      </c>
      <c r="G153" s="367"/>
      <c r="H153" s="361">
        <f>VLOOKUP(E153,START_TIMES,2)</f>
        <v>0.41666666666666702</v>
      </c>
      <c r="I153" s="366" t="str">
        <f>VLOOKUP(E153,fields,2)</f>
        <v>Pontelandolfo Club (G), Waterbury</v>
      </c>
      <c r="J153" s="368" t="s">
        <v>0</v>
      </c>
      <c r="K153" s="16"/>
      <c r="M153" s="5" t="s">
        <v>147</v>
      </c>
      <c r="N153" s="5" t="s">
        <v>144</v>
      </c>
    </row>
    <row r="154" spans="1:32" ht="12.75" customHeight="1" thickTop="1" thickBot="1" x14ac:dyDescent="0.4">
      <c r="A154" s="362">
        <v>151</v>
      </c>
      <c r="B154" s="363">
        <v>4</v>
      </c>
      <c r="C154" s="364">
        <v>44332</v>
      </c>
      <c r="D154" s="378" t="s">
        <v>103</v>
      </c>
      <c r="E154" s="371" t="str">
        <f t="shared" si="32"/>
        <v>BYE 50</v>
      </c>
      <c r="F154" s="366" t="str">
        <f t="shared" si="32"/>
        <v>NEW FAIRFIELD UNITED</v>
      </c>
      <c r="G154" s="367"/>
      <c r="H154" s="361">
        <f>VLOOKUP(E154,START_TIMES,2)</f>
        <v>0.41666666666666669</v>
      </c>
      <c r="I154" s="366" t="str">
        <f>VLOOKUP(E154,fields,2)</f>
        <v>Wembley Stadium</v>
      </c>
      <c r="J154" s="368" t="s">
        <v>0</v>
      </c>
      <c r="K154" s="16"/>
      <c r="M154" s="5" t="s">
        <v>134</v>
      </c>
      <c r="N154" s="5" t="s">
        <v>141</v>
      </c>
      <c r="P154" s="322"/>
      <c r="Q154" s="322"/>
      <c r="R154" s="322"/>
      <c r="S154" s="16"/>
      <c r="T154" s="207"/>
      <c r="U154" s="207"/>
      <c r="V154" s="16">
        <v>73</v>
      </c>
      <c r="W154" s="218"/>
      <c r="X154" s="224"/>
      <c r="Y154" s="16"/>
      <c r="Z154" s="275"/>
      <c r="AA154" s="322"/>
      <c r="AB154" s="322"/>
      <c r="AC154" s="16"/>
      <c r="AF154" s="322"/>
    </row>
    <row r="155" spans="1:32" ht="12.75" customHeight="1" thickTop="1" thickBot="1" x14ac:dyDescent="0.4">
      <c r="A155" s="362">
        <v>152</v>
      </c>
      <c r="B155" s="362">
        <v>4</v>
      </c>
      <c r="C155" s="364">
        <v>44332</v>
      </c>
      <c r="D155" s="378" t="s">
        <v>103</v>
      </c>
      <c r="E155" s="366" t="str">
        <f t="shared" si="32"/>
        <v>STAMFORD CITY</v>
      </c>
      <c r="F155" s="366" t="str">
        <f t="shared" si="32"/>
        <v>NORTH BRANFORD LEGENDS</v>
      </c>
      <c r="G155" s="367"/>
      <c r="H155" s="361">
        <f>VLOOKUP(E155,START_TIMES,2)</f>
        <v>0.41666666666666702</v>
      </c>
      <c r="I155" s="366" t="str">
        <f>VLOOKUP(E155,fields,2)</f>
        <v>West Beach Fields (T), Stamford</v>
      </c>
      <c r="J155" s="368" t="s">
        <v>0</v>
      </c>
      <c r="K155" s="16"/>
      <c r="M155" s="5" t="s">
        <v>146</v>
      </c>
      <c r="N155" s="5" t="s">
        <v>142</v>
      </c>
      <c r="P155" s="322"/>
      <c r="Q155" s="322"/>
      <c r="S155" s="16"/>
      <c r="T155" s="207"/>
      <c r="U155" s="207"/>
      <c r="V155" s="16">
        <v>74</v>
      </c>
      <c r="W155" s="218"/>
      <c r="X155" s="224"/>
      <c r="Y155" s="16"/>
      <c r="Z155" s="275"/>
      <c r="AA155" s="322"/>
      <c r="AB155" s="322"/>
      <c r="AC155" s="91"/>
      <c r="AE155" s="281"/>
      <c r="AF155" s="322"/>
    </row>
    <row r="156" spans="1:32" ht="12.75" customHeight="1" thickTop="1" thickBot="1" x14ac:dyDescent="0.4">
      <c r="A156" s="362">
        <v>153</v>
      </c>
      <c r="B156" s="362" t="s">
        <v>0</v>
      </c>
      <c r="C156" s="364" t="s">
        <v>0</v>
      </c>
      <c r="D156" s="381" t="s">
        <v>0</v>
      </c>
      <c r="E156" s="366" t="s">
        <v>0</v>
      </c>
      <c r="F156" s="366" t="s">
        <v>0</v>
      </c>
      <c r="G156" s="367" t="s">
        <v>0</v>
      </c>
      <c r="H156" s="361" t="e">
        <f>VLOOKUP(E156,START_TIMES,2)</f>
        <v>#N/A</v>
      </c>
      <c r="I156" s="366" t="s">
        <v>0</v>
      </c>
      <c r="J156" s="368" t="s">
        <v>0</v>
      </c>
      <c r="K156" s="16"/>
      <c r="M156" s="5"/>
      <c r="N156" s="5"/>
      <c r="P156" s="322"/>
      <c r="Q156" s="322"/>
      <c r="R156" s="322"/>
      <c r="T156" s="324"/>
      <c r="U156" s="324"/>
      <c r="V156" s="325"/>
      <c r="W156" s="324"/>
      <c r="X156" s="324"/>
      <c r="Z156" s="322"/>
      <c r="AA156" s="322"/>
      <c r="AB156" s="322"/>
      <c r="AF156" s="322"/>
    </row>
    <row r="157" spans="1:32" ht="12.75" customHeight="1" thickTop="1" x14ac:dyDescent="0.35">
      <c r="A157" s="362">
        <v>154</v>
      </c>
      <c r="B157" s="363">
        <v>5</v>
      </c>
      <c r="C157" s="364">
        <v>44339</v>
      </c>
      <c r="D157" s="365" t="s">
        <v>10</v>
      </c>
      <c r="E157" s="366" t="str">
        <f t="shared" ref="E157:F161" si="33">VLOOKUP(M157,Teams,2)</f>
        <v>VASCO DA GAMA 30</v>
      </c>
      <c r="F157" s="366" t="str">
        <f t="shared" si="33"/>
        <v>NAUGATUCK FUSION</v>
      </c>
      <c r="G157" s="367"/>
      <c r="H157" s="361">
        <v>0.33333333333333331</v>
      </c>
      <c r="I157" s="366" t="str">
        <f>VLOOKUP(E157,fields,2)</f>
        <v>Veterans Memorial Park (T), Bridgeport</v>
      </c>
      <c r="J157" s="368" t="s">
        <v>0</v>
      </c>
      <c r="K157" s="16"/>
      <c r="M157" s="5" t="s">
        <v>97</v>
      </c>
      <c r="N157" s="5" t="s">
        <v>92</v>
      </c>
      <c r="P157" s="322"/>
      <c r="Q157" s="322"/>
      <c r="R157" s="322"/>
      <c r="T157" s="322"/>
      <c r="U157" s="322"/>
      <c r="W157" s="322"/>
      <c r="X157" s="322"/>
      <c r="Z157" s="322"/>
      <c r="AA157" s="322"/>
      <c r="AB157" s="322"/>
      <c r="AF157" s="322"/>
    </row>
    <row r="158" spans="1:32" ht="12.75" customHeight="1" x14ac:dyDescent="0.35">
      <c r="A158" s="362">
        <v>155</v>
      </c>
      <c r="B158" s="363">
        <v>5</v>
      </c>
      <c r="C158" s="364">
        <v>44339</v>
      </c>
      <c r="D158" s="365" t="s">
        <v>10</v>
      </c>
      <c r="E158" s="366" t="str">
        <f t="shared" si="33"/>
        <v>STAMFORD FC</v>
      </c>
      <c r="F158" s="366" t="str">
        <f t="shared" si="33"/>
        <v>CLINTON 30</v>
      </c>
      <c r="G158" s="367"/>
      <c r="H158" s="361">
        <v>0.33333333333333331</v>
      </c>
      <c r="I158" s="366" t="str">
        <f>VLOOKUP(E158,fields,2)</f>
        <v>West Beach Fields (T), Stamford</v>
      </c>
      <c r="J158" s="368" t="s">
        <v>0</v>
      </c>
      <c r="K158" s="16"/>
      <c r="M158" s="5" t="s">
        <v>96</v>
      </c>
      <c r="N158" s="5" t="s">
        <v>101</v>
      </c>
      <c r="P158" s="322"/>
      <c r="Q158" s="322"/>
      <c r="R158" s="322"/>
      <c r="T158" s="322"/>
      <c r="U158" s="322"/>
      <c r="W158" s="322"/>
      <c r="X158" s="322"/>
      <c r="Z158" s="322"/>
      <c r="AA158" s="322"/>
      <c r="AB158" s="322"/>
      <c r="AF158" s="322"/>
    </row>
    <row r="159" spans="1:32" ht="12.75" customHeight="1" x14ac:dyDescent="0.35">
      <c r="A159" s="362">
        <v>156</v>
      </c>
      <c r="B159" s="363">
        <v>5</v>
      </c>
      <c r="C159" s="364">
        <v>44339</v>
      </c>
      <c r="D159" s="365" t="s">
        <v>10</v>
      </c>
      <c r="E159" s="366" t="str">
        <f t="shared" si="33"/>
        <v>NORTH BRANFORD 30</v>
      </c>
      <c r="F159" s="366" t="str">
        <f t="shared" si="33"/>
        <v>NEWTOWN SALTY DOGS</v>
      </c>
      <c r="G159" s="367"/>
      <c r="H159" s="361">
        <f>VLOOKUP(E159,START_TIMES,2)</f>
        <v>0.41666666666666669</v>
      </c>
      <c r="I159" s="366" t="str">
        <f>VLOOKUP(E159,fields,2)</f>
        <v>Northford Park (G), North Branford</v>
      </c>
      <c r="J159" s="368" t="s">
        <v>0</v>
      </c>
      <c r="K159" s="16"/>
      <c r="M159" s="5" t="s">
        <v>99</v>
      </c>
      <c r="N159" s="5" t="s">
        <v>94</v>
      </c>
      <c r="P159" s="322"/>
      <c r="Q159" s="322"/>
      <c r="R159" s="322"/>
      <c r="T159" s="322"/>
      <c r="U159" s="322"/>
      <c r="W159" s="322"/>
      <c r="X159" s="322"/>
      <c r="Z159" s="322"/>
      <c r="AA159" s="322"/>
      <c r="AB159" s="322"/>
      <c r="AE159" s="281"/>
      <c r="AF159" s="322"/>
    </row>
    <row r="160" spans="1:32" ht="12.75" customHeight="1" x14ac:dyDescent="0.35">
      <c r="A160" s="362">
        <v>157</v>
      </c>
      <c r="B160" s="363">
        <v>5</v>
      </c>
      <c r="C160" s="364">
        <v>44339</v>
      </c>
      <c r="D160" s="365" t="s">
        <v>10</v>
      </c>
      <c r="E160" s="366" t="str">
        <f t="shared" si="33"/>
        <v>DANBURY UNITED 30</v>
      </c>
      <c r="F160" s="366" t="str">
        <f t="shared" si="33"/>
        <v>SHELTON FC</v>
      </c>
      <c r="G160" s="367"/>
      <c r="H160" s="361">
        <f>VLOOKUP(E160,START_TIMES,2)</f>
        <v>0.375</v>
      </c>
      <c r="I160" s="366" t="str">
        <f>VLOOKUP(E160,fields,2)</f>
        <v>Portuguese Cultural Center (G), Danbury</v>
      </c>
      <c r="J160" s="368" t="s">
        <v>0</v>
      </c>
      <c r="K160" s="16"/>
      <c r="M160" s="5" t="s">
        <v>100</v>
      </c>
      <c r="N160" s="5" t="s">
        <v>93</v>
      </c>
      <c r="P160" s="322"/>
      <c r="Q160" s="322"/>
      <c r="R160" s="322"/>
      <c r="T160" s="322"/>
      <c r="U160" s="322"/>
      <c r="W160" s="322"/>
      <c r="X160" s="322"/>
      <c r="Z160" s="322"/>
      <c r="AA160" s="322"/>
      <c r="AB160" s="322"/>
      <c r="AF160" s="322"/>
    </row>
    <row r="161" spans="1:32" ht="12.75" customHeight="1" x14ac:dyDescent="0.35">
      <c r="A161" s="362">
        <v>158</v>
      </c>
      <c r="B161" s="363">
        <v>5</v>
      </c>
      <c r="C161" s="364">
        <v>44339</v>
      </c>
      <c r="D161" s="365" t="s">
        <v>10</v>
      </c>
      <c r="E161" s="366" t="str">
        <f t="shared" si="33"/>
        <v>GREENWICH ARSENAL 30</v>
      </c>
      <c r="F161" s="366" t="str">
        <f t="shared" si="33"/>
        <v>CLUB NAPOLI 30</v>
      </c>
      <c r="G161" s="367"/>
      <c r="H161" s="361">
        <f>VLOOKUP(E161,START_TIMES,2)</f>
        <v>0.41666666666666702</v>
      </c>
      <c r="I161" s="366" t="s">
        <v>884</v>
      </c>
      <c r="J161" s="368" t="s">
        <v>0</v>
      </c>
      <c r="K161" s="16"/>
      <c r="M161" s="5" t="s">
        <v>98</v>
      </c>
      <c r="N161" s="5" t="s">
        <v>95</v>
      </c>
      <c r="P161" s="322"/>
      <c r="Q161" s="322"/>
      <c r="R161" s="322"/>
      <c r="T161" s="322"/>
      <c r="U161" s="322"/>
      <c r="W161" s="322"/>
      <c r="X161" s="322"/>
      <c r="Z161" s="322"/>
      <c r="AA161" s="322"/>
      <c r="AB161" s="322"/>
      <c r="AC161" s="322"/>
      <c r="AE161" s="281"/>
      <c r="AF161" s="322"/>
    </row>
    <row r="162" spans="1:32" ht="12.75" customHeight="1" x14ac:dyDescent="0.35">
      <c r="A162" s="362">
        <v>159</v>
      </c>
      <c r="B162" s="363" t="s">
        <v>0</v>
      </c>
      <c r="C162" s="364" t="s">
        <v>0</v>
      </c>
      <c r="D162" s="369" t="s">
        <v>0</v>
      </c>
      <c r="E162" s="366" t="s">
        <v>0</v>
      </c>
      <c r="F162" s="366" t="s">
        <v>0</v>
      </c>
      <c r="G162" s="367" t="s">
        <v>0</v>
      </c>
      <c r="H162" s="361"/>
      <c r="I162" s="366" t="s">
        <v>0</v>
      </c>
      <c r="J162" s="368" t="s">
        <v>0</v>
      </c>
      <c r="K162" s="16"/>
      <c r="M162" s="5"/>
      <c r="N162" s="5"/>
      <c r="T162" s="322"/>
      <c r="U162" s="322"/>
      <c r="W162" s="322"/>
      <c r="X162" s="322"/>
    </row>
    <row r="163" spans="1:32" ht="12.75" customHeight="1" x14ac:dyDescent="0.35">
      <c r="A163" s="362">
        <v>160</v>
      </c>
      <c r="B163" s="363">
        <v>5</v>
      </c>
      <c r="C163" s="364">
        <v>44339</v>
      </c>
      <c r="D163" s="370" t="s">
        <v>175</v>
      </c>
      <c r="E163" s="371" t="str">
        <f t="shared" ref="E163:F167" si="34">VLOOKUP(M163,Teams,2)</f>
        <v>INTERNATIONAL FC</v>
      </c>
      <c r="F163" s="366" t="str">
        <f t="shared" si="34"/>
        <v>MILFORD AMIGOS</v>
      </c>
      <c r="G163" s="367"/>
      <c r="H163" s="361">
        <f>VLOOKUP(E163,START_TIMES,2)</f>
        <v>0.41666666666666702</v>
      </c>
      <c r="I163" s="366" t="str">
        <f>VLOOKUP(E163,fields,2)</f>
        <v>Nathan Hale MS (T), Norwalk</v>
      </c>
      <c r="J163" s="368" t="s">
        <v>0</v>
      </c>
      <c r="K163" s="91"/>
      <c r="L163" s="91"/>
      <c r="M163" s="5" t="s">
        <v>150</v>
      </c>
      <c r="N163" s="5" t="s">
        <v>155</v>
      </c>
      <c r="T163" s="322"/>
      <c r="U163" s="322"/>
      <c r="W163" s="322"/>
      <c r="X163" s="322"/>
    </row>
    <row r="164" spans="1:32" ht="12.75" customHeight="1" x14ac:dyDescent="0.35">
      <c r="A164" s="362">
        <v>161</v>
      </c>
      <c r="B164" s="363">
        <v>5</v>
      </c>
      <c r="C164" s="364">
        <v>44339</v>
      </c>
      <c r="D164" s="370" t="s">
        <v>175</v>
      </c>
      <c r="E164" s="366" t="str">
        <f t="shared" si="34"/>
        <v>TRINITY FC</v>
      </c>
      <c r="F164" s="366" t="str">
        <f t="shared" si="34"/>
        <v>CLUB INDEPENDIENTE</v>
      </c>
      <c r="G164" s="367"/>
      <c r="H164" s="361">
        <f>VLOOKUP(E164,START_TIMES,2)</f>
        <v>0.41666666666666702</v>
      </c>
      <c r="I164" s="366" t="str">
        <f>VLOOKUP(E164,fields,2)</f>
        <v>Celentano Field, New Haven</v>
      </c>
      <c r="J164" s="368" t="s">
        <v>0</v>
      </c>
      <c r="K164" s="16"/>
      <c r="M164" s="5" t="s">
        <v>159</v>
      </c>
      <c r="N164" s="5" t="s">
        <v>151</v>
      </c>
      <c r="T164" s="322"/>
      <c r="U164" s="322"/>
      <c r="W164" s="322"/>
      <c r="X164" s="322"/>
    </row>
    <row r="165" spans="1:32" ht="12.75" customHeight="1" x14ac:dyDescent="0.35">
      <c r="A165" s="362">
        <v>162</v>
      </c>
      <c r="B165" s="363">
        <v>5</v>
      </c>
      <c r="C165" s="364">
        <v>44339</v>
      </c>
      <c r="D165" s="370" t="s">
        <v>175</v>
      </c>
      <c r="E165" s="366" t="str">
        <f t="shared" si="34"/>
        <v>HAMDEN ALL STARS</v>
      </c>
      <c r="F165" s="366" t="str">
        <f t="shared" si="34"/>
        <v>LITCHFIELD COUNTY BLUES</v>
      </c>
      <c r="G165" s="367"/>
      <c r="H165" s="361">
        <f>VLOOKUP(E165,START_TIMES,2)</f>
        <v>0.41666666666666702</v>
      </c>
      <c r="I165" s="366" t="str">
        <f>VLOOKUP(E165,fields,2)</f>
        <v>West Woods School (G), Hamden</v>
      </c>
      <c r="J165" s="368" t="s">
        <v>0</v>
      </c>
      <c r="K165" s="16"/>
      <c r="M165" s="5" t="s">
        <v>153</v>
      </c>
      <c r="N165" s="5" t="s">
        <v>154</v>
      </c>
      <c r="P165" s="322"/>
      <c r="Q165" s="322"/>
      <c r="R165" s="322"/>
      <c r="T165" s="322"/>
      <c r="U165" s="322"/>
      <c r="W165" s="322"/>
      <c r="X165" s="322"/>
      <c r="AA165" s="322"/>
      <c r="AB165" s="322"/>
    </row>
    <row r="166" spans="1:32" ht="12.75" customHeight="1" x14ac:dyDescent="0.35">
      <c r="A166" s="362">
        <v>163</v>
      </c>
      <c r="B166" s="363">
        <v>5</v>
      </c>
      <c r="C166" s="364">
        <v>44339</v>
      </c>
      <c r="D166" s="370" t="s">
        <v>175</v>
      </c>
      <c r="E166" s="366" t="str">
        <f t="shared" si="34"/>
        <v>POLONIA FALCON FC 30</v>
      </c>
      <c r="F166" s="366" t="str">
        <f t="shared" si="34"/>
        <v>COYOTES FC</v>
      </c>
      <c r="G166" s="367"/>
      <c r="H166" s="361">
        <v>0.45833333333333331</v>
      </c>
      <c r="I166" s="366" t="str">
        <f>VLOOKUP(E166,fields,2)</f>
        <v>Falcon Field (G), New Britain</v>
      </c>
      <c r="J166" s="368" t="s">
        <v>911</v>
      </c>
      <c r="K166" s="16"/>
      <c r="M166" s="5" t="s">
        <v>157</v>
      </c>
      <c r="N166" s="5" t="s">
        <v>152</v>
      </c>
      <c r="P166" s="322"/>
      <c r="Q166" s="322"/>
      <c r="R166" s="322"/>
      <c r="T166" s="322"/>
      <c r="U166" s="322"/>
      <c r="W166" s="322"/>
      <c r="X166" s="322"/>
      <c r="Z166" s="322"/>
      <c r="AA166" s="322"/>
      <c r="AB166" s="322"/>
      <c r="AC166" s="322"/>
      <c r="AF166" s="322"/>
    </row>
    <row r="167" spans="1:32" ht="12.75" customHeight="1" x14ac:dyDescent="0.35">
      <c r="A167" s="362">
        <v>164</v>
      </c>
      <c r="B167" s="363">
        <v>5</v>
      </c>
      <c r="C167" s="364">
        <v>44339</v>
      </c>
      <c r="D167" s="370" t="s">
        <v>175</v>
      </c>
      <c r="E167" s="366" t="str">
        <f t="shared" si="34"/>
        <v>MILFORD TUESDAY</v>
      </c>
      <c r="F167" s="366" t="str">
        <f t="shared" si="34"/>
        <v>QPR</v>
      </c>
      <c r="G167" s="367"/>
      <c r="H167" s="361">
        <f>VLOOKUP(E167,START_TIMES,2)</f>
        <v>0.33333333333333331</v>
      </c>
      <c r="I167" s="366" t="str">
        <f>VLOOKUP(E167,fields,2)</f>
        <v>Peck Place School (G), Orange</v>
      </c>
      <c r="J167" s="368" t="s">
        <v>0</v>
      </c>
      <c r="K167" s="16"/>
      <c r="M167" s="5" t="s">
        <v>156</v>
      </c>
      <c r="N167" s="5" t="s">
        <v>158</v>
      </c>
      <c r="P167" s="322"/>
      <c r="Q167" s="322"/>
      <c r="R167" s="322"/>
      <c r="T167" s="322"/>
      <c r="U167" s="322"/>
      <c r="W167" s="322"/>
      <c r="X167" s="322"/>
      <c r="Z167" s="322"/>
      <c r="AA167" s="322"/>
      <c r="AB167" s="322"/>
      <c r="AC167" s="322"/>
      <c r="AE167" s="281"/>
      <c r="AF167" s="322"/>
    </row>
    <row r="168" spans="1:32" ht="12.75" customHeight="1" x14ac:dyDescent="0.35">
      <c r="A168" s="362">
        <v>165</v>
      </c>
      <c r="B168" s="363" t="s">
        <v>0</v>
      </c>
      <c r="C168" s="364" t="s">
        <v>0</v>
      </c>
      <c r="D168" s="369" t="s">
        <v>0</v>
      </c>
      <c r="E168" s="366" t="s">
        <v>0</v>
      </c>
      <c r="F168" s="366" t="s">
        <v>0</v>
      </c>
      <c r="G168" s="367" t="s">
        <v>0</v>
      </c>
      <c r="H168" s="361"/>
      <c r="I168" s="366" t="s">
        <v>0</v>
      </c>
      <c r="J168" s="368" t="s">
        <v>0</v>
      </c>
      <c r="K168" s="91"/>
      <c r="L168" s="91"/>
      <c r="M168" s="5"/>
      <c r="N168" s="5"/>
      <c r="T168" s="322"/>
      <c r="U168" s="322"/>
      <c r="W168" s="322"/>
    </row>
    <row r="169" spans="1:32" ht="12.75" customHeight="1" thickBot="1" x14ac:dyDescent="0.4">
      <c r="A169" s="362">
        <v>166</v>
      </c>
      <c r="B169" s="363">
        <v>5</v>
      </c>
      <c r="C169" s="364">
        <v>44339</v>
      </c>
      <c r="D169" s="373" t="s">
        <v>11</v>
      </c>
      <c r="E169" s="366" t="str">
        <f t="shared" ref="E169:F173" si="35">VLOOKUP(M169,Teams,2)</f>
        <v>FAIRFIELD GAC 40</v>
      </c>
      <c r="F169" s="366" t="str">
        <f t="shared" si="35"/>
        <v>PAN ZONES</v>
      </c>
      <c r="G169" s="367"/>
      <c r="H169" s="361">
        <f>VLOOKUP(E169,START_TIMES,2)</f>
        <v>0.41666666666666702</v>
      </c>
      <c r="I169" s="366" t="str">
        <f>VLOOKUP(E169,fields,2)</f>
        <v>Ludlowe HS (T), Fairfield</v>
      </c>
      <c r="J169" s="368" t="s">
        <v>0</v>
      </c>
      <c r="K169" s="16"/>
      <c r="M169" s="5" t="s">
        <v>160</v>
      </c>
      <c r="N169" s="5" t="s">
        <v>105</v>
      </c>
      <c r="P169" s="322"/>
      <c r="Q169" s="322"/>
      <c r="R169" s="322"/>
      <c r="T169" s="322"/>
      <c r="U169" s="322"/>
      <c r="W169" s="322"/>
      <c r="X169" s="322"/>
      <c r="Z169" s="322"/>
      <c r="AA169" s="322"/>
      <c r="AB169" s="322"/>
      <c r="AC169" s="322"/>
      <c r="AE169" s="281"/>
      <c r="AF169" s="322"/>
    </row>
    <row r="170" spans="1:32" ht="12.75" customHeight="1" thickTop="1" thickBot="1" x14ac:dyDescent="0.4">
      <c r="A170" s="362">
        <v>167</v>
      </c>
      <c r="B170" s="363">
        <v>5</v>
      </c>
      <c r="C170" s="364">
        <v>44339</v>
      </c>
      <c r="D170" s="373" t="s">
        <v>11</v>
      </c>
      <c r="E170" s="366" t="str">
        <f t="shared" si="35"/>
        <v>WATERBURY ALBANIANS</v>
      </c>
      <c r="F170" s="366" t="str">
        <f t="shared" si="35"/>
        <v>GREENWICH ARSENAL 40</v>
      </c>
      <c r="G170" s="380"/>
      <c r="H170" s="361">
        <f>VLOOKUP(E170,START_TIMES,2)</f>
        <v>0.33333333333333331</v>
      </c>
      <c r="I170" s="366" t="str">
        <f>VLOOKUP(E170,fields,2)</f>
        <v>Brookfield HS, Brookfield</v>
      </c>
      <c r="J170" s="368" t="s">
        <v>0</v>
      </c>
      <c r="K170" s="16"/>
      <c r="M170" s="5" t="s">
        <v>109</v>
      </c>
      <c r="N170" s="5" t="s">
        <v>161</v>
      </c>
      <c r="P170" s="322"/>
      <c r="Q170" s="322"/>
      <c r="R170" s="322"/>
      <c r="T170" s="322"/>
      <c r="U170" s="322"/>
      <c r="W170" s="322"/>
      <c r="X170" s="322"/>
      <c r="Z170" s="322"/>
      <c r="AA170" s="322"/>
      <c r="AB170" s="322"/>
      <c r="AE170" s="281"/>
    </row>
    <row r="171" spans="1:32" ht="12.75" customHeight="1" thickTop="1" thickBot="1" x14ac:dyDescent="0.4">
      <c r="A171" s="362">
        <v>168</v>
      </c>
      <c r="B171" s="363">
        <v>5</v>
      </c>
      <c r="C171" s="364">
        <v>44339</v>
      </c>
      <c r="D171" s="373" t="s">
        <v>11</v>
      </c>
      <c r="E171" s="366" t="str">
        <f t="shared" si="35"/>
        <v>GREENWICH PUMAS 40</v>
      </c>
      <c r="F171" s="366" t="str">
        <f t="shared" si="35"/>
        <v>HENRY  REID FC 40</v>
      </c>
      <c r="G171" s="367"/>
      <c r="H171" s="361">
        <v>0.33333333333333331</v>
      </c>
      <c r="I171" s="366" t="s">
        <v>903</v>
      </c>
      <c r="J171" s="368" t="s">
        <v>0</v>
      </c>
      <c r="K171" s="16"/>
      <c r="M171" s="5" t="s">
        <v>163</v>
      </c>
      <c r="N171" s="5" t="s">
        <v>104</v>
      </c>
      <c r="P171" s="322"/>
      <c r="Q171" s="322"/>
      <c r="R171" s="322"/>
      <c r="T171" s="322"/>
      <c r="U171" s="322"/>
      <c r="W171" s="322"/>
      <c r="X171" s="322"/>
      <c r="Z171" s="322"/>
      <c r="AA171" s="322"/>
      <c r="AB171" s="322"/>
      <c r="AE171" s="281"/>
    </row>
    <row r="172" spans="1:32" ht="12.75" customHeight="1" thickTop="1" thickBot="1" x14ac:dyDescent="0.4">
      <c r="A172" s="362">
        <v>169</v>
      </c>
      <c r="B172" s="363">
        <v>5</v>
      </c>
      <c r="C172" s="364">
        <v>44339</v>
      </c>
      <c r="D172" s="373" t="s">
        <v>11</v>
      </c>
      <c r="E172" s="366" t="str">
        <f t="shared" si="35"/>
        <v>GREENWICH GUNNERS 40</v>
      </c>
      <c r="F172" s="366" t="str">
        <f t="shared" si="35"/>
        <v>STORM FC</v>
      </c>
      <c r="G172" s="380"/>
      <c r="H172" s="361">
        <v>0.33333333333333331</v>
      </c>
      <c r="I172" s="366" t="s">
        <v>884</v>
      </c>
      <c r="J172" s="368" t="s">
        <v>0</v>
      </c>
      <c r="K172" s="16"/>
      <c r="M172" s="5" t="s">
        <v>162</v>
      </c>
      <c r="N172" s="5" t="s">
        <v>107</v>
      </c>
      <c r="P172" s="322"/>
      <c r="Q172" s="322"/>
      <c r="R172" s="322"/>
      <c r="T172" s="322"/>
      <c r="U172" s="322"/>
      <c r="W172" s="322"/>
      <c r="X172" s="322"/>
      <c r="AA172" s="322"/>
      <c r="AB172" s="322"/>
    </row>
    <row r="173" spans="1:32" ht="12.75" customHeight="1" thickTop="1" x14ac:dyDescent="0.35">
      <c r="A173" s="362">
        <v>170</v>
      </c>
      <c r="B173" s="363">
        <v>5</v>
      </c>
      <c r="C173" s="364">
        <v>44339</v>
      </c>
      <c r="D173" s="373" t="s">
        <v>11</v>
      </c>
      <c r="E173" s="366" t="str">
        <f t="shared" si="35"/>
        <v>RIDGEFIELD KICKS</v>
      </c>
      <c r="F173" s="366" t="str">
        <f t="shared" si="35"/>
        <v>VASCO DA GAMA 40</v>
      </c>
      <c r="G173" s="367"/>
      <c r="H173" s="361">
        <f>VLOOKUP(E173,START_TIMES,2)</f>
        <v>0.375</v>
      </c>
      <c r="I173" s="366" t="str">
        <f>VLOOKUP(E173,fields,2)</f>
        <v>Diniz Field, Ridgefield</v>
      </c>
      <c r="J173" s="368" t="s">
        <v>0</v>
      </c>
      <c r="K173" s="16"/>
      <c r="M173" s="5" t="s">
        <v>106</v>
      </c>
      <c r="N173" s="5" t="s">
        <v>108</v>
      </c>
      <c r="P173" s="322"/>
      <c r="Q173" s="322"/>
      <c r="R173" s="322"/>
      <c r="T173" s="322"/>
      <c r="U173" s="322"/>
      <c r="W173" s="322"/>
      <c r="X173" s="322"/>
      <c r="Z173" s="322"/>
      <c r="AA173" s="322"/>
      <c r="AB173" s="322"/>
      <c r="AC173" s="322"/>
      <c r="AE173" s="281"/>
      <c r="AF173" s="322"/>
    </row>
    <row r="174" spans="1:32" ht="12.75" customHeight="1" x14ac:dyDescent="0.35">
      <c r="A174" s="362">
        <v>171</v>
      </c>
      <c r="B174" s="363" t="s">
        <v>0</v>
      </c>
      <c r="C174" s="364" t="s">
        <v>0</v>
      </c>
      <c r="D174" s="369" t="s">
        <v>0</v>
      </c>
      <c r="E174" s="366" t="s">
        <v>0</v>
      </c>
      <c r="F174" s="366" t="s">
        <v>0</v>
      </c>
      <c r="G174" s="367" t="s">
        <v>0</v>
      </c>
      <c r="H174" s="361"/>
      <c r="I174" s="366" t="s">
        <v>0</v>
      </c>
      <c r="J174" s="368" t="s">
        <v>0</v>
      </c>
      <c r="K174" s="16"/>
      <c r="M174" s="5"/>
      <c r="N174" s="5"/>
    </row>
    <row r="175" spans="1:32" ht="12.75" customHeight="1" x14ac:dyDescent="0.35">
      <c r="A175" s="362">
        <v>172</v>
      </c>
      <c r="B175" s="363">
        <v>5</v>
      </c>
      <c r="C175" s="364">
        <v>44339</v>
      </c>
      <c r="D175" s="374" t="s">
        <v>12</v>
      </c>
      <c r="E175" s="366" t="str">
        <f t="shared" ref="E175:F181" si="36">VLOOKUP(M175,Teams,2)</f>
        <v>WILTON WOLVES</v>
      </c>
      <c r="F175" s="366" t="str">
        <f t="shared" si="36"/>
        <v xml:space="preserve">GUILFORD CELTIC </v>
      </c>
      <c r="G175" s="367"/>
      <c r="H175" s="361">
        <f>VLOOKUP(E175,START_TIMES,2)</f>
        <v>0.41666666666666702</v>
      </c>
      <c r="I175" s="366" t="str">
        <f t="shared" ref="I175:I181" si="37">VLOOKUP(E175,fields,2)</f>
        <v>Lily Field (T), Wilton</v>
      </c>
      <c r="J175" s="368" t="s">
        <v>0</v>
      </c>
      <c r="K175" s="16"/>
      <c r="M175" s="327" t="s">
        <v>123</v>
      </c>
      <c r="N175" s="327" t="s">
        <v>868</v>
      </c>
      <c r="P175" s="322"/>
      <c r="Q175" s="322"/>
      <c r="R175" s="322"/>
      <c r="T175" s="322"/>
      <c r="U175" s="322"/>
      <c r="W175" s="322"/>
      <c r="X175" s="322"/>
      <c r="AA175" s="322"/>
      <c r="AB175" s="322"/>
    </row>
    <row r="176" spans="1:32" ht="12.75" customHeight="1" x14ac:dyDescent="0.35">
      <c r="A176" s="362">
        <v>173</v>
      </c>
      <c r="B176" s="363">
        <v>5</v>
      </c>
      <c r="C176" s="364">
        <v>44339</v>
      </c>
      <c r="D176" s="374" t="s">
        <v>12</v>
      </c>
      <c r="E176" s="366" t="str">
        <f t="shared" si="36"/>
        <v>NORTH BRANFORD 40</v>
      </c>
      <c r="F176" s="366" t="str">
        <f t="shared" si="36"/>
        <v>CLINTON 40</v>
      </c>
      <c r="G176" s="367"/>
      <c r="H176" s="361">
        <v>0.33333333333333331</v>
      </c>
      <c r="I176" s="366" t="str">
        <f t="shared" si="37"/>
        <v>North Farms Park (G), North Branford</v>
      </c>
      <c r="J176" s="368" t="s">
        <v>0</v>
      </c>
      <c r="K176" s="16"/>
      <c r="M176" s="351" t="s">
        <v>118</v>
      </c>
      <c r="N176" s="351" t="s">
        <v>111</v>
      </c>
      <c r="P176" s="322"/>
      <c r="Q176" s="322"/>
      <c r="R176" s="322"/>
      <c r="T176" s="322"/>
      <c r="U176" s="322"/>
      <c r="W176" s="322"/>
      <c r="X176" s="322"/>
      <c r="AA176" s="322"/>
      <c r="AB176" s="322"/>
    </row>
    <row r="177" spans="1:32" ht="12.75" customHeight="1" x14ac:dyDescent="0.35">
      <c r="A177" s="362">
        <v>174</v>
      </c>
      <c r="B177" s="363">
        <v>5</v>
      </c>
      <c r="C177" s="364">
        <v>44339</v>
      </c>
      <c r="D177" s="374" t="s">
        <v>12</v>
      </c>
      <c r="E177" s="366" t="str">
        <f t="shared" si="36"/>
        <v>DERBY QUITUS</v>
      </c>
      <c r="F177" s="366" t="str">
        <f t="shared" si="36"/>
        <v>NORWALK SPORT COLOMBIA</v>
      </c>
      <c r="G177" s="367"/>
      <c r="H177" s="361">
        <f>VLOOKUP(E177,START_TIMES,2)</f>
        <v>0.41666666666666669</v>
      </c>
      <c r="I177" s="366" t="str">
        <f t="shared" si="37"/>
        <v>Witek Park (G), Derby</v>
      </c>
      <c r="J177" s="368" t="s">
        <v>0</v>
      </c>
      <c r="K177" s="16"/>
      <c r="M177" s="327" t="s">
        <v>113</v>
      </c>
      <c r="N177" s="327" t="s">
        <v>120</v>
      </c>
      <c r="P177" s="322"/>
      <c r="Q177" s="322"/>
      <c r="R177" s="322"/>
      <c r="T177" s="322"/>
      <c r="U177" s="322"/>
      <c r="W177" s="322"/>
      <c r="X177" s="322"/>
      <c r="AA177" s="322"/>
      <c r="AB177" s="322"/>
    </row>
    <row r="178" spans="1:32" ht="12.75" customHeight="1" x14ac:dyDescent="0.35">
      <c r="A178" s="362">
        <v>175</v>
      </c>
      <c r="B178" s="363">
        <v>5</v>
      </c>
      <c r="C178" s="364">
        <v>44339</v>
      </c>
      <c r="D178" s="374" t="s">
        <v>12</v>
      </c>
      <c r="E178" s="366" t="str">
        <f t="shared" si="36"/>
        <v>GUILFORD BELL CURVE</v>
      </c>
      <c r="F178" s="366" t="str">
        <f t="shared" si="36"/>
        <v>STAMFORD UNITED</v>
      </c>
      <c r="G178" s="376"/>
      <c r="H178" s="361">
        <f>VLOOKUP(E178,START_TIMES,2)</f>
        <v>0.41666666666666702</v>
      </c>
      <c r="I178" s="375" t="str">
        <f t="shared" si="37"/>
        <v>Guilford HS (T), Guilford</v>
      </c>
      <c r="J178" s="368" t="s">
        <v>0</v>
      </c>
      <c r="K178" s="16"/>
      <c r="M178" s="327" t="s">
        <v>115</v>
      </c>
      <c r="N178" s="327" t="s">
        <v>873</v>
      </c>
      <c r="P178" s="322"/>
      <c r="Q178" s="322"/>
      <c r="R178" s="322"/>
      <c r="T178" s="322"/>
      <c r="U178" s="322"/>
      <c r="W178" s="322"/>
      <c r="X178" s="322"/>
      <c r="Z178" s="322"/>
      <c r="AA178" s="322"/>
      <c r="AB178" s="322"/>
      <c r="AC178" s="322"/>
      <c r="AF178" s="322"/>
    </row>
    <row r="179" spans="1:32" ht="12.75" customHeight="1" x14ac:dyDescent="0.35">
      <c r="A179" s="362">
        <v>176</v>
      </c>
      <c r="B179" s="363">
        <v>5</v>
      </c>
      <c r="C179" s="364">
        <v>44339</v>
      </c>
      <c r="D179" s="374" t="s">
        <v>12</v>
      </c>
      <c r="E179" s="366" t="str">
        <f t="shared" si="36"/>
        <v>BESA SC</v>
      </c>
      <c r="F179" s="366" t="str">
        <f t="shared" si="36"/>
        <v>NEW HAVEN AMERICANS</v>
      </c>
      <c r="G179" s="367"/>
      <c r="H179" s="361">
        <f>VLOOKUP(E179,START_TIMES,2)</f>
        <v>0.41666666666666669</v>
      </c>
      <c r="I179" s="366" t="str">
        <f t="shared" si="37"/>
        <v>Bucks Hill Park (G), Waterbury</v>
      </c>
      <c r="J179" s="368" t="s">
        <v>0</v>
      </c>
      <c r="K179" s="16"/>
      <c r="M179" s="327" t="s">
        <v>110</v>
      </c>
      <c r="N179" s="327" t="s">
        <v>869</v>
      </c>
      <c r="P179" s="322"/>
      <c r="Q179" s="322"/>
      <c r="R179" s="322"/>
      <c r="T179" s="322"/>
      <c r="U179" s="322"/>
      <c r="W179" s="322"/>
      <c r="X179" s="322"/>
      <c r="Z179" s="322"/>
      <c r="AA179" s="322"/>
      <c r="AB179" s="322"/>
      <c r="AE179" s="281"/>
    </row>
    <row r="180" spans="1:32" ht="12.75" customHeight="1" x14ac:dyDescent="0.35">
      <c r="A180" s="362">
        <v>177</v>
      </c>
      <c r="B180" s="363">
        <v>5</v>
      </c>
      <c r="C180" s="364">
        <v>44339</v>
      </c>
      <c r="D180" s="374" t="s">
        <v>12</v>
      </c>
      <c r="E180" s="366" t="str">
        <f t="shared" si="36"/>
        <v>NORTH HAVEN SC</v>
      </c>
      <c r="F180" s="366" t="str">
        <f t="shared" si="36"/>
        <v>CLUB NAPOLI 40</v>
      </c>
      <c r="G180" s="367"/>
      <c r="H180" s="361">
        <f>VLOOKUP(E180,START_TIMES,2)</f>
        <v>0.33333333333333331</v>
      </c>
      <c r="I180" s="366" t="str">
        <f t="shared" si="37"/>
        <v>North Haven MS (T), North Haven</v>
      </c>
      <c r="J180" s="368" t="s">
        <v>0</v>
      </c>
      <c r="K180" s="16"/>
      <c r="M180" s="327" t="s">
        <v>119</v>
      </c>
      <c r="N180" s="327" t="s">
        <v>112</v>
      </c>
    </row>
    <row r="181" spans="1:32" ht="12.75" customHeight="1" x14ac:dyDescent="0.35">
      <c r="A181" s="362">
        <v>178</v>
      </c>
      <c r="B181" s="363">
        <v>5</v>
      </c>
      <c r="C181" s="364">
        <v>44339</v>
      </c>
      <c r="D181" s="374" t="s">
        <v>12</v>
      </c>
      <c r="E181" s="366" t="str">
        <f t="shared" si="36"/>
        <v>SOUTHEAST ROVERS</v>
      </c>
      <c r="F181" s="366" t="str">
        <f t="shared" si="36"/>
        <v>ELI'S FC</v>
      </c>
      <c r="G181" s="367"/>
      <c r="H181" s="361">
        <f>VLOOKUP(E181,START_TIMES,2)</f>
        <v>0.41666666666666702</v>
      </c>
      <c r="I181" s="366" t="str">
        <f t="shared" si="37"/>
        <v>New London HS (T), New London</v>
      </c>
      <c r="J181" s="368" t="s">
        <v>0</v>
      </c>
      <c r="K181" s="16"/>
      <c r="M181" s="327" t="s">
        <v>121</v>
      </c>
      <c r="N181" s="327" t="s">
        <v>866</v>
      </c>
      <c r="P181" s="322"/>
      <c r="Q181" s="322"/>
      <c r="R181" s="322"/>
      <c r="T181" s="322"/>
      <c r="U181" s="322"/>
      <c r="W181" s="322"/>
      <c r="X181" s="322"/>
      <c r="Z181" s="322"/>
      <c r="AA181" s="322"/>
      <c r="AB181" s="322"/>
      <c r="AC181" s="322"/>
      <c r="AE181" s="281"/>
      <c r="AF181" s="322"/>
    </row>
    <row r="182" spans="1:32" ht="12.75" customHeight="1" x14ac:dyDescent="0.35">
      <c r="A182" s="362">
        <v>179</v>
      </c>
      <c r="B182" s="363" t="s">
        <v>0</v>
      </c>
      <c r="C182" s="364" t="s">
        <v>0</v>
      </c>
      <c r="D182" s="369" t="s">
        <v>0</v>
      </c>
      <c r="E182" s="366" t="s">
        <v>0</v>
      </c>
      <c r="F182" s="366" t="s">
        <v>0</v>
      </c>
      <c r="G182" s="367" t="s">
        <v>0</v>
      </c>
      <c r="H182" s="361"/>
      <c r="I182" s="366" t="s">
        <v>0</v>
      </c>
      <c r="J182" s="368" t="s">
        <v>0</v>
      </c>
      <c r="K182" s="91"/>
      <c r="L182" s="91"/>
      <c r="M182" s="5"/>
      <c r="N182" s="5"/>
      <c r="P182" s="322"/>
      <c r="Q182" s="322"/>
      <c r="R182" s="322"/>
      <c r="T182" s="322"/>
      <c r="U182" s="322"/>
      <c r="W182" s="322"/>
      <c r="X182" s="322"/>
      <c r="Z182" s="322"/>
      <c r="AA182" s="322"/>
      <c r="AB182" s="322"/>
      <c r="AC182" s="322"/>
      <c r="AE182" s="281"/>
      <c r="AF182" s="322"/>
    </row>
    <row r="183" spans="1:32" ht="12.75" customHeight="1" x14ac:dyDescent="0.35">
      <c r="A183" s="362">
        <v>180</v>
      </c>
      <c r="B183" s="363">
        <v>5</v>
      </c>
      <c r="C183" s="364">
        <v>44339</v>
      </c>
      <c r="D183" s="377" t="s">
        <v>102</v>
      </c>
      <c r="E183" s="366" t="str">
        <f t="shared" ref="E183:F187" si="38">VLOOKUP(M183,Teams,2)</f>
        <v>CHESHIRE AZZURRI 50</v>
      </c>
      <c r="F183" s="366" t="str">
        <f t="shared" si="38"/>
        <v>GREENWICH GUNNERS 50</v>
      </c>
      <c r="G183" s="367"/>
      <c r="H183" s="361">
        <f>VLOOKUP(E183,START_TIMES,2)</f>
        <v>0.41666666666666669</v>
      </c>
      <c r="I183" s="366" t="str">
        <f>VLOOKUP(E183,fields,2)</f>
        <v>Quinnipiac Park (G), Cheshire</v>
      </c>
      <c r="J183" s="368" t="s">
        <v>0</v>
      </c>
      <c r="K183" s="16"/>
      <c r="M183" s="5" t="s">
        <v>124</v>
      </c>
      <c r="N183" s="5" t="s">
        <v>129</v>
      </c>
      <c r="P183" s="322"/>
      <c r="Q183" s="322"/>
      <c r="R183" s="322"/>
      <c r="T183" s="322"/>
      <c r="U183" s="322"/>
      <c r="W183" s="322"/>
      <c r="X183" s="322"/>
      <c r="Z183" s="322"/>
      <c r="AA183" s="322"/>
      <c r="AB183" s="322"/>
      <c r="AC183" s="322"/>
      <c r="AE183" s="281"/>
      <c r="AF183" s="322"/>
    </row>
    <row r="184" spans="1:32" ht="12.75" customHeight="1" x14ac:dyDescent="0.35">
      <c r="A184" s="362">
        <v>181</v>
      </c>
      <c r="B184" s="363">
        <v>5</v>
      </c>
      <c r="C184" s="364">
        <v>44339</v>
      </c>
      <c r="D184" s="377" t="s">
        <v>102</v>
      </c>
      <c r="E184" s="366" t="str">
        <f t="shared" si="38"/>
        <v>VASCO DA GAMA 50</v>
      </c>
      <c r="F184" s="366" t="str">
        <f t="shared" si="38"/>
        <v xml:space="preserve">CHESHIRE UNITED </v>
      </c>
      <c r="G184" s="367"/>
      <c r="H184" s="361">
        <f>VLOOKUP(E184,START_TIMES,2)</f>
        <v>0.41666666666666702</v>
      </c>
      <c r="I184" s="366" t="str">
        <f>VLOOKUP(E184,fields,2)</f>
        <v>Veterans Memorial Park (T), Bridgeport</v>
      </c>
      <c r="J184" s="368" t="s">
        <v>0</v>
      </c>
      <c r="K184" s="16"/>
      <c r="M184" s="5" t="s">
        <v>133</v>
      </c>
      <c r="N184" s="5" t="s">
        <v>125</v>
      </c>
      <c r="P184" s="322"/>
      <c r="Q184" s="322"/>
      <c r="R184" s="322"/>
      <c r="T184" s="322"/>
      <c r="U184" s="322"/>
      <c r="W184" s="322"/>
      <c r="X184" s="322"/>
      <c r="Z184" s="322"/>
      <c r="AA184" s="322"/>
      <c r="AB184" s="322"/>
      <c r="AC184" s="322"/>
      <c r="AE184" s="281"/>
      <c r="AF184" s="322"/>
    </row>
    <row r="185" spans="1:32" ht="12.75" customHeight="1" x14ac:dyDescent="0.35">
      <c r="A185" s="362">
        <v>182</v>
      </c>
      <c r="B185" s="363">
        <v>5</v>
      </c>
      <c r="C185" s="364">
        <v>44339</v>
      </c>
      <c r="D185" s="377" t="s">
        <v>102</v>
      </c>
      <c r="E185" s="366" t="str">
        <f t="shared" si="38"/>
        <v>FAIRFIELD GAC 50</v>
      </c>
      <c r="F185" s="366" t="str">
        <f t="shared" si="38"/>
        <v>GREENWICH ARSENAL 50</v>
      </c>
      <c r="G185" s="367"/>
      <c r="H185" s="361">
        <v>0.33333333333333331</v>
      </c>
      <c r="I185" s="366" t="str">
        <f>VLOOKUP(E185,fields,2)</f>
        <v>Ludlowe HS (T), Fairfield</v>
      </c>
      <c r="J185" s="368" t="s">
        <v>0</v>
      </c>
      <c r="K185" s="16"/>
      <c r="M185" s="5" t="s">
        <v>127</v>
      </c>
      <c r="N185" s="5" t="s">
        <v>128</v>
      </c>
      <c r="P185" s="322"/>
      <c r="Q185" s="322"/>
      <c r="R185" s="322"/>
      <c r="T185" s="322"/>
      <c r="U185" s="322"/>
      <c r="W185" s="322"/>
      <c r="X185" s="322"/>
      <c r="Z185" s="322"/>
      <c r="AA185" s="322"/>
      <c r="AB185" s="322"/>
      <c r="AC185" s="322"/>
      <c r="AE185" s="281"/>
      <c r="AF185" s="322"/>
    </row>
    <row r="186" spans="1:32" ht="12.75" customHeight="1" x14ac:dyDescent="0.35">
      <c r="A186" s="362">
        <v>183</v>
      </c>
      <c r="B186" s="363">
        <v>5</v>
      </c>
      <c r="C186" s="364">
        <v>44339</v>
      </c>
      <c r="D186" s="377" t="s">
        <v>102</v>
      </c>
      <c r="E186" s="366" t="str">
        <f t="shared" si="38"/>
        <v>GUILFORD BLACK EAGLES</v>
      </c>
      <c r="F186" s="366" t="str">
        <f t="shared" si="38"/>
        <v>DYNAMO SC</v>
      </c>
      <c r="G186" s="367"/>
      <c r="H186" s="361">
        <f>VLOOKUP(E186,START_TIMES,2)</f>
        <v>0.41666666666666702</v>
      </c>
      <c r="I186" s="375" t="str">
        <f>VLOOKUP(E186,fields,2)</f>
        <v>Calvin Leete School (G), Guilford</v>
      </c>
      <c r="J186" s="368" t="s">
        <v>0</v>
      </c>
      <c r="K186" s="16"/>
      <c r="M186" s="5" t="s">
        <v>131</v>
      </c>
      <c r="N186" s="5" t="s">
        <v>126</v>
      </c>
      <c r="P186" s="322"/>
      <c r="Q186" s="322"/>
      <c r="R186" s="322"/>
      <c r="T186" s="322"/>
      <c r="U186" s="322"/>
      <c r="W186" s="322"/>
      <c r="X186" s="322"/>
      <c r="Z186" s="322"/>
      <c r="AA186" s="322"/>
      <c r="AB186" s="322"/>
      <c r="AC186" s="322"/>
      <c r="AE186" s="281"/>
      <c r="AF186" s="322"/>
    </row>
    <row r="187" spans="1:32" ht="12.5" customHeight="1" x14ac:dyDescent="0.35">
      <c r="A187" s="362">
        <v>184</v>
      </c>
      <c r="B187" s="363">
        <v>5</v>
      </c>
      <c r="C187" s="364">
        <v>44339</v>
      </c>
      <c r="D187" s="377" t="s">
        <v>102</v>
      </c>
      <c r="E187" s="366" t="str">
        <f t="shared" si="38"/>
        <v>GREENWICH PUMAS LEGENDS</v>
      </c>
      <c r="F187" s="366" t="str">
        <f t="shared" si="38"/>
        <v>POLONIA FALCON STARS FC</v>
      </c>
      <c r="G187" s="367"/>
      <c r="H187" s="361">
        <f>VLOOKUP(E187,START_TIMES,2)</f>
        <v>0.41666666666666702</v>
      </c>
      <c r="I187" s="366" t="s">
        <v>903</v>
      </c>
      <c r="J187" s="368" t="s">
        <v>0</v>
      </c>
      <c r="K187" s="16"/>
      <c r="M187" s="5" t="s">
        <v>130</v>
      </c>
      <c r="N187" s="5" t="s">
        <v>132</v>
      </c>
    </row>
    <row r="188" spans="1:32" ht="12.5" customHeight="1" x14ac:dyDescent="0.35">
      <c r="A188" s="362">
        <v>185</v>
      </c>
      <c r="B188" s="363" t="s">
        <v>0</v>
      </c>
      <c r="C188" s="364" t="s">
        <v>0</v>
      </c>
      <c r="D188" s="369" t="s">
        <v>0</v>
      </c>
      <c r="E188" s="366" t="s">
        <v>0</v>
      </c>
      <c r="F188" s="366" t="s">
        <v>0</v>
      </c>
      <c r="G188" s="367" t="s">
        <v>0</v>
      </c>
      <c r="H188" s="361"/>
      <c r="I188" s="366" t="s">
        <v>0</v>
      </c>
      <c r="J188" s="368" t="s">
        <v>0</v>
      </c>
      <c r="K188" s="16"/>
      <c r="M188" s="5"/>
      <c r="N188" s="5"/>
    </row>
    <row r="189" spans="1:32" ht="12.75" customHeight="1" x14ac:dyDescent="0.35">
      <c r="A189" s="362">
        <v>186</v>
      </c>
      <c r="B189" s="363">
        <v>5</v>
      </c>
      <c r="C189" s="364">
        <v>44339</v>
      </c>
      <c r="D189" s="378" t="s">
        <v>103</v>
      </c>
      <c r="E189" s="366" t="str">
        <f t="shared" ref="E189:F192" si="39">VLOOKUP(M189,Teams,2)</f>
        <v>ZIMMITTI SC</v>
      </c>
      <c r="F189" s="366" t="str">
        <f t="shared" si="39"/>
        <v>EAST HAVEN SC</v>
      </c>
      <c r="G189" s="367"/>
      <c r="H189" s="361">
        <f>VLOOKUP(E189,START_TIMES,2)</f>
        <v>0.41666666666666702</v>
      </c>
      <c r="I189" s="366" t="str">
        <f>VLOOKUP(E189,fields,2)</f>
        <v>Pontelandolfo Club (G), Waterbury</v>
      </c>
      <c r="J189" s="368" t="s">
        <v>0</v>
      </c>
      <c r="K189" s="16"/>
      <c r="M189" s="5" t="s">
        <v>147</v>
      </c>
      <c r="N189" s="5" t="s">
        <v>138</v>
      </c>
      <c r="P189" s="322"/>
      <c r="Q189" s="322"/>
      <c r="R189" s="322"/>
      <c r="T189" s="322"/>
      <c r="U189" s="322"/>
      <c r="W189" s="322"/>
      <c r="X189" s="322"/>
      <c r="Z189" s="322"/>
      <c r="AA189" s="322"/>
      <c r="AB189" s="322"/>
      <c r="AC189" s="322"/>
      <c r="AE189" s="281"/>
      <c r="AF189" s="322"/>
    </row>
    <row r="190" spans="1:32" ht="12.75" customHeight="1" x14ac:dyDescent="0.35">
      <c r="A190" s="362">
        <v>187</v>
      </c>
      <c r="B190" s="363">
        <v>5</v>
      </c>
      <c r="C190" s="364">
        <v>44339</v>
      </c>
      <c r="D190" s="378" t="s">
        <v>103</v>
      </c>
      <c r="E190" s="366" t="str">
        <f t="shared" si="39"/>
        <v>STAMFORD CITY</v>
      </c>
      <c r="F190" s="366" t="str">
        <f t="shared" si="39"/>
        <v>NORWALK MARINERS</v>
      </c>
      <c r="G190" s="367"/>
      <c r="H190" s="361">
        <f>VLOOKUP(E190,START_TIMES,2)</f>
        <v>0.41666666666666702</v>
      </c>
      <c r="I190" s="366" t="str">
        <f>VLOOKUP(E190,fields,2)</f>
        <v>West Beach Fields (T), Stamford</v>
      </c>
      <c r="J190" s="368" t="s">
        <v>0</v>
      </c>
      <c r="K190" s="16"/>
      <c r="M190" s="5" t="s">
        <v>146</v>
      </c>
      <c r="N190" s="5" t="s">
        <v>144</v>
      </c>
      <c r="P190" s="322"/>
      <c r="Q190" s="322"/>
      <c r="R190" s="322"/>
      <c r="T190" s="322"/>
      <c r="U190" s="322"/>
      <c r="W190" s="322"/>
      <c r="X190" s="322"/>
      <c r="Z190" s="322"/>
      <c r="AA190" s="322"/>
      <c r="AB190" s="322"/>
      <c r="AC190" s="322"/>
      <c r="AE190" s="281"/>
      <c r="AF190" s="322"/>
    </row>
    <row r="191" spans="1:32" ht="12.75" customHeight="1" thickBot="1" x14ac:dyDescent="0.4">
      <c r="A191" s="362">
        <v>188</v>
      </c>
      <c r="B191" s="363">
        <v>5</v>
      </c>
      <c r="C191" s="364">
        <v>44339</v>
      </c>
      <c r="D191" s="378" t="s">
        <v>103</v>
      </c>
      <c r="E191" s="366" t="str">
        <f t="shared" si="39"/>
        <v>CLUB NAPOLI 50</v>
      </c>
      <c r="F191" s="366" t="str">
        <f t="shared" si="39"/>
        <v>NEW FAIRFIELD UNITED</v>
      </c>
      <c r="G191" s="367"/>
      <c r="H191" s="361">
        <f>VLOOKUP(E191,START_TIMES,2)</f>
        <v>0.41666666666666669</v>
      </c>
      <c r="I191" s="366" t="str">
        <f>VLOOKUP(E191,fields,2)</f>
        <v>North Farms Park (G), North Branford</v>
      </c>
      <c r="J191" s="368" t="s">
        <v>0</v>
      </c>
      <c r="K191" s="16"/>
      <c r="M191" s="5" t="s">
        <v>136</v>
      </c>
      <c r="N191" s="5" t="s">
        <v>141</v>
      </c>
    </row>
    <row r="192" spans="1:32" ht="12.75" customHeight="1" thickTop="1" thickBot="1" x14ac:dyDescent="0.4">
      <c r="A192" s="362">
        <v>189</v>
      </c>
      <c r="B192" s="363">
        <v>5</v>
      </c>
      <c r="C192" s="364">
        <v>44339</v>
      </c>
      <c r="D192" s="378" t="s">
        <v>103</v>
      </c>
      <c r="E192" s="366" t="str">
        <f t="shared" si="39"/>
        <v>NORTH BRANFORD LEGENDS</v>
      </c>
      <c r="F192" s="371" t="str">
        <f t="shared" si="39"/>
        <v>BYE 50</v>
      </c>
      <c r="G192" s="367"/>
      <c r="H192" s="372" t="s">
        <v>91</v>
      </c>
      <c r="I192" s="379" t="s">
        <v>91</v>
      </c>
      <c r="J192" s="368" t="s">
        <v>0</v>
      </c>
      <c r="K192" s="16"/>
      <c r="M192" s="87" t="s">
        <v>142</v>
      </c>
      <c r="N192" s="87" t="s">
        <v>134</v>
      </c>
      <c r="P192" s="322"/>
      <c r="Q192" s="322"/>
      <c r="R192" s="322"/>
      <c r="S192" s="16"/>
      <c r="T192" s="207"/>
      <c r="U192" s="207"/>
      <c r="V192" s="16">
        <v>73</v>
      </c>
      <c r="W192" s="218"/>
      <c r="X192" s="224"/>
      <c r="Y192" s="16"/>
      <c r="Z192" s="275"/>
      <c r="AA192" s="322"/>
      <c r="AB192" s="322"/>
      <c r="AC192" s="16"/>
      <c r="AF192" s="322"/>
    </row>
    <row r="193" spans="1:32" ht="12.75" customHeight="1" thickTop="1" thickBot="1" x14ac:dyDescent="0.4">
      <c r="A193" s="362">
        <v>190</v>
      </c>
      <c r="B193" s="363" t="s">
        <v>0</v>
      </c>
      <c r="C193" s="364" t="s">
        <v>0</v>
      </c>
      <c r="D193" s="381" t="s">
        <v>0</v>
      </c>
      <c r="E193" s="366" t="s">
        <v>0</v>
      </c>
      <c r="F193" s="366" t="s">
        <v>0</v>
      </c>
      <c r="G193" s="367" t="s">
        <v>0</v>
      </c>
      <c r="H193" s="361" t="e">
        <f>VLOOKUP(E193,START_TIMES,2)</f>
        <v>#N/A</v>
      </c>
      <c r="I193" s="366" t="s">
        <v>0</v>
      </c>
      <c r="J193" s="368" t="s">
        <v>0</v>
      </c>
      <c r="K193" s="91"/>
      <c r="L193" s="91"/>
      <c r="M193" s="87"/>
      <c r="N193" s="87"/>
      <c r="P193" s="322"/>
      <c r="Q193" s="322"/>
      <c r="S193" s="16"/>
      <c r="T193" s="207"/>
      <c r="U193" s="207"/>
      <c r="V193" s="16">
        <v>74</v>
      </c>
      <c r="W193" s="218"/>
      <c r="X193" s="224"/>
      <c r="Y193" s="16"/>
      <c r="Z193" s="275"/>
      <c r="AA193" s="322"/>
      <c r="AB193" s="322"/>
      <c r="AC193" s="91"/>
      <c r="AE193" s="281"/>
      <c r="AF193" s="322"/>
    </row>
    <row r="194" spans="1:32" ht="12.75" customHeight="1" thickTop="1" x14ac:dyDescent="0.35">
      <c r="A194" s="362">
        <v>191</v>
      </c>
      <c r="B194" s="363">
        <v>6</v>
      </c>
      <c r="C194" s="364">
        <v>44353</v>
      </c>
      <c r="D194" s="365" t="s">
        <v>10</v>
      </c>
      <c r="E194" s="366" t="str">
        <f t="shared" ref="E194:F198" si="40">VLOOKUP(M194,Teams,2)</f>
        <v>CLUB NAPOLI 30</v>
      </c>
      <c r="F194" s="366" t="str">
        <f t="shared" si="40"/>
        <v>CLINTON 30</v>
      </c>
      <c r="G194" s="367"/>
      <c r="H194" s="361">
        <v>0.375</v>
      </c>
      <c r="I194" s="366" t="str">
        <f>VLOOKUP(E194,fields,2)</f>
        <v>Quinnipiac Park (G), Cheshire</v>
      </c>
      <c r="J194" s="368" t="s">
        <v>0</v>
      </c>
      <c r="K194" s="16"/>
      <c r="M194" s="5" t="s">
        <v>95</v>
      </c>
      <c r="N194" s="5" t="s">
        <v>101</v>
      </c>
      <c r="P194" s="322"/>
      <c r="Q194" s="322"/>
      <c r="R194" s="322"/>
      <c r="T194" s="324"/>
      <c r="U194" s="324"/>
      <c r="V194" s="325"/>
      <c r="W194" s="324"/>
      <c r="X194" s="324"/>
      <c r="Z194" s="322"/>
      <c r="AA194" s="322"/>
      <c r="AB194" s="322"/>
      <c r="AF194" s="322"/>
    </row>
    <row r="195" spans="1:32" ht="12.75" customHeight="1" x14ac:dyDescent="0.35">
      <c r="A195" s="362">
        <v>192</v>
      </c>
      <c r="B195" s="363">
        <v>6</v>
      </c>
      <c r="C195" s="364">
        <v>44353</v>
      </c>
      <c r="D195" s="365" t="s">
        <v>10</v>
      </c>
      <c r="E195" s="366" t="str">
        <f t="shared" si="40"/>
        <v>NEWTOWN SALTY DOGS</v>
      </c>
      <c r="F195" s="366" t="str">
        <f t="shared" si="40"/>
        <v>STAMFORD FC</v>
      </c>
      <c r="G195" s="367"/>
      <c r="H195" s="361">
        <f>VLOOKUP(E195,START_TIMES,2)</f>
        <v>0.33333333333333331</v>
      </c>
      <c r="I195" s="366" t="str">
        <f>VLOOKUP(E195,fields,2)</f>
        <v>Treadwell Park, Newtown</v>
      </c>
      <c r="J195" s="368" t="s">
        <v>0</v>
      </c>
      <c r="K195" s="16"/>
      <c r="M195" s="87" t="s">
        <v>94</v>
      </c>
      <c r="N195" s="87" t="s">
        <v>96</v>
      </c>
      <c r="P195" s="322"/>
      <c r="Q195" s="322"/>
      <c r="R195" s="322"/>
      <c r="T195" s="322"/>
      <c r="U195" s="322"/>
      <c r="W195" s="322"/>
      <c r="X195" s="322"/>
      <c r="Z195" s="322"/>
      <c r="AA195" s="322"/>
      <c r="AB195" s="322"/>
      <c r="AF195" s="322"/>
    </row>
    <row r="196" spans="1:32" ht="12.75" customHeight="1" x14ac:dyDescent="0.35">
      <c r="A196" s="362">
        <v>193</v>
      </c>
      <c r="B196" s="363">
        <v>6</v>
      </c>
      <c r="C196" s="364">
        <v>44353</v>
      </c>
      <c r="D196" s="365" t="s">
        <v>10</v>
      </c>
      <c r="E196" s="366" t="str">
        <f t="shared" si="40"/>
        <v>VASCO DA GAMA 30</v>
      </c>
      <c r="F196" s="366" t="str">
        <f t="shared" si="40"/>
        <v>GREENWICH ARSENAL 30</v>
      </c>
      <c r="G196" s="367"/>
      <c r="H196" s="361">
        <v>0.33333333333333331</v>
      </c>
      <c r="I196" s="366" t="str">
        <f>VLOOKUP(E196,fields,2)</f>
        <v>Veterans Memorial Park (T), Bridgeport</v>
      </c>
      <c r="J196" s="368" t="s">
        <v>0</v>
      </c>
      <c r="K196" s="16"/>
      <c r="M196" s="87" t="s">
        <v>97</v>
      </c>
      <c r="N196" s="87" t="s">
        <v>98</v>
      </c>
      <c r="P196" s="322"/>
      <c r="Q196" s="322"/>
      <c r="R196" s="322"/>
      <c r="T196" s="322"/>
      <c r="U196" s="322"/>
      <c r="W196" s="322"/>
      <c r="X196" s="322"/>
      <c r="Z196" s="322"/>
      <c r="AA196" s="322"/>
      <c r="AB196" s="322"/>
      <c r="AF196" s="322"/>
    </row>
    <row r="197" spans="1:32" ht="12.75" customHeight="1" x14ac:dyDescent="0.35">
      <c r="A197" s="362">
        <v>194</v>
      </c>
      <c r="B197" s="363">
        <v>6</v>
      </c>
      <c r="C197" s="364">
        <v>44353</v>
      </c>
      <c r="D197" s="365" t="s">
        <v>10</v>
      </c>
      <c r="E197" s="366" t="str">
        <f t="shared" si="40"/>
        <v>SHELTON FC</v>
      </c>
      <c r="F197" s="366" t="str">
        <f t="shared" si="40"/>
        <v>NORTH BRANFORD 30</v>
      </c>
      <c r="G197" s="367"/>
      <c r="H197" s="361">
        <f>VLOOKUP(E197,START_TIMES,2)</f>
        <v>0.33333333333333331</v>
      </c>
      <c r="I197" s="366" t="str">
        <f>VLOOKUP(E197,fields,2)</f>
        <v>Nike Site (G), Shelton</v>
      </c>
      <c r="J197" s="368" t="s">
        <v>0</v>
      </c>
      <c r="K197" s="16"/>
      <c r="M197" s="87" t="s">
        <v>93</v>
      </c>
      <c r="N197" s="87" t="s">
        <v>99</v>
      </c>
      <c r="P197" s="322"/>
      <c r="Q197" s="322"/>
      <c r="R197" s="322"/>
      <c r="T197" s="322"/>
      <c r="U197" s="322"/>
      <c r="W197" s="322"/>
      <c r="X197" s="322"/>
      <c r="Z197" s="322"/>
      <c r="AA197" s="322"/>
      <c r="AB197" s="322"/>
      <c r="AE197" s="281"/>
      <c r="AF197" s="322"/>
    </row>
    <row r="198" spans="1:32" ht="12.75" customHeight="1" x14ac:dyDescent="0.35">
      <c r="A198" s="362">
        <v>195</v>
      </c>
      <c r="B198" s="363">
        <v>6</v>
      </c>
      <c r="C198" s="364">
        <v>44353</v>
      </c>
      <c r="D198" s="365" t="s">
        <v>10</v>
      </c>
      <c r="E198" s="366" t="str">
        <f t="shared" si="40"/>
        <v>DANBURY UNITED 30</v>
      </c>
      <c r="F198" s="366" t="str">
        <f t="shared" si="40"/>
        <v>NAUGATUCK FUSION</v>
      </c>
      <c r="G198" s="367"/>
      <c r="H198" s="361">
        <f>VLOOKUP(E198,START_TIMES,2)</f>
        <v>0.375</v>
      </c>
      <c r="I198" s="366" t="str">
        <f>VLOOKUP(E198,fields,2)</f>
        <v>Portuguese Cultural Center (G), Danbury</v>
      </c>
      <c r="J198" s="368" t="s">
        <v>0</v>
      </c>
      <c r="K198" s="16"/>
      <c r="M198" s="87" t="s">
        <v>100</v>
      </c>
      <c r="N198" s="87" t="s">
        <v>92</v>
      </c>
      <c r="P198" s="322"/>
      <c r="Q198" s="322"/>
      <c r="R198" s="322"/>
      <c r="T198" s="322"/>
      <c r="U198" s="322"/>
      <c r="W198" s="322"/>
      <c r="X198" s="322"/>
      <c r="Z198" s="322"/>
      <c r="AA198" s="322"/>
      <c r="AB198" s="322"/>
      <c r="AF198" s="322"/>
    </row>
    <row r="199" spans="1:32" ht="12.75" customHeight="1" x14ac:dyDescent="0.35">
      <c r="A199" s="362">
        <v>196</v>
      </c>
      <c r="B199" s="363" t="s">
        <v>0</v>
      </c>
      <c r="C199" s="364" t="s">
        <v>0</v>
      </c>
      <c r="D199" s="369" t="s">
        <v>0</v>
      </c>
      <c r="E199" s="366" t="s">
        <v>0</v>
      </c>
      <c r="F199" s="366" t="s">
        <v>0</v>
      </c>
      <c r="G199" s="367" t="s">
        <v>0</v>
      </c>
      <c r="H199" s="361"/>
      <c r="I199" s="366" t="s">
        <v>0</v>
      </c>
      <c r="J199" s="368" t="s">
        <v>0</v>
      </c>
      <c r="K199" s="16"/>
      <c r="M199" s="87"/>
      <c r="N199" s="87"/>
      <c r="P199" s="322"/>
      <c r="Q199" s="322"/>
      <c r="R199" s="322"/>
      <c r="T199" s="322"/>
      <c r="U199" s="322"/>
      <c r="W199" s="322"/>
      <c r="X199" s="322"/>
      <c r="Z199" s="322"/>
      <c r="AA199" s="322"/>
      <c r="AB199" s="322"/>
      <c r="AC199" s="322"/>
      <c r="AE199" s="281"/>
      <c r="AF199" s="322"/>
    </row>
    <row r="200" spans="1:32" ht="12.75" customHeight="1" x14ac:dyDescent="0.35">
      <c r="A200" s="362">
        <v>197</v>
      </c>
      <c r="B200" s="363">
        <v>6</v>
      </c>
      <c r="C200" s="364">
        <v>44353</v>
      </c>
      <c r="D200" s="370" t="s">
        <v>175</v>
      </c>
      <c r="E200" s="366" t="str">
        <f t="shared" ref="E200:F204" si="41">VLOOKUP(M200,Teams,2)</f>
        <v>QPR</v>
      </c>
      <c r="F200" s="366" t="str">
        <f t="shared" si="41"/>
        <v>TRINITY FC</v>
      </c>
      <c r="G200" s="367"/>
      <c r="H200" s="361">
        <v>0.45833333333333331</v>
      </c>
      <c r="I200" s="366" t="str">
        <f>VLOOKUP(E200,fields,2)</f>
        <v>Quinnipiac Park (G), Cheshire</v>
      </c>
      <c r="J200" s="368" t="s">
        <v>0</v>
      </c>
      <c r="K200" s="91"/>
      <c r="L200" s="91"/>
      <c r="M200" s="87" t="s">
        <v>158</v>
      </c>
      <c r="N200" s="87" t="s">
        <v>159</v>
      </c>
      <c r="T200" s="322"/>
      <c r="U200" s="322"/>
      <c r="W200" s="322"/>
      <c r="X200" s="322"/>
    </row>
    <row r="201" spans="1:32" ht="12.75" customHeight="1" x14ac:dyDescent="0.35">
      <c r="A201" s="362">
        <v>198</v>
      </c>
      <c r="B201" s="363">
        <v>6</v>
      </c>
      <c r="C201" s="364">
        <v>44353</v>
      </c>
      <c r="D201" s="370" t="s">
        <v>175</v>
      </c>
      <c r="E201" s="366" t="str">
        <f t="shared" si="41"/>
        <v>LITCHFIELD COUNTY BLUES</v>
      </c>
      <c r="F201" s="366" t="str">
        <f t="shared" si="41"/>
        <v>CLUB INDEPENDIENTE</v>
      </c>
      <c r="G201" s="367"/>
      <c r="H201" s="361">
        <f>VLOOKUP(E201,START_TIMES,2)</f>
        <v>0.375</v>
      </c>
      <c r="I201" s="366" t="str">
        <f>VLOOKUP(E201,fields,2)</f>
        <v>New Milford HS, New Milford</v>
      </c>
      <c r="J201" s="368" t="s">
        <v>0</v>
      </c>
      <c r="K201" s="16"/>
      <c r="M201" s="87" t="s">
        <v>154</v>
      </c>
      <c r="N201" s="87" t="s">
        <v>151</v>
      </c>
      <c r="T201" s="322"/>
      <c r="U201" s="322"/>
      <c r="W201" s="322"/>
      <c r="X201" s="322"/>
    </row>
    <row r="202" spans="1:32" ht="12.75" customHeight="1" x14ac:dyDescent="0.35">
      <c r="A202" s="362">
        <v>199</v>
      </c>
      <c r="B202" s="363">
        <v>6</v>
      </c>
      <c r="C202" s="364">
        <v>44353</v>
      </c>
      <c r="D202" s="370" t="s">
        <v>175</v>
      </c>
      <c r="E202" s="371" t="str">
        <f t="shared" si="41"/>
        <v>INTERNATIONAL FC</v>
      </c>
      <c r="F202" s="366" t="str">
        <f t="shared" si="41"/>
        <v>MILFORD TUESDAY</v>
      </c>
      <c r="G202" s="367"/>
      <c r="H202" s="361">
        <f>VLOOKUP(E202,START_TIMES,2)</f>
        <v>0.41666666666666702</v>
      </c>
      <c r="I202" s="366" t="str">
        <f>VLOOKUP(E202,fields,2)</f>
        <v>Nathan Hale MS (T), Norwalk</v>
      </c>
      <c r="J202" s="368" t="s">
        <v>0</v>
      </c>
      <c r="K202" s="16"/>
      <c r="M202" s="87" t="s">
        <v>150</v>
      </c>
      <c r="N202" s="87" t="s">
        <v>156</v>
      </c>
      <c r="T202" s="322"/>
      <c r="U202" s="322"/>
      <c r="W202" s="322"/>
      <c r="X202" s="322"/>
    </row>
    <row r="203" spans="1:32" ht="12.75" customHeight="1" x14ac:dyDescent="0.35">
      <c r="A203" s="362">
        <v>200</v>
      </c>
      <c r="B203" s="363">
        <v>6</v>
      </c>
      <c r="C203" s="364">
        <v>44353</v>
      </c>
      <c r="D203" s="370" t="s">
        <v>175</v>
      </c>
      <c r="E203" s="366" t="str">
        <f t="shared" si="41"/>
        <v>COYOTES FC</v>
      </c>
      <c r="F203" s="366" t="str">
        <f t="shared" si="41"/>
        <v>HAMDEN ALL STARS</v>
      </c>
      <c r="G203" s="367"/>
      <c r="H203" s="361">
        <f>VLOOKUP(E203,START_TIMES,2)</f>
        <v>0.33333333333333331</v>
      </c>
      <c r="I203" s="366" t="str">
        <f>VLOOKUP(E203,fields,2)</f>
        <v>Platt HS (T), Meriden</v>
      </c>
      <c r="J203" s="368" t="s">
        <v>0</v>
      </c>
      <c r="K203" s="16"/>
      <c r="M203" s="87" t="s">
        <v>152</v>
      </c>
      <c r="N203" s="87" t="s">
        <v>153</v>
      </c>
      <c r="P203" s="322"/>
      <c r="Q203" s="322"/>
      <c r="R203" s="322"/>
      <c r="T203" s="322"/>
      <c r="U203" s="322"/>
      <c r="W203" s="322"/>
      <c r="X203" s="322"/>
      <c r="AA203" s="322"/>
      <c r="AB203" s="322"/>
    </row>
    <row r="204" spans="1:32" ht="12.75" customHeight="1" x14ac:dyDescent="0.35">
      <c r="A204" s="362">
        <v>201</v>
      </c>
      <c r="B204" s="363">
        <v>6</v>
      </c>
      <c r="C204" s="364">
        <v>44353</v>
      </c>
      <c r="D204" s="370" t="s">
        <v>175</v>
      </c>
      <c r="E204" s="366" t="str">
        <f t="shared" si="41"/>
        <v>POLONIA FALCON FC 30</v>
      </c>
      <c r="F204" s="366" t="str">
        <f t="shared" si="41"/>
        <v>MILFORD AMIGOS</v>
      </c>
      <c r="G204" s="367"/>
      <c r="H204" s="361">
        <f>VLOOKUP(E204,START_TIMES,2)</f>
        <v>0.375</v>
      </c>
      <c r="I204" s="366" t="str">
        <f>VLOOKUP(E204,fields,2)</f>
        <v>Falcon Field (G), New Britain</v>
      </c>
      <c r="J204" s="368" t="s">
        <v>0</v>
      </c>
      <c r="K204" s="16"/>
      <c r="M204" s="87" t="s">
        <v>157</v>
      </c>
      <c r="N204" s="87" t="s">
        <v>155</v>
      </c>
      <c r="P204" s="322"/>
      <c r="Q204" s="322"/>
      <c r="R204" s="322"/>
      <c r="T204" s="322"/>
      <c r="U204" s="322"/>
      <c r="W204" s="322"/>
      <c r="X204" s="322"/>
      <c r="Z204" s="322"/>
      <c r="AA204" s="322"/>
      <c r="AB204" s="322"/>
      <c r="AC204" s="322"/>
      <c r="AF204" s="322"/>
    </row>
    <row r="205" spans="1:32" ht="12.75" customHeight="1" x14ac:dyDescent="0.35">
      <c r="A205" s="362">
        <v>202</v>
      </c>
      <c r="B205" s="363" t="s">
        <v>0</v>
      </c>
      <c r="C205" s="364" t="s">
        <v>0</v>
      </c>
      <c r="D205" s="369" t="s">
        <v>0</v>
      </c>
      <c r="E205" s="366" t="s">
        <v>0</v>
      </c>
      <c r="F205" s="366" t="s">
        <v>0</v>
      </c>
      <c r="G205" s="367" t="s">
        <v>0</v>
      </c>
      <c r="H205" s="361"/>
      <c r="I205" s="366" t="s">
        <v>0</v>
      </c>
      <c r="J205" s="368" t="s">
        <v>0</v>
      </c>
      <c r="K205" s="91"/>
      <c r="L205" s="91"/>
      <c r="M205" s="87"/>
      <c r="N205" s="87"/>
      <c r="P205" s="322"/>
      <c r="Q205" s="322"/>
      <c r="R205" s="322"/>
      <c r="T205" s="322"/>
      <c r="U205" s="322"/>
      <c r="W205" s="322"/>
      <c r="X205" s="322"/>
      <c r="Z205" s="322"/>
      <c r="AA205" s="322"/>
      <c r="AB205" s="322"/>
      <c r="AC205" s="322"/>
      <c r="AE205" s="281"/>
      <c r="AF205" s="322"/>
    </row>
    <row r="206" spans="1:32" ht="12.75" customHeight="1" thickBot="1" x14ac:dyDescent="0.4">
      <c r="A206" s="362">
        <v>203</v>
      </c>
      <c r="B206" s="363">
        <v>6</v>
      </c>
      <c r="C206" s="364">
        <v>44353</v>
      </c>
      <c r="D206" s="373" t="s">
        <v>11</v>
      </c>
      <c r="E206" s="366" t="str">
        <f t="shared" ref="E206:F210" si="42">VLOOKUP(M206,Teams,2)</f>
        <v>VASCO DA GAMA 40</v>
      </c>
      <c r="F206" s="366" t="str">
        <f t="shared" si="42"/>
        <v>WATERBURY ALBANIANS</v>
      </c>
      <c r="G206" s="367"/>
      <c r="H206" s="361">
        <f>VLOOKUP(E206,START_TIMES,2)</f>
        <v>0.41666666666666702</v>
      </c>
      <c r="I206" s="366" t="str">
        <f>VLOOKUP(E206,fields,2)</f>
        <v>Veterans Memorial Park (T), Bridgeport</v>
      </c>
      <c r="J206" s="368" t="s">
        <v>0</v>
      </c>
      <c r="K206" s="16"/>
      <c r="M206" s="87" t="s">
        <v>108</v>
      </c>
      <c r="N206" s="87" t="s">
        <v>109</v>
      </c>
      <c r="T206" s="322"/>
      <c r="U206" s="322"/>
      <c r="W206" s="322"/>
    </row>
    <row r="207" spans="1:32" ht="12.75" customHeight="1" thickTop="1" thickBot="1" x14ac:dyDescent="0.4">
      <c r="A207" s="362">
        <v>204</v>
      </c>
      <c r="B207" s="363">
        <v>6</v>
      </c>
      <c r="C207" s="364">
        <v>44353</v>
      </c>
      <c r="D207" s="373" t="s">
        <v>11</v>
      </c>
      <c r="E207" s="366" t="str">
        <f t="shared" si="42"/>
        <v>HENRY  REID FC 40</v>
      </c>
      <c r="F207" s="366" t="str">
        <f t="shared" si="42"/>
        <v>GREENWICH ARSENAL 40</v>
      </c>
      <c r="G207" s="380"/>
      <c r="H207" s="361">
        <v>0.33333333333333331</v>
      </c>
      <c r="I207" s="366" t="str">
        <f>VLOOKUP(E207,fields,2)</f>
        <v>Ludlowe HS (T), Fairfield</v>
      </c>
      <c r="J207" s="368" t="s">
        <v>0</v>
      </c>
      <c r="K207" s="16"/>
      <c r="M207" s="87" t="s">
        <v>104</v>
      </c>
      <c r="N207" s="87" t="s">
        <v>161</v>
      </c>
      <c r="P207" s="322"/>
      <c r="Q207" s="322"/>
      <c r="R207" s="322"/>
      <c r="T207" s="322"/>
      <c r="U207" s="322"/>
      <c r="W207" s="322"/>
      <c r="X207" s="322"/>
      <c r="Z207" s="322"/>
      <c r="AA207" s="322"/>
      <c r="AB207" s="322"/>
      <c r="AC207" s="322"/>
      <c r="AE207" s="281"/>
      <c r="AF207" s="322"/>
    </row>
    <row r="208" spans="1:32" ht="12.75" customHeight="1" thickTop="1" thickBot="1" x14ac:dyDescent="0.4">
      <c r="A208" s="362">
        <v>205</v>
      </c>
      <c r="B208" s="363">
        <v>6</v>
      </c>
      <c r="C208" s="364">
        <v>44353</v>
      </c>
      <c r="D208" s="373" t="s">
        <v>11</v>
      </c>
      <c r="E208" s="366" t="str">
        <f t="shared" si="42"/>
        <v>FAIRFIELD GAC 40</v>
      </c>
      <c r="F208" s="366" t="str">
        <f t="shared" si="42"/>
        <v>RIDGEFIELD KICKS</v>
      </c>
      <c r="G208" s="367"/>
      <c r="H208" s="361">
        <f>VLOOKUP(E208,START_TIMES,2)</f>
        <v>0.41666666666666702</v>
      </c>
      <c r="I208" s="366" t="str">
        <f>VLOOKUP(E208,fields,2)</f>
        <v>Ludlowe HS (T), Fairfield</v>
      </c>
      <c r="J208" s="368" t="s">
        <v>0</v>
      </c>
      <c r="K208" s="16"/>
      <c r="M208" s="87" t="s">
        <v>160</v>
      </c>
      <c r="N208" s="87" t="s">
        <v>106</v>
      </c>
      <c r="P208" s="322"/>
      <c r="Q208" s="322"/>
      <c r="R208" s="322"/>
      <c r="T208" s="322"/>
      <c r="U208" s="322"/>
      <c r="W208" s="322"/>
      <c r="X208" s="322"/>
      <c r="Z208" s="322"/>
      <c r="AA208" s="322"/>
      <c r="AB208" s="322"/>
      <c r="AE208" s="281"/>
    </row>
    <row r="209" spans="1:32" ht="12.75" customHeight="1" thickTop="1" thickBot="1" x14ac:dyDescent="0.4">
      <c r="A209" s="362">
        <v>206</v>
      </c>
      <c r="B209" s="363">
        <v>6</v>
      </c>
      <c r="C209" s="364">
        <v>44353</v>
      </c>
      <c r="D209" s="373" t="s">
        <v>11</v>
      </c>
      <c r="E209" s="366" t="str">
        <f t="shared" si="42"/>
        <v>GREENWICH GUNNERS 40</v>
      </c>
      <c r="F209" s="366" t="str">
        <f t="shared" si="42"/>
        <v>GREENWICH PUMAS 40</v>
      </c>
      <c r="G209" s="380"/>
      <c r="H209" s="361">
        <v>0.33333333333333331</v>
      </c>
      <c r="I209" s="366" t="s">
        <v>884</v>
      </c>
      <c r="J209" s="368" t="s">
        <v>0</v>
      </c>
      <c r="K209" s="16"/>
      <c r="M209" s="87" t="s">
        <v>162</v>
      </c>
      <c r="N209" s="87" t="s">
        <v>163</v>
      </c>
      <c r="P209" s="322"/>
      <c r="Q209" s="322"/>
      <c r="R209" s="322"/>
      <c r="T209" s="322"/>
      <c r="U209" s="322"/>
      <c r="W209" s="322"/>
      <c r="X209" s="322"/>
      <c r="Z209" s="322"/>
      <c r="AA209" s="322"/>
      <c r="AB209" s="322"/>
      <c r="AE209" s="281"/>
    </row>
    <row r="210" spans="1:32" ht="12.75" customHeight="1" thickTop="1" x14ac:dyDescent="0.35">
      <c r="A210" s="362">
        <v>207</v>
      </c>
      <c r="B210" s="363">
        <v>6</v>
      </c>
      <c r="C210" s="364">
        <v>44353</v>
      </c>
      <c r="D210" s="373" t="s">
        <v>11</v>
      </c>
      <c r="E210" s="366" t="str">
        <f t="shared" si="42"/>
        <v>PAN ZONES</v>
      </c>
      <c r="F210" s="366" t="str">
        <f t="shared" si="42"/>
        <v>STORM FC</v>
      </c>
      <c r="G210" s="367"/>
      <c r="H210" s="361">
        <f>VLOOKUP(E210,START_TIMES,2)</f>
        <v>0.41666666666666702</v>
      </c>
      <c r="I210" s="366" t="str">
        <f>VLOOKUP(E210,fields,2)</f>
        <v>Stanley Quarter Park (G), New Britain</v>
      </c>
      <c r="J210" s="368" t="s">
        <v>0</v>
      </c>
      <c r="K210" s="16"/>
      <c r="M210" s="87" t="s">
        <v>105</v>
      </c>
      <c r="N210" s="87" t="s">
        <v>107</v>
      </c>
      <c r="P210" s="322"/>
      <c r="Q210" s="322"/>
      <c r="R210" s="322"/>
      <c r="T210" s="322"/>
      <c r="U210" s="322"/>
      <c r="W210" s="322"/>
      <c r="X210" s="322"/>
      <c r="AA210" s="322"/>
      <c r="AB210" s="322"/>
    </row>
    <row r="211" spans="1:32" ht="12.75" customHeight="1" x14ac:dyDescent="0.35">
      <c r="A211" s="362">
        <v>208</v>
      </c>
      <c r="B211" s="363" t="s">
        <v>0</v>
      </c>
      <c r="C211" s="364" t="s">
        <v>0</v>
      </c>
      <c r="D211" s="369" t="s">
        <v>0</v>
      </c>
      <c r="E211" s="366" t="s">
        <v>0</v>
      </c>
      <c r="F211" s="366" t="s">
        <v>0</v>
      </c>
      <c r="G211" s="367" t="s">
        <v>0</v>
      </c>
      <c r="H211" s="361"/>
      <c r="I211" s="366" t="s">
        <v>0</v>
      </c>
      <c r="J211" s="368" t="s">
        <v>0</v>
      </c>
      <c r="K211" s="16"/>
      <c r="M211" s="87"/>
      <c r="N211" s="87"/>
      <c r="P211" s="322"/>
      <c r="Q211" s="322"/>
      <c r="R211" s="322"/>
      <c r="T211" s="322"/>
      <c r="U211" s="322"/>
      <c r="W211" s="322"/>
      <c r="X211" s="322"/>
      <c r="Z211" s="322"/>
      <c r="AA211" s="322"/>
      <c r="AB211" s="322"/>
      <c r="AC211" s="322"/>
      <c r="AE211" s="281"/>
      <c r="AF211" s="322"/>
    </row>
    <row r="212" spans="1:32" ht="12.75" customHeight="1" x14ac:dyDescent="0.35">
      <c r="A212" s="362">
        <v>209</v>
      </c>
      <c r="B212" s="363">
        <v>6</v>
      </c>
      <c r="C212" s="364">
        <v>44353</v>
      </c>
      <c r="D212" s="374" t="s">
        <v>12</v>
      </c>
      <c r="E212" s="366" t="str">
        <f t="shared" ref="E212:F218" si="43">VLOOKUP(M212,Teams,2)</f>
        <v>GUILFORD BELL CURVE</v>
      </c>
      <c r="F212" s="366" t="str">
        <f t="shared" si="43"/>
        <v>CLUB NAPOLI 40</v>
      </c>
      <c r="G212" s="367"/>
      <c r="H212" s="361">
        <f t="shared" ref="H212:H218" si="44">VLOOKUP(E212,START_TIMES,2)</f>
        <v>0.41666666666666702</v>
      </c>
      <c r="I212" s="375" t="str">
        <f t="shared" ref="I212:I218" si="45">VLOOKUP(E212,fields,2)</f>
        <v>Guilford HS (T), Guilford</v>
      </c>
      <c r="J212" s="368" t="s">
        <v>0</v>
      </c>
      <c r="K212" s="16"/>
      <c r="M212" s="328" t="s">
        <v>115</v>
      </c>
      <c r="N212" s="328" t="s">
        <v>112</v>
      </c>
    </row>
    <row r="213" spans="1:32" ht="12.75" customHeight="1" x14ac:dyDescent="0.35">
      <c r="A213" s="362">
        <v>210</v>
      </c>
      <c r="B213" s="363">
        <v>6</v>
      </c>
      <c r="C213" s="364">
        <v>44353</v>
      </c>
      <c r="D213" s="374" t="s">
        <v>12</v>
      </c>
      <c r="E213" s="366" t="str">
        <f t="shared" si="43"/>
        <v>ELI'S FC</v>
      </c>
      <c r="F213" s="366" t="str">
        <f t="shared" si="43"/>
        <v>NEW HAVEN AMERICANS</v>
      </c>
      <c r="G213" s="367"/>
      <c r="H213" s="361">
        <f t="shared" si="44"/>
        <v>0.41666666666666702</v>
      </c>
      <c r="I213" s="366" t="str">
        <f t="shared" si="45"/>
        <v>Prageman Park (G), Wallingford</v>
      </c>
      <c r="J213" s="368" t="s">
        <v>0</v>
      </c>
      <c r="K213" s="16"/>
      <c r="M213" s="328" t="s">
        <v>114</v>
      </c>
      <c r="N213" s="328" t="s">
        <v>869</v>
      </c>
      <c r="P213" s="322"/>
      <c r="Q213" s="322"/>
      <c r="R213" s="322"/>
      <c r="T213" s="322"/>
      <c r="U213" s="322"/>
      <c r="W213" s="322"/>
      <c r="X213" s="322"/>
      <c r="AA213" s="322"/>
      <c r="AB213" s="322"/>
    </row>
    <row r="214" spans="1:32" ht="12.75" customHeight="1" x14ac:dyDescent="0.35">
      <c r="A214" s="362">
        <v>211</v>
      </c>
      <c r="B214" s="363">
        <v>6</v>
      </c>
      <c r="C214" s="364">
        <v>44353</v>
      </c>
      <c r="D214" s="374" t="s">
        <v>12</v>
      </c>
      <c r="E214" s="366" t="str">
        <f t="shared" si="43"/>
        <v>NORTH HAVEN SC</v>
      </c>
      <c r="F214" s="366" t="str">
        <f t="shared" si="43"/>
        <v xml:space="preserve">GUILFORD CELTIC </v>
      </c>
      <c r="G214" s="367"/>
      <c r="H214" s="361">
        <f t="shared" si="44"/>
        <v>0.33333333333333331</v>
      </c>
      <c r="I214" s="366" t="str">
        <f t="shared" si="45"/>
        <v>North Haven MS (T), North Haven</v>
      </c>
      <c r="J214" s="368" t="s">
        <v>0</v>
      </c>
      <c r="K214" s="16"/>
      <c r="M214" s="328" t="s">
        <v>119</v>
      </c>
      <c r="N214" s="328" t="s">
        <v>868</v>
      </c>
      <c r="P214" s="322"/>
      <c r="Q214" s="322"/>
      <c r="R214" s="322"/>
      <c r="T214" s="322"/>
      <c r="U214" s="322"/>
      <c r="W214" s="322"/>
      <c r="X214" s="322"/>
      <c r="AA214" s="322"/>
      <c r="AB214" s="322"/>
    </row>
    <row r="215" spans="1:32" ht="12.75" customHeight="1" x14ac:dyDescent="0.35">
      <c r="A215" s="362">
        <v>212</v>
      </c>
      <c r="B215" s="363">
        <v>6</v>
      </c>
      <c r="C215" s="364">
        <v>44353</v>
      </c>
      <c r="D215" s="374" t="s">
        <v>12</v>
      </c>
      <c r="E215" s="366" t="str">
        <f t="shared" si="43"/>
        <v>NORTH BRANFORD 40</v>
      </c>
      <c r="F215" s="366" t="str">
        <f t="shared" si="43"/>
        <v>SOUTHEAST ROVERS</v>
      </c>
      <c r="G215" s="376"/>
      <c r="H215" s="361">
        <f t="shared" si="44"/>
        <v>0.41666666666666702</v>
      </c>
      <c r="I215" s="366" t="str">
        <f t="shared" si="45"/>
        <v>North Farms Park (G), North Branford</v>
      </c>
      <c r="J215" s="368" t="s">
        <v>0</v>
      </c>
      <c r="K215" s="16"/>
      <c r="M215" s="328" t="s">
        <v>118</v>
      </c>
      <c r="N215" s="328" t="s">
        <v>872</v>
      </c>
      <c r="P215" s="322"/>
      <c r="Q215" s="322"/>
      <c r="R215" s="322"/>
      <c r="T215" s="322"/>
      <c r="U215" s="322"/>
      <c r="W215" s="322"/>
      <c r="X215" s="322"/>
      <c r="AA215" s="322"/>
      <c r="AB215" s="322"/>
    </row>
    <row r="216" spans="1:32" ht="12.75" customHeight="1" x14ac:dyDescent="0.35">
      <c r="A216" s="362">
        <v>213</v>
      </c>
      <c r="B216" s="363">
        <v>6</v>
      </c>
      <c r="C216" s="364">
        <v>44353</v>
      </c>
      <c r="D216" s="374" t="s">
        <v>12</v>
      </c>
      <c r="E216" s="366" t="str">
        <f t="shared" si="43"/>
        <v>NORWALK SPORT COLOMBIA</v>
      </c>
      <c r="F216" s="366" t="str">
        <f t="shared" si="43"/>
        <v>WILTON WOLVES</v>
      </c>
      <c r="G216" s="367"/>
      <c r="H216" s="361">
        <f t="shared" si="44"/>
        <v>0.41666666666666702</v>
      </c>
      <c r="I216" s="366" t="str">
        <f t="shared" si="45"/>
        <v>Nathan Hale MS (T), Norwalk</v>
      </c>
      <c r="J216" s="368" t="s">
        <v>0</v>
      </c>
      <c r="K216" s="16"/>
      <c r="M216" s="328" t="s">
        <v>120</v>
      </c>
      <c r="N216" s="328" t="s">
        <v>874</v>
      </c>
      <c r="P216" s="322"/>
      <c r="Q216" s="322"/>
      <c r="R216" s="322"/>
      <c r="T216" s="322"/>
      <c r="U216" s="322"/>
      <c r="W216" s="322"/>
      <c r="X216" s="322"/>
      <c r="Z216" s="322"/>
      <c r="AA216" s="322"/>
      <c r="AB216" s="322"/>
      <c r="AC216" s="322"/>
      <c r="AF216" s="322"/>
    </row>
    <row r="217" spans="1:32" ht="12.75" customHeight="1" x14ac:dyDescent="0.35">
      <c r="A217" s="362">
        <v>214</v>
      </c>
      <c r="B217" s="363">
        <v>6</v>
      </c>
      <c r="C217" s="364">
        <v>44353</v>
      </c>
      <c r="D217" s="374" t="s">
        <v>12</v>
      </c>
      <c r="E217" s="366" t="str">
        <f t="shared" si="43"/>
        <v>STAMFORD UNITED</v>
      </c>
      <c r="F217" s="366" t="str">
        <f t="shared" si="43"/>
        <v>CLINTON 40</v>
      </c>
      <c r="G217" s="367"/>
      <c r="H217" s="361">
        <f t="shared" si="44"/>
        <v>0.41666666666666702</v>
      </c>
      <c r="I217" s="366" t="str">
        <f t="shared" si="45"/>
        <v>West Beach Fields (T), Stamford</v>
      </c>
      <c r="J217" s="368" t="s">
        <v>0</v>
      </c>
      <c r="K217" s="16"/>
      <c r="M217" s="328" t="s">
        <v>122</v>
      </c>
      <c r="N217" s="328" t="s">
        <v>864</v>
      </c>
      <c r="P217" s="322"/>
      <c r="Q217" s="322"/>
      <c r="R217" s="322"/>
      <c r="T217" s="322"/>
      <c r="U217" s="322"/>
      <c r="W217" s="322"/>
      <c r="X217" s="322"/>
      <c r="Z217" s="322"/>
      <c r="AA217" s="322"/>
      <c r="AB217" s="322"/>
      <c r="AE217" s="281"/>
    </row>
    <row r="218" spans="1:32" ht="12.75" customHeight="1" x14ac:dyDescent="0.35">
      <c r="A218" s="362">
        <v>215</v>
      </c>
      <c r="B218" s="363">
        <v>6</v>
      </c>
      <c r="C218" s="364">
        <v>44353</v>
      </c>
      <c r="D218" s="374" t="s">
        <v>12</v>
      </c>
      <c r="E218" s="366" t="str">
        <f t="shared" si="43"/>
        <v>BESA SC</v>
      </c>
      <c r="F218" s="366" t="str">
        <f t="shared" si="43"/>
        <v>DERBY QUITUS</v>
      </c>
      <c r="G218" s="367"/>
      <c r="H218" s="361">
        <f t="shared" si="44"/>
        <v>0.41666666666666669</v>
      </c>
      <c r="I218" s="366" t="str">
        <f t="shared" si="45"/>
        <v>Bucks Hill Park (G), Waterbury</v>
      </c>
      <c r="J218" s="368" t="s">
        <v>0</v>
      </c>
      <c r="K218" s="16"/>
      <c r="M218" s="328" t="s">
        <v>110</v>
      </c>
      <c r="N218" s="328" t="s">
        <v>865</v>
      </c>
    </row>
    <row r="219" spans="1:32" ht="12.75" customHeight="1" x14ac:dyDescent="0.35">
      <c r="A219" s="362">
        <v>216</v>
      </c>
      <c r="B219" s="363" t="s">
        <v>0</v>
      </c>
      <c r="C219" s="364" t="s">
        <v>0</v>
      </c>
      <c r="D219" s="369" t="s">
        <v>0</v>
      </c>
      <c r="E219" s="366" t="s">
        <v>0</v>
      </c>
      <c r="F219" s="366" t="s">
        <v>0</v>
      </c>
      <c r="G219" s="367" t="s">
        <v>0</v>
      </c>
      <c r="H219" s="361"/>
      <c r="I219" s="366" t="s">
        <v>0</v>
      </c>
      <c r="J219" s="368" t="s">
        <v>0</v>
      </c>
      <c r="K219" s="91"/>
      <c r="L219" s="91"/>
      <c r="M219" s="87"/>
      <c r="N219" s="87"/>
      <c r="P219" s="322"/>
      <c r="Q219" s="322"/>
      <c r="R219" s="322"/>
      <c r="T219" s="322"/>
      <c r="U219" s="322"/>
      <c r="W219" s="322"/>
      <c r="X219" s="322"/>
      <c r="Z219" s="322"/>
      <c r="AA219" s="322"/>
      <c r="AB219" s="322"/>
      <c r="AC219" s="322"/>
      <c r="AE219" s="281"/>
      <c r="AF219" s="322"/>
    </row>
    <row r="220" spans="1:32" ht="12.75" customHeight="1" x14ac:dyDescent="0.35">
      <c r="A220" s="362">
        <v>217</v>
      </c>
      <c r="B220" s="363">
        <v>6</v>
      </c>
      <c r="C220" s="364">
        <v>44353</v>
      </c>
      <c r="D220" s="377" t="s">
        <v>102</v>
      </c>
      <c r="E220" s="366" t="str">
        <f t="shared" ref="E220:F224" si="46">VLOOKUP(M220,Teams,2)</f>
        <v>POLONIA FALCON STARS FC</v>
      </c>
      <c r="F220" s="366" t="str">
        <f t="shared" si="46"/>
        <v>VASCO DA GAMA 50</v>
      </c>
      <c r="G220" s="367"/>
      <c r="H220" s="361">
        <v>0.45833333333333331</v>
      </c>
      <c r="I220" s="366" t="str">
        <f>VLOOKUP(E220,fields,2)</f>
        <v>Falcon Field (G), New Britain</v>
      </c>
      <c r="J220" s="368" t="s">
        <v>0</v>
      </c>
      <c r="K220" s="16"/>
      <c r="M220" s="87" t="s">
        <v>132</v>
      </c>
      <c r="N220" s="87" t="s">
        <v>133</v>
      </c>
      <c r="P220" s="322"/>
      <c r="Q220" s="322"/>
      <c r="R220" s="322"/>
      <c r="T220" s="322"/>
      <c r="U220" s="322"/>
      <c r="W220" s="322"/>
      <c r="X220" s="322"/>
      <c r="Z220" s="322"/>
      <c r="AA220" s="322"/>
      <c r="AB220" s="322"/>
      <c r="AC220" s="322"/>
      <c r="AE220" s="281"/>
      <c r="AF220" s="322"/>
    </row>
    <row r="221" spans="1:32" ht="12.75" customHeight="1" x14ac:dyDescent="0.35">
      <c r="A221" s="362">
        <v>218</v>
      </c>
      <c r="B221" s="363">
        <v>6</v>
      </c>
      <c r="C221" s="364">
        <v>44353</v>
      </c>
      <c r="D221" s="377" t="s">
        <v>102</v>
      </c>
      <c r="E221" s="366" t="str">
        <f t="shared" si="46"/>
        <v>GREENWICH ARSENAL 50</v>
      </c>
      <c r="F221" s="366" t="str">
        <f t="shared" si="46"/>
        <v xml:space="preserve">CHESHIRE UNITED </v>
      </c>
      <c r="G221" s="367"/>
      <c r="H221" s="361">
        <f>VLOOKUP(E221,START_TIMES,2)</f>
        <v>0.41666666666666702</v>
      </c>
      <c r="I221" s="366" t="s">
        <v>903</v>
      </c>
      <c r="J221" s="368" t="s">
        <v>0</v>
      </c>
      <c r="K221" s="16"/>
      <c r="M221" s="87" t="s">
        <v>128</v>
      </c>
      <c r="N221" s="87" t="s">
        <v>125</v>
      </c>
      <c r="P221" s="322"/>
      <c r="Q221" s="322"/>
      <c r="R221" s="322"/>
      <c r="T221" s="322"/>
      <c r="U221" s="322"/>
      <c r="W221" s="322"/>
      <c r="X221" s="322"/>
      <c r="Z221" s="322"/>
      <c r="AA221" s="322"/>
      <c r="AB221" s="322"/>
      <c r="AC221" s="322"/>
      <c r="AE221" s="281"/>
      <c r="AF221" s="322"/>
    </row>
    <row r="222" spans="1:32" ht="12.75" customHeight="1" x14ac:dyDescent="0.35">
      <c r="A222" s="362">
        <v>219</v>
      </c>
      <c r="B222" s="363">
        <v>6</v>
      </c>
      <c r="C222" s="364">
        <v>44353</v>
      </c>
      <c r="D222" s="377" t="s">
        <v>102</v>
      </c>
      <c r="E222" s="366" t="str">
        <f t="shared" si="46"/>
        <v>GREENWICH PUMAS LEGENDS</v>
      </c>
      <c r="F222" s="366" t="str">
        <f t="shared" si="46"/>
        <v>CHESHIRE AZZURRI 50</v>
      </c>
      <c r="G222" s="367"/>
      <c r="H222" s="361">
        <f>VLOOKUP(E222,START_TIMES,2)</f>
        <v>0.41666666666666702</v>
      </c>
      <c r="I222" s="366" t="s">
        <v>884</v>
      </c>
      <c r="J222" s="368" t="s">
        <v>0</v>
      </c>
      <c r="K222" s="16"/>
      <c r="M222" s="87" t="s">
        <v>130</v>
      </c>
      <c r="N222" s="87" t="s">
        <v>124</v>
      </c>
      <c r="P222" s="322"/>
      <c r="Q222" s="322"/>
      <c r="R222" s="322"/>
      <c r="T222" s="322"/>
      <c r="U222" s="322"/>
      <c r="W222" s="322"/>
      <c r="X222" s="322"/>
      <c r="Z222" s="322"/>
      <c r="AA222" s="322"/>
      <c r="AB222" s="322"/>
      <c r="AC222" s="322"/>
      <c r="AE222" s="281"/>
      <c r="AF222" s="322"/>
    </row>
    <row r="223" spans="1:32" ht="12.75" customHeight="1" x14ac:dyDescent="0.35">
      <c r="A223" s="362">
        <v>220</v>
      </c>
      <c r="B223" s="363">
        <v>6</v>
      </c>
      <c r="C223" s="364">
        <v>44353</v>
      </c>
      <c r="D223" s="377" t="s">
        <v>102</v>
      </c>
      <c r="E223" s="366" t="str">
        <f t="shared" si="46"/>
        <v>DYNAMO SC</v>
      </c>
      <c r="F223" s="366" t="str">
        <f t="shared" si="46"/>
        <v>FAIRFIELD GAC 50</v>
      </c>
      <c r="G223" s="367"/>
      <c r="H223" s="361">
        <f>VLOOKUP(E223,START_TIMES,2)</f>
        <v>0.41666666666666702</v>
      </c>
      <c r="I223" s="366" t="str">
        <f>VLOOKUP(E223,fields,2)</f>
        <v>Wakeman Park (T), Westport</v>
      </c>
      <c r="J223" s="368" t="s">
        <v>0</v>
      </c>
      <c r="K223" s="16"/>
      <c r="M223" s="87" t="s">
        <v>126</v>
      </c>
      <c r="N223" s="87" t="s">
        <v>127</v>
      </c>
      <c r="P223" s="322"/>
      <c r="Q223" s="322"/>
      <c r="R223" s="322"/>
      <c r="T223" s="322"/>
      <c r="U223" s="322"/>
      <c r="W223" s="322"/>
      <c r="X223" s="322"/>
      <c r="Z223" s="322"/>
      <c r="AA223" s="322"/>
      <c r="AB223" s="322"/>
      <c r="AC223" s="322"/>
      <c r="AE223" s="281"/>
      <c r="AF223" s="322"/>
    </row>
    <row r="224" spans="1:32" ht="12.75" customHeight="1" x14ac:dyDescent="0.35">
      <c r="A224" s="362">
        <v>221</v>
      </c>
      <c r="B224" s="363">
        <v>6</v>
      </c>
      <c r="C224" s="364">
        <v>44353</v>
      </c>
      <c r="D224" s="377" t="s">
        <v>102</v>
      </c>
      <c r="E224" s="366" t="str">
        <f t="shared" si="46"/>
        <v>GUILFORD BLACK EAGLES</v>
      </c>
      <c r="F224" s="366" t="str">
        <f t="shared" si="46"/>
        <v>GREENWICH GUNNERS 50</v>
      </c>
      <c r="G224" s="367"/>
      <c r="H224" s="361">
        <f>VLOOKUP(E224,START_TIMES,2)</f>
        <v>0.41666666666666702</v>
      </c>
      <c r="I224" s="375" t="str">
        <f>VLOOKUP(E224,fields,2)</f>
        <v>Calvin Leete School (G), Guilford</v>
      </c>
      <c r="J224" s="368" t="s">
        <v>0</v>
      </c>
      <c r="K224" s="16"/>
      <c r="M224" s="87" t="s">
        <v>131</v>
      </c>
      <c r="N224" s="87" t="s">
        <v>129</v>
      </c>
      <c r="P224" s="322"/>
      <c r="Q224" s="322"/>
      <c r="R224" s="322"/>
      <c r="T224" s="322"/>
      <c r="U224" s="322"/>
      <c r="W224" s="322"/>
      <c r="X224" s="322"/>
      <c r="Z224" s="322"/>
      <c r="AA224" s="322"/>
      <c r="AB224" s="322"/>
      <c r="AC224" s="322"/>
      <c r="AE224" s="281"/>
      <c r="AF224" s="322"/>
    </row>
    <row r="225" spans="1:32" ht="12.5" customHeight="1" x14ac:dyDescent="0.35">
      <c r="A225" s="362">
        <v>222</v>
      </c>
      <c r="B225" s="363" t="s">
        <v>0</v>
      </c>
      <c r="C225" s="364" t="s">
        <v>0</v>
      </c>
      <c r="D225" s="369" t="s">
        <v>0</v>
      </c>
      <c r="E225" s="366" t="s">
        <v>0</v>
      </c>
      <c r="F225" s="366" t="s">
        <v>0</v>
      </c>
      <c r="G225" s="367" t="s">
        <v>0</v>
      </c>
      <c r="H225" s="361"/>
      <c r="I225" s="366" t="s">
        <v>0</v>
      </c>
      <c r="J225" s="368" t="s">
        <v>0</v>
      </c>
      <c r="K225" s="16"/>
      <c r="M225" s="87"/>
      <c r="N225" s="87"/>
    </row>
    <row r="226" spans="1:32" ht="12.5" customHeight="1" x14ac:dyDescent="0.35">
      <c r="A226" s="362">
        <v>223</v>
      </c>
      <c r="B226" s="363">
        <v>6</v>
      </c>
      <c r="C226" s="364">
        <v>44353</v>
      </c>
      <c r="D226" s="378" t="s">
        <v>103</v>
      </c>
      <c r="E226" s="366" t="str">
        <f t="shared" ref="E226:F229" si="47">VLOOKUP(M226,Teams,2)</f>
        <v>ZIMMITTI SC</v>
      </c>
      <c r="F226" s="366" t="str">
        <f t="shared" si="47"/>
        <v>STAMFORD CITY</v>
      </c>
      <c r="G226" s="367"/>
      <c r="H226" s="361">
        <f t="shared" ref="H226:H235" si="48">VLOOKUP(E226,START_TIMES,2)</f>
        <v>0.41666666666666702</v>
      </c>
      <c r="I226" s="366" t="str">
        <f>VLOOKUP(E226,fields,2)</f>
        <v>Pontelandolfo Club (G), Waterbury</v>
      </c>
      <c r="J226" s="368" t="s">
        <v>0</v>
      </c>
      <c r="K226" s="16"/>
      <c r="M226" s="87" t="s">
        <v>147</v>
      </c>
      <c r="N226" s="87" t="s">
        <v>146</v>
      </c>
    </row>
    <row r="227" spans="1:32" ht="12.75" customHeight="1" x14ac:dyDescent="0.35">
      <c r="A227" s="362">
        <v>224</v>
      </c>
      <c r="B227" s="363">
        <v>6</v>
      </c>
      <c r="C227" s="364">
        <v>44353</v>
      </c>
      <c r="D227" s="378" t="s">
        <v>103</v>
      </c>
      <c r="E227" s="366" t="str">
        <f t="shared" si="47"/>
        <v>NORTH BRANFORD LEGENDS</v>
      </c>
      <c r="F227" s="366" t="str">
        <f t="shared" si="47"/>
        <v>CLUB NAPOLI 50</v>
      </c>
      <c r="G227" s="367"/>
      <c r="H227" s="361">
        <f t="shared" si="48"/>
        <v>0.41666666666666702</v>
      </c>
      <c r="I227" s="366" t="str">
        <f>VLOOKUP(E227,fields,2)</f>
        <v>Northford Park (G), North Branford</v>
      </c>
      <c r="J227" s="368" t="s">
        <v>0</v>
      </c>
      <c r="K227" s="16"/>
      <c r="M227" s="87" t="s">
        <v>142</v>
      </c>
      <c r="N227" s="87" t="s">
        <v>136</v>
      </c>
      <c r="P227" s="322"/>
      <c r="Q227" s="322"/>
      <c r="R227" s="322"/>
      <c r="T227" s="322"/>
      <c r="U227" s="322"/>
      <c r="W227" s="322"/>
      <c r="X227" s="322"/>
      <c r="Z227" s="322"/>
      <c r="AA227" s="322"/>
      <c r="AB227" s="322"/>
      <c r="AC227" s="322"/>
      <c r="AE227" s="281"/>
      <c r="AF227" s="322"/>
    </row>
    <row r="228" spans="1:32" ht="12.75" customHeight="1" thickBot="1" x14ac:dyDescent="0.4">
      <c r="A228" s="362">
        <v>225</v>
      </c>
      <c r="B228" s="363">
        <v>6</v>
      </c>
      <c r="C228" s="364">
        <v>44353</v>
      </c>
      <c r="D228" s="378" t="s">
        <v>103</v>
      </c>
      <c r="E228" s="371" t="str">
        <f t="shared" si="47"/>
        <v>BYE 50</v>
      </c>
      <c r="F228" s="366" t="str">
        <f t="shared" si="47"/>
        <v>NORWALK MARINERS</v>
      </c>
      <c r="G228" s="367"/>
      <c r="H228" s="361">
        <f t="shared" si="48"/>
        <v>0.41666666666666669</v>
      </c>
      <c r="I228" s="366" t="str">
        <f>VLOOKUP(E228,fields,2)</f>
        <v>Wembley Stadium</v>
      </c>
      <c r="J228" s="368" t="s">
        <v>0</v>
      </c>
      <c r="K228" s="16"/>
      <c r="M228" s="87" t="s">
        <v>134</v>
      </c>
      <c r="N228" s="87" t="s">
        <v>144</v>
      </c>
      <c r="P228" s="322"/>
      <c r="Q228" s="322"/>
      <c r="R228" s="322"/>
      <c r="T228" s="322"/>
      <c r="U228" s="322"/>
      <c r="W228" s="322"/>
      <c r="X228" s="322"/>
      <c r="Z228" s="322"/>
      <c r="AA228" s="322"/>
      <c r="AB228" s="322"/>
      <c r="AE228" s="281"/>
    </row>
    <row r="229" spans="1:32" ht="12.75" customHeight="1" thickTop="1" thickBot="1" x14ac:dyDescent="0.4">
      <c r="A229" s="362">
        <v>226</v>
      </c>
      <c r="B229" s="363">
        <v>6</v>
      </c>
      <c r="C229" s="364">
        <v>44353</v>
      </c>
      <c r="D229" s="378" t="s">
        <v>103</v>
      </c>
      <c r="E229" s="366" t="str">
        <f t="shared" si="47"/>
        <v>NEW FAIRFIELD UNITED</v>
      </c>
      <c r="F229" s="366" t="str">
        <f t="shared" si="47"/>
        <v>EAST HAVEN SC</v>
      </c>
      <c r="G229" s="367"/>
      <c r="H229" s="361">
        <f t="shared" si="48"/>
        <v>0.41666666666666669</v>
      </c>
      <c r="I229" s="366" t="str">
        <f>VLOOKUP(E229,fields,2)</f>
        <v>New Fairfield HS, New Fairfield</v>
      </c>
      <c r="J229" s="368" t="s">
        <v>0</v>
      </c>
      <c r="K229" s="16"/>
      <c r="M229" s="87" t="s">
        <v>141</v>
      </c>
      <c r="N229" s="87" t="s">
        <v>138</v>
      </c>
      <c r="P229" s="322"/>
      <c r="Q229" s="322"/>
      <c r="R229" s="322"/>
      <c r="S229" s="16"/>
      <c r="T229" s="207"/>
      <c r="U229" s="207"/>
      <c r="V229" s="16">
        <v>73</v>
      </c>
      <c r="W229" s="218"/>
      <c r="X229" s="224"/>
      <c r="Y229" s="16"/>
      <c r="Z229" s="275"/>
      <c r="AA229" s="322"/>
      <c r="AB229" s="322"/>
      <c r="AC229" s="16"/>
      <c r="AF229" s="322"/>
    </row>
    <row r="230" spans="1:32" ht="12.75" customHeight="1" thickTop="1" thickBot="1" x14ac:dyDescent="0.4">
      <c r="A230" s="362">
        <v>227</v>
      </c>
      <c r="B230" s="362" t="s">
        <v>0</v>
      </c>
      <c r="C230" s="364" t="s">
        <v>0</v>
      </c>
      <c r="D230" s="382" t="s">
        <v>0</v>
      </c>
      <c r="E230" s="366" t="s">
        <v>0</v>
      </c>
      <c r="F230" s="366" t="s">
        <v>0</v>
      </c>
      <c r="G230" s="367" t="s">
        <v>0</v>
      </c>
      <c r="H230" s="361" t="e">
        <f t="shared" si="48"/>
        <v>#N/A</v>
      </c>
      <c r="I230" s="366" t="s">
        <v>0</v>
      </c>
      <c r="J230" s="368" t="s">
        <v>0</v>
      </c>
      <c r="K230" s="277"/>
      <c r="L230" s="91"/>
      <c r="M230" s="87"/>
      <c r="N230" s="87"/>
      <c r="P230" s="322"/>
      <c r="Q230" s="322"/>
      <c r="S230" s="16"/>
      <c r="T230" s="207"/>
      <c r="U230" s="207"/>
      <c r="V230" s="16">
        <v>74</v>
      </c>
      <c r="W230" s="218"/>
      <c r="X230" s="224"/>
      <c r="Y230" s="16"/>
      <c r="Z230" s="275"/>
      <c r="AA230" s="322"/>
      <c r="AB230" s="322"/>
      <c r="AC230" s="91"/>
      <c r="AE230" s="281"/>
      <c r="AF230" s="322"/>
    </row>
    <row r="231" spans="1:32" ht="12.75" customHeight="1" thickTop="1" x14ac:dyDescent="0.35">
      <c r="A231" s="362">
        <v>228</v>
      </c>
      <c r="B231" s="363">
        <v>7</v>
      </c>
      <c r="C231" s="364">
        <v>44360</v>
      </c>
      <c r="D231" s="365" t="s">
        <v>10</v>
      </c>
      <c r="E231" s="366" t="str">
        <f t="shared" ref="E231:F235" si="49">VLOOKUP(M231,Teams,2)</f>
        <v>NEWTOWN SALTY DOGS</v>
      </c>
      <c r="F231" s="366" t="str">
        <f t="shared" si="49"/>
        <v>SHELTON FC</v>
      </c>
      <c r="G231" s="367"/>
      <c r="H231" s="361">
        <f t="shared" si="48"/>
        <v>0.33333333333333331</v>
      </c>
      <c r="I231" s="366" t="str">
        <f>VLOOKUP(E231,fields,2)</f>
        <v>Treadwell Park, Newtown</v>
      </c>
      <c r="J231" s="368" t="s">
        <v>0</v>
      </c>
      <c r="K231" s="16"/>
      <c r="M231" s="87" t="s">
        <v>94</v>
      </c>
      <c r="N231" s="87" t="s">
        <v>93</v>
      </c>
      <c r="P231" s="322"/>
      <c r="Q231" s="322"/>
      <c r="R231" s="322"/>
      <c r="T231" s="324"/>
      <c r="U231" s="324"/>
      <c r="V231" s="325"/>
      <c r="W231" s="324"/>
      <c r="X231" s="324"/>
      <c r="Z231" s="322"/>
      <c r="AA231" s="322"/>
      <c r="AB231" s="322"/>
      <c r="AF231" s="322"/>
    </row>
    <row r="232" spans="1:32" ht="12.75" customHeight="1" x14ac:dyDescent="0.35">
      <c r="A232" s="362">
        <v>229</v>
      </c>
      <c r="B232" s="363">
        <v>7</v>
      </c>
      <c r="C232" s="364">
        <v>44360</v>
      </c>
      <c r="D232" s="365" t="s">
        <v>10</v>
      </c>
      <c r="E232" s="366" t="str">
        <f t="shared" si="49"/>
        <v>STAMFORD FC</v>
      </c>
      <c r="F232" s="366" t="str">
        <f t="shared" si="49"/>
        <v>CLUB NAPOLI 30</v>
      </c>
      <c r="G232" s="367"/>
      <c r="H232" s="361">
        <f t="shared" si="48"/>
        <v>0.41666666666666702</v>
      </c>
      <c r="I232" s="366" t="str">
        <f>VLOOKUP(E232,fields,2)</f>
        <v>West Beach Fields (T), Stamford</v>
      </c>
      <c r="J232" s="368" t="s">
        <v>0</v>
      </c>
      <c r="K232" s="16"/>
      <c r="M232" s="87" t="s">
        <v>96</v>
      </c>
      <c r="N232" s="87" t="s">
        <v>95</v>
      </c>
      <c r="P232" s="322"/>
      <c r="Q232" s="322"/>
      <c r="R232" s="322"/>
      <c r="T232" s="322"/>
      <c r="U232" s="322"/>
      <c r="W232" s="322"/>
      <c r="X232" s="322"/>
      <c r="Z232" s="322"/>
      <c r="AA232" s="322"/>
      <c r="AB232" s="322"/>
      <c r="AF232" s="322"/>
    </row>
    <row r="233" spans="1:32" ht="12.75" customHeight="1" x14ac:dyDescent="0.35">
      <c r="A233" s="362">
        <v>230</v>
      </c>
      <c r="B233" s="363">
        <v>7</v>
      </c>
      <c r="C233" s="364">
        <v>44360</v>
      </c>
      <c r="D233" s="365" t="s">
        <v>10</v>
      </c>
      <c r="E233" s="366" t="str">
        <f t="shared" si="49"/>
        <v>NORTH BRANFORD 30</v>
      </c>
      <c r="F233" s="366" t="str">
        <f t="shared" si="49"/>
        <v>NAUGATUCK FUSION</v>
      </c>
      <c r="G233" s="367"/>
      <c r="H233" s="361">
        <f t="shared" si="48"/>
        <v>0.41666666666666669</v>
      </c>
      <c r="I233" s="366" t="str">
        <f>VLOOKUP(E233,fields,2)</f>
        <v>Northford Park (G), North Branford</v>
      </c>
      <c r="J233" s="368" t="s">
        <v>0</v>
      </c>
      <c r="K233" s="16"/>
      <c r="M233" s="87" t="s">
        <v>99</v>
      </c>
      <c r="N233" s="87" t="s">
        <v>92</v>
      </c>
      <c r="P233" s="322"/>
      <c r="Q233" s="322"/>
      <c r="R233" s="322"/>
      <c r="T233" s="322"/>
      <c r="U233" s="322"/>
      <c r="W233" s="322"/>
      <c r="X233" s="322"/>
      <c r="Z233" s="322"/>
      <c r="AA233" s="322"/>
      <c r="AB233" s="322"/>
      <c r="AF233" s="322"/>
    </row>
    <row r="234" spans="1:32" ht="12.75" customHeight="1" x14ac:dyDescent="0.35">
      <c r="A234" s="362">
        <v>231</v>
      </c>
      <c r="B234" s="363">
        <v>7</v>
      </c>
      <c r="C234" s="364">
        <v>44360</v>
      </c>
      <c r="D234" s="365" t="s">
        <v>10</v>
      </c>
      <c r="E234" s="366" t="str">
        <f t="shared" si="49"/>
        <v>DANBURY UNITED 30</v>
      </c>
      <c r="F234" s="366" t="str">
        <f t="shared" si="49"/>
        <v>GREENWICH ARSENAL 30</v>
      </c>
      <c r="G234" s="367"/>
      <c r="H234" s="361">
        <f t="shared" si="48"/>
        <v>0.375</v>
      </c>
      <c r="I234" s="366" t="str">
        <f>VLOOKUP(E234,fields,2)</f>
        <v>Portuguese Cultural Center (G), Danbury</v>
      </c>
      <c r="J234" s="368" t="s">
        <v>0</v>
      </c>
      <c r="K234" s="16"/>
      <c r="M234" s="87" t="s">
        <v>100</v>
      </c>
      <c r="N234" s="87" t="s">
        <v>98</v>
      </c>
      <c r="P234" s="322"/>
      <c r="Q234" s="322"/>
      <c r="R234" s="322"/>
      <c r="T234" s="322"/>
      <c r="U234" s="322"/>
      <c r="W234" s="322"/>
      <c r="X234" s="322"/>
      <c r="Z234" s="322"/>
      <c r="AA234" s="322"/>
      <c r="AB234" s="322"/>
      <c r="AE234" s="281"/>
      <c r="AF234" s="322"/>
    </row>
    <row r="235" spans="1:32" ht="12.75" customHeight="1" x14ac:dyDescent="0.35">
      <c r="A235" s="362">
        <v>232</v>
      </c>
      <c r="B235" s="363">
        <v>7</v>
      </c>
      <c r="C235" s="364">
        <v>44360</v>
      </c>
      <c r="D235" s="365" t="s">
        <v>10</v>
      </c>
      <c r="E235" s="366" t="str">
        <f t="shared" si="49"/>
        <v>CLINTON 30</v>
      </c>
      <c r="F235" s="366" t="str">
        <f t="shared" si="49"/>
        <v>VASCO DA GAMA 30</v>
      </c>
      <c r="G235" s="367"/>
      <c r="H235" s="361">
        <f t="shared" si="48"/>
        <v>0.41666666666666669</v>
      </c>
      <c r="I235" s="366" t="str">
        <f>VLOOKUP(E235,fields,2)</f>
        <v>Indian River Sports Complex (T), Clinton</v>
      </c>
      <c r="J235" s="368" t="s">
        <v>0</v>
      </c>
      <c r="K235" s="16"/>
      <c r="M235" s="87" t="s">
        <v>101</v>
      </c>
      <c r="N235" s="87" t="s">
        <v>97</v>
      </c>
      <c r="P235" s="322"/>
      <c r="Q235" s="322"/>
      <c r="R235" s="322"/>
      <c r="T235" s="322"/>
      <c r="U235" s="322"/>
      <c r="W235" s="322"/>
      <c r="X235" s="322"/>
      <c r="Z235" s="322"/>
      <c r="AA235" s="322"/>
      <c r="AB235" s="322"/>
      <c r="AF235" s="322"/>
    </row>
    <row r="236" spans="1:32" ht="12.75" customHeight="1" x14ac:dyDescent="0.35">
      <c r="A236" s="362">
        <v>233</v>
      </c>
      <c r="B236" s="363" t="s">
        <v>0</v>
      </c>
      <c r="C236" s="364" t="s">
        <v>0</v>
      </c>
      <c r="D236" s="369" t="s">
        <v>0</v>
      </c>
      <c r="E236" s="366" t="s">
        <v>0</v>
      </c>
      <c r="F236" s="366" t="s">
        <v>0</v>
      </c>
      <c r="G236" s="367" t="s">
        <v>0</v>
      </c>
      <c r="H236" s="361"/>
      <c r="I236" s="366" t="s">
        <v>0</v>
      </c>
      <c r="J236" s="368" t="s">
        <v>0</v>
      </c>
      <c r="K236" s="16"/>
      <c r="M236" s="87"/>
      <c r="N236" s="87"/>
      <c r="P236" s="322"/>
      <c r="Q236" s="322"/>
      <c r="R236" s="322"/>
      <c r="T236" s="322"/>
      <c r="U236" s="322"/>
      <c r="W236" s="322"/>
      <c r="X236" s="322"/>
      <c r="Z236" s="322"/>
      <c r="AA236" s="322"/>
      <c r="AB236" s="322"/>
      <c r="AC236" s="322"/>
      <c r="AE236" s="281"/>
      <c r="AF236" s="322"/>
    </row>
    <row r="237" spans="1:32" ht="12.75" customHeight="1" x14ac:dyDescent="0.35">
      <c r="A237" s="362">
        <v>234</v>
      </c>
      <c r="B237" s="363">
        <v>7</v>
      </c>
      <c r="C237" s="364">
        <v>44360</v>
      </c>
      <c r="D237" s="370" t="s">
        <v>175</v>
      </c>
      <c r="E237" s="366" t="str">
        <f t="shared" ref="E237:F241" si="50">VLOOKUP(M237,Teams,2)</f>
        <v>LITCHFIELD COUNTY BLUES</v>
      </c>
      <c r="F237" s="366" t="str">
        <f t="shared" si="50"/>
        <v>COYOTES FC</v>
      </c>
      <c r="G237" s="367"/>
      <c r="H237" s="361">
        <f>VLOOKUP(E237,START_TIMES,2)</f>
        <v>0.375</v>
      </c>
      <c r="I237" s="366" t="str">
        <f>VLOOKUP(E237,fields,2)</f>
        <v>New Milford HS, New Milford</v>
      </c>
      <c r="J237" s="368" t="s">
        <v>0</v>
      </c>
      <c r="K237" s="91"/>
      <c r="L237" s="91"/>
      <c r="M237" s="87" t="s">
        <v>154</v>
      </c>
      <c r="N237" s="87" t="s">
        <v>152</v>
      </c>
      <c r="T237" s="322"/>
      <c r="U237" s="322"/>
      <c r="W237" s="322"/>
      <c r="X237" s="322"/>
    </row>
    <row r="238" spans="1:32" ht="12.75" customHeight="1" x14ac:dyDescent="0.35">
      <c r="A238" s="362">
        <v>235</v>
      </c>
      <c r="B238" s="363">
        <v>7</v>
      </c>
      <c r="C238" s="364">
        <v>44360</v>
      </c>
      <c r="D238" s="370" t="s">
        <v>175</v>
      </c>
      <c r="E238" s="366" t="str">
        <f t="shared" si="50"/>
        <v>CLUB INDEPENDIENTE</v>
      </c>
      <c r="F238" s="366" t="str">
        <f t="shared" si="50"/>
        <v>QPR</v>
      </c>
      <c r="G238" s="367"/>
      <c r="H238" s="361">
        <f>VLOOKUP(E238,START_TIMES,2)</f>
        <v>0.33333333333333331</v>
      </c>
      <c r="I238" s="366" t="str">
        <f>VLOOKUP(E238,fields,2)</f>
        <v>Witek Park (G), Derby</v>
      </c>
      <c r="J238" s="368" t="s">
        <v>0</v>
      </c>
      <c r="K238" s="16"/>
      <c r="M238" s="87" t="s">
        <v>151</v>
      </c>
      <c r="N238" s="87" t="s">
        <v>158</v>
      </c>
      <c r="T238" s="322"/>
      <c r="U238" s="322"/>
      <c r="W238" s="322"/>
      <c r="X238" s="322"/>
    </row>
    <row r="239" spans="1:32" ht="12.75" customHeight="1" thickBot="1" x14ac:dyDescent="0.4">
      <c r="A239" s="362">
        <v>236</v>
      </c>
      <c r="B239" s="363">
        <v>7</v>
      </c>
      <c r="C239" s="364">
        <v>44360</v>
      </c>
      <c r="D239" s="370" t="s">
        <v>175</v>
      </c>
      <c r="E239" s="366" t="str">
        <f t="shared" si="50"/>
        <v>HAMDEN ALL STARS</v>
      </c>
      <c r="F239" s="366" t="str">
        <f t="shared" si="50"/>
        <v>MILFORD AMIGOS</v>
      </c>
      <c r="G239" s="367"/>
      <c r="H239" s="361">
        <f>VLOOKUP(E239,START_TIMES,2)</f>
        <v>0.41666666666666702</v>
      </c>
      <c r="I239" s="366" t="str">
        <f>VLOOKUP(E239,fields,2)</f>
        <v>West Woods School (G), Hamden</v>
      </c>
      <c r="J239" s="368" t="s">
        <v>0</v>
      </c>
      <c r="K239" s="16"/>
      <c r="M239" s="87" t="s">
        <v>153</v>
      </c>
      <c r="N239" s="87" t="s">
        <v>155</v>
      </c>
      <c r="T239" s="322"/>
      <c r="U239" s="322"/>
      <c r="W239" s="322"/>
      <c r="X239" s="322"/>
    </row>
    <row r="240" spans="1:32" ht="12.75" customHeight="1" thickTop="1" thickBot="1" x14ac:dyDescent="0.4">
      <c r="A240" s="362">
        <v>237</v>
      </c>
      <c r="B240" s="363">
        <v>7</v>
      </c>
      <c r="C240" s="364">
        <v>44360</v>
      </c>
      <c r="D240" s="370" t="s">
        <v>175</v>
      </c>
      <c r="E240" s="366" t="str">
        <f t="shared" si="50"/>
        <v>MILFORD TUESDAY</v>
      </c>
      <c r="F240" s="366" t="str">
        <f t="shared" si="50"/>
        <v>POLONIA FALCON FC 30</v>
      </c>
      <c r="G240" s="380" t="s">
        <v>204</v>
      </c>
      <c r="H240" s="361">
        <f>VLOOKUP(E240,START_TIMES,2)</f>
        <v>0.33333333333333331</v>
      </c>
      <c r="I240" s="366" t="str">
        <f>VLOOKUP(E240,fields,2)</f>
        <v>Peck Place School (G), Orange</v>
      </c>
      <c r="J240" s="368" t="s">
        <v>913</v>
      </c>
      <c r="K240" s="16"/>
      <c r="M240" s="87" t="s">
        <v>156</v>
      </c>
      <c r="N240" s="87" t="s">
        <v>157</v>
      </c>
      <c r="P240" s="322"/>
      <c r="Q240" s="322"/>
      <c r="R240" s="322"/>
      <c r="T240" s="322"/>
      <c r="U240" s="322"/>
      <c r="W240" s="322"/>
      <c r="X240" s="322"/>
      <c r="AA240" s="322"/>
      <c r="AB240" s="322"/>
    </row>
    <row r="241" spans="1:32" ht="12.75" customHeight="1" thickTop="1" x14ac:dyDescent="0.35">
      <c r="A241" s="362">
        <v>238</v>
      </c>
      <c r="B241" s="363">
        <v>7</v>
      </c>
      <c r="C241" s="364">
        <v>44360</v>
      </c>
      <c r="D241" s="370" t="s">
        <v>175</v>
      </c>
      <c r="E241" s="366" t="str">
        <f t="shared" si="50"/>
        <v>TRINITY FC</v>
      </c>
      <c r="F241" s="371" t="str">
        <f t="shared" si="50"/>
        <v>INTERNATIONAL FC</v>
      </c>
      <c r="G241" s="367"/>
      <c r="H241" s="361">
        <f>VLOOKUP(E241,START_TIMES,2)</f>
        <v>0.41666666666666702</v>
      </c>
      <c r="I241" s="366" t="str">
        <f>VLOOKUP(E241,fields,2)</f>
        <v>Celentano Field, New Haven</v>
      </c>
      <c r="J241" s="368" t="s">
        <v>0</v>
      </c>
      <c r="K241" s="16"/>
      <c r="M241" s="87" t="s">
        <v>159</v>
      </c>
      <c r="N241" s="87" t="s">
        <v>150</v>
      </c>
      <c r="P241" s="322"/>
      <c r="Q241" s="322"/>
      <c r="R241" s="322"/>
      <c r="T241" s="322"/>
      <c r="U241" s="322"/>
      <c r="W241" s="322"/>
      <c r="X241" s="322"/>
      <c r="Z241" s="322"/>
      <c r="AA241" s="322"/>
      <c r="AB241" s="322"/>
      <c r="AC241" s="322"/>
      <c r="AF241" s="322"/>
    </row>
    <row r="242" spans="1:32" ht="12.75" customHeight="1" x14ac:dyDescent="0.35">
      <c r="A242" s="362">
        <v>239</v>
      </c>
      <c r="B242" s="363" t="s">
        <v>0</v>
      </c>
      <c r="C242" s="364" t="s">
        <v>0</v>
      </c>
      <c r="D242" s="369" t="s">
        <v>0</v>
      </c>
      <c r="E242" s="366" t="s">
        <v>0</v>
      </c>
      <c r="F242" s="366" t="s">
        <v>0</v>
      </c>
      <c r="G242" s="367" t="s">
        <v>0</v>
      </c>
      <c r="H242" s="361"/>
      <c r="I242" s="366" t="s">
        <v>0</v>
      </c>
      <c r="J242" s="368" t="s">
        <v>0</v>
      </c>
      <c r="K242" s="91"/>
      <c r="L242" s="91"/>
      <c r="M242" s="87"/>
      <c r="N242" s="87"/>
      <c r="P242" s="322"/>
      <c r="Q242" s="322"/>
      <c r="R242" s="322"/>
      <c r="T242" s="322"/>
      <c r="U242" s="322"/>
      <c r="W242" s="322"/>
      <c r="X242" s="322"/>
      <c r="Z242" s="322"/>
      <c r="AA242" s="322"/>
      <c r="AB242" s="322"/>
      <c r="AC242" s="322"/>
      <c r="AE242" s="281"/>
      <c r="AF242" s="322"/>
    </row>
    <row r="243" spans="1:32" ht="12.75" customHeight="1" thickBot="1" x14ac:dyDescent="0.4">
      <c r="A243" s="362">
        <v>240</v>
      </c>
      <c r="B243" s="363">
        <v>7</v>
      </c>
      <c r="C243" s="364">
        <v>44360</v>
      </c>
      <c r="D243" s="373" t="s">
        <v>11</v>
      </c>
      <c r="E243" s="366" t="str">
        <f t="shared" ref="E243:F247" si="51">VLOOKUP(M243,Teams,2)</f>
        <v>HENRY  REID FC 40</v>
      </c>
      <c r="F243" s="366" t="str">
        <f t="shared" si="51"/>
        <v>GREENWICH GUNNERS 40</v>
      </c>
      <c r="G243" s="367"/>
      <c r="H243" s="361">
        <v>0.33333333333333331</v>
      </c>
      <c r="I243" s="366" t="str">
        <f>VLOOKUP(E243,fields,2)</f>
        <v>Ludlowe HS (T), Fairfield</v>
      </c>
      <c r="J243" s="368" t="s">
        <v>0</v>
      </c>
      <c r="K243" s="16"/>
      <c r="M243" s="87" t="s">
        <v>104</v>
      </c>
      <c r="N243" s="87" t="s">
        <v>162</v>
      </c>
      <c r="T243" s="322"/>
      <c r="U243" s="322"/>
      <c r="W243" s="322"/>
    </row>
    <row r="244" spans="1:32" ht="12.75" customHeight="1" thickTop="1" thickBot="1" x14ac:dyDescent="0.4">
      <c r="A244" s="362">
        <v>241</v>
      </c>
      <c r="B244" s="363">
        <v>7</v>
      </c>
      <c r="C244" s="364">
        <v>44360</v>
      </c>
      <c r="D244" s="373" t="s">
        <v>11</v>
      </c>
      <c r="E244" s="366" t="str">
        <f t="shared" si="51"/>
        <v>GREENWICH ARSENAL 40</v>
      </c>
      <c r="F244" s="366" t="str">
        <f t="shared" si="51"/>
        <v>VASCO DA GAMA 40</v>
      </c>
      <c r="G244" s="380"/>
      <c r="H244" s="361">
        <v>0.33333333333333331</v>
      </c>
      <c r="I244" s="366" t="s">
        <v>903</v>
      </c>
      <c r="J244" s="368" t="s">
        <v>0</v>
      </c>
      <c r="K244" s="16"/>
      <c r="M244" s="87" t="s">
        <v>161</v>
      </c>
      <c r="N244" s="87" t="s">
        <v>108</v>
      </c>
      <c r="P244" s="322"/>
      <c r="Q244" s="322"/>
      <c r="R244" s="322"/>
      <c r="T244" s="322"/>
      <c r="U244" s="322"/>
      <c r="W244" s="322"/>
      <c r="X244" s="322"/>
      <c r="Z244" s="322"/>
      <c r="AA244" s="322"/>
      <c r="AB244" s="322"/>
      <c r="AC244" s="322"/>
      <c r="AE244" s="281"/>
      <c r="AF244" s="322"/>
    </row>
    <row r="245" spans="1:32" ht="12.75" customHeight="1" thickTop="1" thickBot="1" x14ac:dyDescent="0.4">
      <c r="A245" s="362">
        <v>242</v>
      </c>
      <c r="B245" s="363">
        <v>7</v>
      </c>
      <c r="C245" s="364">
        <v>44360</v>
      </c>
      <c r="D245" s="373" t="s">
        <v>11</v>
      </c>
      <c r="E245" s="366" t="str">
        <f t="shared" si="51"/>
        <v>GREENWICH PUMAS 40</v>
      </c>
      <c r="F245" s="366" t="str">
        <f t="shared" si="51"/>
        <v>PAN ZONES</v>
      </c>
      <c r="G245" s="367"/>
      <c r="H245" s="361">
        <f>VLOOKUP(E245,START_TIMES,2)</f>
        <v>0.41666666666666702</v>
      </c>
      <c r="I245" s="366" t="s">
        <v>884</v>
      </c>
      <c r="J245" s="368" t="s">
        <v>0</v>
      </c>
      <c r="K245" s="16"/>
      <c r="M245" s="87" t="s">
        <v>163</v>
      </c>
      <c r="N245" s="87" t="s">
        <v>105</v>
      </c>
      <c r="P245" s="322"/>
      <c r="Q245" s="322"/>
      <c r="R245" s="322"/>
      <c r="T245" s="322"/>
      <c r="U245" s="322"/>
      <c r="W245" s="322"/>
      <c r="X245" s="322"/>
      <c r="Z245" s="322"/>
      <c r="AA245" s="322"/>
      <c r="AB245" s="322"/>
      <c r="AE245" s="281"/>
    </row>
    <row r="246" spans="1:32" ht="12.75" customHeight="1" thickTop="1" thickBot="1" x14ac:dyDescent="0.4">
      <c r="A246" s="362">
        <v>243</v>
      </c>
      <c r="B246" s="363">
        <v>7</v>
      </c>
      <c r="C246" s="364">
        <v>44360</v>
      </c>
      <c r="D246" s="373" t="s">
        <v>11</v>
      </c>
      <c r="E246" s="366" t="str">
        <f t="shared" si="51"/>
        <v>RIDGEFIELD KICKS</v>
      </c>
      <c r="F246" s="366" t="str">
        <f t="shared" si="51"/>
        <v>STORM FC</v>
      </c>
      <c r="G246" s="380"/>
      <c r="H246" s="361">
        <f>VLOOKUP(E246,START_TIMES,2)</f>
        <v>0.375</v>
      </c>
      <c r="I246" s="366" t="str">
        <f>VLOOKUP(E246,fields,2)</f>
        <v>Diniz Field, Ridgefield</v>
      </c>
      <c r="J246" s="368" t="s">
        <v>0</v>
      </c>
      <c r="K246" s="16"/>
      <c r="M246" s="87" t="s">
        <v>106</v>
      </c>
      <c r="N246" s="87" t="s">
        <v>107</v>
      </c>
      <c r="P246" s="322"/>
      <c r="Q246" s="322"/>
      <c r="R246" s="322"/>
      <c r="T246" s="322"/>
      <c r="U246" s="322"/>
      <c r="W246" s="322"/>
      <c r="X246" s="322"/>
      <c r="Z246" s="322"/>
      <c r="AA246" s="322"/>
      <c r="AB246" s="322"/>
      <c r="AE246" s="281"/>
    </row>
    <row r="247" spans="1:32" ht="12.75" customHeight="1" thickTop="1" x14ac:dyDescent="0.35">
      <c r="A247" s="362">
        <v>244</v>
      </c>
      <c r="B247" s="363">
        <v>7</v>
      </c>
      <c r="C247" s="364">
        <v>44360</v>
      </c>
      <c r="D247" s="373" t="s">
        <v>11</v>
      </c>
      <c r="E247" s="366" t="str">
        <f t="shared" si="51"/>
        <v>WATERBURY ALBANIANS</v>
      </c>
      <c r="F247" s="366" t="str">
        <f t="shared" si="51"/>
        <v>FAIRFIELD GAC 40</v>
      </c>
      <c r="G247" s="367"/>
      <c r="H247" s="361">
        <f>VLOOKUP(E247,START_TIMES,2)</f>
        <v>0.33333333333333331</v>
      </c>
      <c r="I247" s="366" t="str">
        <f>VLOOKUP(E247,fields,2)</f>
        <v>Brookfield HS, Brookfield</v>
      </c>
      <c r="J247" s="368" t="s">
        <v>0</v>
      </c>
      <c r="K247" s="16"/>
      <c r="M247" s="87" t="s">
        <v>109</v>
      </c>
      <c r="N247" s="87" t="s">
        <v>160</v>
      </c>
      <c r="P247" s="322"/>
      <c r="Q247" s="322"/>
      <c r="R247" s="322"/>
      <c r="T247" s="322"/>
      <c r="U247" s="322"/>
      <c r="W247" s="322"/>
      <c r="X247" s="322"/>
      <c r="AA247" s="322"/>
      <c r="AB247" s="322"/>
    </row>
    <row r="248" spans="1:32" ht="12.75" customHeight="1" x14ac:dyDescent="0.35">
      <c r="A248" s="362">
        <v>245</v>
      </c>
      <c r="B248" s="363" t="s">
        <v>0</v>
      </c>
      <c r="C248" s="364" t="s">
        <v>0</v>
      </c>
      <c r="D248" s="369" t="s">
        <v>0</v>
      </c>
      <c r="E248" s="366" t="s">
        <v>0</v>
      </c>
      <c r="F248" s="366" t="s">
        <v>0</v>
      </c>
      <c r="G248" s="367" t="s">
        <v>0</v>
      </c>
      <c r="H248" s="361"/>
      <c r="I248" s="366" t="s">
        <v>0</v>
      </c>
      <c r="J248" s="368" t="s">
        <v>0</v>
      </c>
      <c r="K248" s="16"/>
      <c r="M248" s="87"/>
      <c r="N248" s="87"/>
      <c r="P248" s="322"/>
      <c r="Q248" s="322"/>
      <c r="R248" s="322"/>
      <c r="T248" s="322"/>
      <c r="U248" s="322"/>
      <c r="W248" s="322"/>
      <c r="X248" s="322"/>
      <c r="Z248" s="322"/>
      <c r="AA248" s="322"/>
      <c r="AB248" s="322"/>
      <c r="AC248" s="322"/>
      <c r="AE248" s="281"/>
      <c r="AF248" s="322"/>
    </row>
    <row r="249" spans="1:32" ht="12.75" customHeight="1" x14ac:dyDescent="0.35">
      <c r="A249" s="362">
        <v>246</v>
      </c>
      <c r="B249" s="363">
        <v>7</v>
      </c>
      <c r="C249" s="364">
        <v>44360</v>
      </c>
      <c r="D249" s="374" t="s">
        <v>12</v>
      </c>
      <c r="E249" s="366" t="str">
        <f t="shared" ref="E249:F255" si="52">VLOOKUP(M249,Teams,2)</f>
        <v>CLINTON 40</v>
      </c>
      <c r="F249" s="366" t="str">
        <f t="shared" si="52"/>
        <v>SOUTHEAST ROVERS</v>
      </c>
      <c r="G249" s="367"/>
      <c r="H249" s="361">
        <v>0.33333333333333331</v>
      </c>
      <c r="I249" s="366" t="str">
        <f t="shared" ref="I249:I255" si="53">VLOOKUP(E249,fields,2)</f>
        <v>Indian River Sports Complex (T), Clinton</v>
      </c>
      <c r="J249" s="368" t="s">
        <v>0</v>
      </c>
      <c r="K249" s="16"/>
      <c r="M249" s="328" t="s">
        <v>111</v>
      </c>
      <c r="N249" s="328" t="s">
        <v>872</v>
      </c>
    </row>
    <row r="250" spans="1:32" ht="12.75" customHeight="1" x14ac:dyDescent="0.35">
      <c r="A250" s="362">
        <v>247</v>
      </c>
      <c r="B250" s="363">
        <v>7</v>
      </c>
      <c r="C250" s="364">
        <v>44360</v>
      </c>
      <c r="D250" s="374" t="s">
        <v>12</v>
      </c>
      <c r="E250" s="366" t="str">
        <f t="shared" si="52"/>
        <v>WILTON WOLVES</v>
      </c>
      <c r="F250" s="366" t="str">
        <f t="shared" si="52"/>
        <v>GUILFORD BELL CURVE</v>
      </c>
      <c r="G250" s="367"/>
      <c r="H250" s="361">
        <f t="shared" ref="H250:H255" si="54">VLOOKUP(E250,START_TIMES,2)</f>
        <v>0.41666666666666702</v>
      </c>
      <c r="I250" s="366" t="str">
        <f t="shared" si="53"/>
        <v>Lily Field (T), Wilton</v>
      </c>
      <c r="J250" s="368" t="s">
        <v>0</v>
      </c>
      <c r="K250" s="16"/>
      <c r="M250" s="348" t="s">
        <v>123</v>
      </c>
      <c r="N250" s="348" t="s">
        <v>115</v>
      </c>
      <c r="P250" s="322"/>
      <c r="Q250" s="322"/>
      <c r="R250" s="322"/>
      <c r="T250" s="322"/>
      <c r="U250" s="322"/>
      <c r="W250" s="322"/>
      <c r="X250" s="322"/>
      <c r="AA250" s="322"/>
      <c r="AB250" s="322"/>
    </row>
    <row r="251" spans="1:32" ht="12.75" customHeight="1" x14ac:dyDescent="0.35">
      <c r="A251" s="362">
        <v>248</v>
      </c>
      <c r="B251" s="363">
        <v>7</v>
      </c>
      <c r="C251" s="364">
        <v>44360</v>
      </c>
      <c r="D251" s="374" t="s">
        <v>12</v>
      </c>
      <c r="E251" s="366" t="str">
        <f t="shared" si="52"/>
        <v>NORWALK SPORT COLOMBIA</v>
      </c>
      <c r="F251" s="366" t="str">
        <f t="shared" si="52"/>
        <v>CLUB NAPOLI 40</v>
      </c>
      <c r="G251" s="367"/>
      <c r="H251" s="361">
        <f t="shared" si="54"/>
        <v>0.41666666666666702</v>
      </c>
      <c r="I251" s="366" t="str">
        <f t="shared" si="53"/>
        <v>Nathan Hale MS (T), Norwalk</v>
      </c>
      <c r="J251" s="368" t="s">
        <v>0</v>
      </c>
      <c r="K251" s="16"/>
      <c r="M251" s="328" t="s">
        <v>120</v>
      </c>
      <c r="N251" s="328" t="s">
        <v>112</v>
      </c>
      <c r="P251" s="322"/>
      <c r="Q251" s="322"/>
      <c r="R251" s="322"/>
      <c r="T251" s="322"/>
      <c r="U251" s="322"/>
      <c r="W251" s="322"/>
      <c r="X251" s="322"/>
      <c r="AA251" s="322"/>
      <c r="AB251" s="322"/>
    </row>
    <row r="252" spans="1:32" ht="12.75" customHeight="1" x14ac:dyDescent="0.35">
      <c r="A252" s="362">
        <v>249</v>
      </c>
      <c r="B252" s="363">
        <v>7</v>
      </c>
      <c r="C252" s="364">
        <v>44360</v>
      </c>
      <c r="D252" s="374" t="s">
        <v>12</v>
      </c>
      <c r="E252" s="366" t="str">
        <f t="shared" si="52"/>
        <v>BESA SC</v>
      </c>
      <c r="F252" s="366" t="str">
        <f t="shared" si="52"/>
        <v xml:space="preserve">GUILFORD CELTIC </v>
      </c>
      <c r="G252" s="376"/>
      <c r="H252" s="361">
        <f t="shared" si="54"/>
        <v>0.41666666666666669</v>
      </c>
      <c r="I252" s="366" t="str">
        <f t="shared" si="53"/>
        <v>Bucks Hill Park (G), Waterbury</v>
      </c>
      <c r="J252" s="368" t="s">
        <v>0</v>
      </c>
      <c r="K252" s="16"/>
      <c r="M252" s="328" t="s">
        <v>110</v>
      </c>
      <c r="N252" s="328" t="s">
        <v>868</v>
      </c>
      <c r="P252" s="322"/>
      <c r="Q252" s="322"/>
      <c r="R252" s="322"/>
      <c r="T252" s="322"/>
      <c r="U252" s="322"/>
      <c r="W252" s="322"/>
      <c r="X252" s="322"/>
      <c r="AA252" s="322"/>
      <c r="AB252" s="322"/>
    </row>
    <row r="253" spans="1:32" ht="12.75" customHeight="1" x14ac:dyDescent="0.35">
      <c r="A253" s="362">
        <v>250</v>
      </c>
      <c r="B253" s="363">
        <v>7</v>
      </c>
      <c r="C253" s="364">
        <v>44360</v>
      </c>
      <c r="D253" s="374" t="s">
        <v>12</v>
      </c>
      <c r="E253" s="366" t="str">
        <f t="shared" si="52"/>
        <v>NORTH HAVEN SC</v>
      </c>
      <c r="F253" s="366" t="str">
        <f t="shared" si="52"/>
        <v>DERBY QUITUS</v>
      </c>
      <c r="G253" s="367"/>
      <c r="H253" s="361">
        <f t="shared" si="54"/>
        <v>0.33333333333333331</v>
      </c>
      <c r="I253" s="366" t="str">
        <f t="shared" si="53"/>
        <v>North Haven MS (T), North Haven</v>
      </c>
      <c r="J253" s="368" t="s">
        <v>0</v>
      </c>
      <c r="K253" s="16"/>
      <c r="M253" s="328" t="s">
        <v>119</v>
      </c>
      <c r="N253" s="328" t="s">
        <v>865</v>
      </c>
      <c r="P253" s="322"/>
      <c r="Q253" s="322"/>
      <c r="R253" s="322"/>
      <c r="T253" s="322"/>
      <c r="U253" s="322"/>
      <c r="W253" s="322"/>
      <c r="X253" s="322"/>
      <c r="Z253" s="322"/>
      <c r="AA253" s="322"/>
      <c r="AB253" s="322"/>
      <c r="AC253" s="322"/>
      <c r="AF253" s="322"/>
    </row>
    <row r="254" spans="1:32" ht="12.75" customHeight="1" x14ac:dyDescent="0.35">
      <c r="A254" s="362">
        <v>251</v>
      </c>
      <c r="B254" s="363">
        <v>7</v>
      </c>
      <c r="C254" s="364">
        <v>44360</v>
      </c>
      <c r="D254" s="374" t="s">
        <v>12</v>
      </c>
      <c r="E254" s="366" t="str">
        <f t="shared" si="52"/>
        <v>NEW HAVEN AMERICANS</v>
      </c>
      <c r="F254" s="366" t="str">
        <f t="shared" si="52"/>
        <v>NORTH BRANFORD 40</v>
      </c>
      <c r="G254" s="367"/>
      <c r="H254" s="361">
        <f t="shared" si="54"/>
        <v>0.41666666666666702</v>
      </c>
      <c r="I254" s="366" t="str">
        <f t="shared" si="53"/>
        <v>Peck Place School (G), Orange</v>
      </c>
      <c r="J254" s="368" t="s">
        <v>0</v>
      </c>
      <c r="K254" s="16"/>
      <c r="M254" s="318" t="s">
        <v>117</v>
      </c>
      <c r="N254" s="318" t="s">
        <v>870</v>
      </c>
      <c r="P254" s="322"/>
      <c r="Q254" s="322"/>
      <c r="R254" s="322"/>
      <c r="T254" s="322"/>
      <c r="U254" s="322"/>
      <c r="W254" s="322"/>
      <c r="X254" s="322"/>
      <c r="Z254" s="322"/>
      <c r="AA254" s="322"/>
      <c r="AB254" s="322"/>
      <c r="AE254" s="281"/>
    </row>
    <row r="255" spans="1:32" ht="12.75" customHeight="1" x14ac:dyDescent="0.35">
      <c r="A255" s="362">
        <v>252</v>
      </c>
      <c r="B255" s="363">
        <v>7</v>
      </c>
      <c r="C255" s="364">
        <v>44360</v>
      </c>
      <c r="D255" s="374" t="s">
        <v>12</v>
      </c>
      <c r="E255" s="366" t="str">
        <f t="shared" si="52"/>
        <v>ELI'S FC</v>
      </c>
      <c r="F255" s="366" t="str">
        <f t="shared" si="52"/>
        <v>STAMFORD UNITED</v>
      </c>
      <c r="G255" s="367"/>
      <c r="H255" s="361">
        <f t="shared" si="54"/>
        <v>0.41666666666666702</v>
      </c>
      <c r="I255" s="366" t="str">
        <f t="shared" si="53"/>
        <v>Prageman Park (G), Wallingford</v>
      </c>
      <c r="J255" s="368" t="s">
        <v>0</v>
      </c>
      <c r="K255" s="16"/>
      <c r="M255" s="328" t="s">
        <v>114</v>
      </c>
      <c r="N255" s="328" t="s">
        <v>873</v>
      </c>
    </row>
    <row r="256" spans="1:32" ht="12.75" customHeight="1" x14ac:dyDescent="0.35">
      <c r="A256" s="362">
        <v>253</v>
      </c>
      <c r="B256" s="363" t="s">
        <v>0</v>
      </c>
      <c r="C256" s="364" t="s">
        <v>0</v>
      </c>
      <c r="D256" s="369" t="s">
        <v>0</v>
      </c>
      <c r="E256" s="366" t="s">
        <v>0</v>
      </c>
      <c r="F256" s="366" t="s">
        <v>0</v>
      </c>
      <c r="G256" s="367" t="s">
        <v>0</v>
      </c>
      <c r="H256" s="361"/>
      <c r="I256" s="366" t="s">
        <v>0</v>
      </c>
      <c r="J256" s="368" t="s">
        <v>0</v>
      </c>
      <c r="K256" s="91"/>
      <c r="L256" s="91"/>
      <c r="M256" s="87"/>
      <c r="N256" s="87"/>
      <c r="P256" s="322"/>
      <c r="Q256" s="322"/>
      <c r="R256" s="322"/>
      <c r="T256" s="322"/>
      <c r="U256" s="322"/>
      <c r="W256" s="322"/>
      <c r="X256" s="322"/>
      <c r="Z256" s="322"/>
      <c r="AA256" s="322"/>
      <c r="AB256" s="322"/>
      <c r="AC256" s="322"/>
      <c r="AE256" s="281"/>
      <c r="AF256" s="322"/>
    </row>
    <row r="257" spans="1:32" ht="12.75" customHeight="1" x14ac:dyDescent="0.35">
      <c r="A257" s="362">
        <v>254</v>
      </c>
      <c r="B257" s="363">
        <v>7</v>
      </c>
      <c r="C257" s="364">
        <v>44360</v>
      </c>
      <c r="D257" s="377" t="s">
        <v>102</v>
      </c>
      <c r="E257" s="366" t="str">
        <f t="shared" ref="E257:F261" si="55">VLOOKUP(M257,Teams,2)</f>
        <v>GREENWICH ARSENAL 50</v>
      </c>
      <c r="F257" s="366" t="str">
        <f t="shared" si="55"/>
        <v>DYNAMO SC</v>
      </c>
      <c r="G257" s="367"/>
      <c r="H257" s="361">
        <v>0.33333333333333331</v>
      </c>
      <c r="I257" s="366" t="s">
        <v>903</v>
      </c>
      <c r="J257" s="368" t="s">
        <v>0</v>
      </c>
      <c r="K257" s="16"/>
      <c r="M257" s="87" t="s">
        <v>128</v>
      </c>
      <c r="N257" s="87" t="s">
        <v>126</v>
      </c>
      <c r="P257" s="322"/>
      <c r="Q257" s="322"/>
      <c r="R257" s="322"/>
      <c r="T257" s="322"/>
      <c r="U257" s="322"/>
      <c r="W257" s="322"/>
      <c r="X257" s="322"/>
      <c r="Z257" s="322"/>
      <c r="AA257" s="322"/>
      <c r="AB257" s="322"/>
      <c r="AC257" s="322"/>
      <c r="AE257" s="281"/>
      <c r="AF257" s="322"/>
    </row>
    <row r="258" spans="1:32" ht="12.75" customHeight="1" x14ac:dyDescent="0.35">
      <c r="A258" s="362">
        <v>255</v>
      </c>
      <c r="B258" s="363">
        <v>7</v>
      </c>
      <c r="C258" s="364">
        <v>44360</v>
      </c>
      <c r="D258" s="377" t="s">
        <v>102</v>
      </c>
      <c r="E258" s="366" t="str">
        <f t="shared" si="55"/>
        <v xml:space="preserve">CHESHIRE UNITED </v>
      </c>
      <c r="F258" s="366" t="str">
        <f t="shared" si="55"/>
        <v>POLONIA FALCON STARS FC</v>
      </c>
      <c r="G258" s="367"/>
      <c r="H258" s="361">
        <f>VLOOKUP(E258,START_TIMES,2)</f>
        <v>0.41666666666666669</v>
      </c>
      <c r="I258" s="366" t="str">
        <f>VLOOKUP(E258,fields,2)</f>
        <v>Quinnipiac Park (G), Cheshire</v>
      </c>
      <c r="J258" s="368" t="s">
        <v>0</v>
      </c>
      <c r="K258" s="16"/>
      <c r="M258" s="87" t="s">
        <v>125</v>
      </c>
      <c r="N258" s="87" t="s">
        <v>132</v>
      </c>
      <c r="P258" s="322"/>
      <c r="Q258" s="322"/>
      <c r="R258" s="322"/>
      <c r="T258" s="322"/>
      <c r="U258" s="322"/>
      <c r="W258" s="322"/>
      <c r="X258" s="322"/>
      <c r="Z258" s="322"/>
      <c r="AA258" s="322"/>
      <c r="AB258" s="322"/>
      <c r="AC258" s="322"/>
      <c r="AE258" s="281"/>
      <c r="AF258" s="322"/>
    </row>
    <row r="259" spans="1:32" ht="12.75" customHeight="1" x14ac:dyDescent="0.35">
      <c r="A259" s="362">
        <v>256</v>
      </c>
      <c r="B259" s="363">
        <v>7</v>
      </c>
      <c r="C259" s="364">
        <v>44360</v>
      </c>
      <c r="D259" s="377" t="s">
        <v>102</v>
      </c>
      <c r="E259" s="366" t="str">
        <f t="shared" si="55"/>
        <v>FAIRFIELD GAC 50</v>
      </c>
      <c r="F259" s="366" t="str">
        <f t="shared" si="55"/>
        <v>GREENWICH GUNNERS 50</v>
      </c>
      <c r="G259" s="367"/>
      <c r="H259" s="361">
        <f>VLOOKUP(E259,START_TIMES,2)</f>
        <v>0.41666666666666702</v>
      </c>
      <c r="I259" s="366" t="str">
        <f>VLOOKUP(E259,fields,2)</f>
        <v>Ludlowe HS (T), Fairfield</v>
      </c>
      <c r="J259" s="368" t="s">
        <v>0</v>
      </c>
      <c r="K259" s="16"/>
      <c r="M259" s="87" t="s">
        <v>127</v>
      </c>
      <c r="N259" s="87" t="s">
        <v>129</v>
      </c>
      <c r="P259" s="322"/>
      <c r="Q259" s="322"/>
      <c r="R259" s="322"/>
      <c r="T259" s="322"/>
      <c r="U259" s="322"/>
      <c r="W259" s="322"/>
      <c r="X259" s="322"/>
      <c r="Z259" s="322"/>
      <c r="AA259" s="322"/>
      <c r="AB259" s="322"/>
      <c r="AC259" s="322"/>
      <c r="AE259" s="281"/>
      <c r="AF259" s="322"/>
    </row>
    <row r="260" spans="1:32" ht="12.75" customHeight="1" x14ac:dyDescent="0.35">
      <c r="A260" s="362">
        <v>257</v>
      </c>
      <c r="B260" s="363">
        <v>7</v>
      </c>
      <c r="C260" s="364">
        <v>44360</v>
      </c>
      <c r="D260" s="377" t="s">
        <v>102</v>
      </c>
      <c r="E260" s="366" t="str">
        <f t="shared" si="55"/>
        <v>GREENWICH PUMAS LEGENDS</v>
      </c>
      <c r="F260" s="366" t="str">
        <f t="shared" si="55"/>
        <v>GUILFORD BLACK EAGLES</v>
      </c>
      <c r="G260" s="367"/>
      <c r="H260" s="361">
        <f>VLOOKUP(E260,START_TIMES,2)</f>
        <v>0.41666666666666702</v>
      </c>
      <c r="I260" s="366" t="s">
        <v>884</v>
      </c>
      <c r="J260" s="368" t="s">
        <v>0</v>
      </c>
      <c r="K260" s="16"/>
      <c r="M260" s="87" t="s">
        <v>130</v>
      </c>
      <c r="N260" s="87" t="s">
        <v>131</v>
      </c>
      <c r="P260" s="322"/>
      <c r="Q260" s="322"/>
      <c r="R260" s="322"/>
      <c r="T260" s="322"/>
      <c r="U260" s="322"/>
      <c r="W260" s="322"/>
      <c r="X260" s="322"/>
      <c r="Z260" s="322"/>
      <c r="AA260" s="322"/>
      <c r="AB260" s="322"/>
      <c r="AC260" s="322"/>
      <c r="AE260" s="281"/>
      <c r="AF260" s="322"/>
    </row>
    <row r="261" spans="1:32" ht="12.75" customHeight="1" x14ac:dyDescent="0.35">
      <c r="A261" s="362">
        <v>258</v>
      </c>
      <c r="B261" s="363">
        <v>7</v>
      </c>
      <c r="C261" s="364">
        <v>44360</v>
      </c>
      <c r="D261" s="377" t="s">
        <v>102</v>
      </c>
      <c r="E261" s="366" t="str">
        <f t="shared" si="55"/>
        <v>VASCO DA GAMA 50</v>
      </c>
      <c r="F261" s="366" t="str">
        <f t="shared" si="55"/>
        <v>CHESHIRE AZZURRI 50</v>
      </c>
      <c r="G261" s="367"/>
      <c r="H261" s="361">
        <f>VLOOKUP(E261,START_TIMES,2)</f>
        <v>0.41666666666666702</v>
      </c>
      <c r="I261" s="366" t="str">
        <f>VLOOKUP(E261,fields,2)</f>
        <v>Veterans Memorial Park (T), Bridgeport</v>
      </c>
      <c r="J261" s="368" t="s">
        <v>0</v>
      </c>
      <c r="K261" s="16"/>
      <c r="M261" s="87" t="s">
        <v>133</v>
      </c>
      <c r="N261" s="87" t="s">
        <v>124</v>
      </c>
      <c r="P261" s="322"/>
      <c r="Q261" s="322"/>
      <c r="R261" s="322"/>
      <c r="T261" s="322"/>
      <c r="U261" s="322"/>
      <c r="W261" s="322"/>
      <c r="X261" s="322"/>
      <c r="Z261" s="322"/>
      <c r="AA261" s="322"/>
      <c r="AB261" s="322"/>
      <c r="AC261" s="322"/>
      <c r="AE261" s="281"/>
      <c r="AF261" s="322"/>
    </row>
    <row r="262" spans="1:32" ht="12.5" customHeight="1" x14ac:dyDescent="0.35">
      <c r="A262" s="362">
        <v>259</v>
      </c>
      <c r="B262" s="363" t="s">
        <v>0</v>
      </c>
      <c r="C262" s="364" t="s">
        <v>0</v>
      </c>
      <c r="D262" s="369" t="s">
        <v>0</v>
      </c>
      <c r="E262" s="366" t="s">
        <v>0</v>
      </c>
      <c r="F262" s="366" t="s">
        <v>0</v>
      </c>
      <c r="G262" s="367" t="s">
        <v>0</v>
      </c>
      <c r="H262" s="361"/>
      <c r="I262" s="366" t="s">
        <v>0</v>
      </c>
      <c r="J262" s="368" t="s">
        <v>0</v>
      </c>
      <c r="K262" s="16"/>
      <c r="M262" s="87"/>
      <c r="N262" s="87"/>
    </row>
    <row r="263" spans="1:32" ht="12.5" customHeight="1" x14ac:dyDescent="0.35">
      <c r="A263" s="362">
        <v>260</v>
      </c>
      <c r="B263" s="363">
        <v>7</v>
      </c>
      <c r="C263" s="364">
        <v>44360</v>
      </c>
      <c r="D263" s="378" t="s">
        <v>103</v>
      </c>
      <c r="E263" s="366" t="str">
        <f t="shared" ref="E263:F266" si="56">VLOOKUP(M263,Teams,2)</f>
        <v>NEW FAIRFIELD UNITED</v>
      </c>
      <c r="F263" s="366" t="str">
        <f t="shared" si="56"/>
        <v>ZIMMITTI SC</v>
      </c>
      <c r="G263" s="367"/>
      <c r="H263" s="361">
        <f>VLOOKUP(E263,START_TIMES,2)</f>
        <v>0.41666666666666669</v>
      </c>
      <c r="I263" s="366" t="str">
        <f>VLOOKUP(E263,fields,2)</f>
        <v>New Fairfield HS, New Fairfield</v>
      </c>
      <c r="J263" s="368" t="s">
        <v>0</v>
      </c>
      <c r="K263" s="16"/>
      <c r="M263" s="87" t="s">
        <v>141</v>
      </c>
      <c r="N263" s="87" t="s">
        <v>147</v>
      </c>
    </row>
    <row r="264" spans="1:32" ht="12.75" customHeight="1" x14ac:dyDescent="0.35">
      <c r="A264" s="362">
        <v>261</v>
      </c>
      <c r="B264" s="363">
        <v>7</v>
      </c>
      <c r="C264" s="364">
        <v>44360</v>
      </c>
      <c r="D264" s="378" t="s">
        <v>103</v>
      </c>
      <c r="E264" s="366" t="str">
        <f t="shared" si="56"/>
        <v>CLUB NAPOLI 50</v>
      </c>
      <c r="F264" s="366" t="str">
        <f t="shared" si="56"/>
        <v>NORWALK MARINERS</v>
      </c>
      <c r="G264" s="367"/>
      <c r="H264" s="361">
        <f>VLOOKUP(E264,START_TIMES,2)</f>
        <v>0.41666666666666669</v>
      </c>
      <c r="I264" s="366" t="str">
        <f>VLOOKUP(E264,fields,2)</f>
        <v>North Farms Park (G), North Branford</v>
      </c>
      <c r="J264" s="368" t="s">
        <v>0</v>
      </c>
      <c r="K264" s="16"/>
      <c r="M264" s="87" t="s">
        <v>136</v>
      </c>
      <c r="N264" s="87" t="s">
        <v>144</v>
      </c>
      <c r="P264" s="322"/>
      <c r="Q264" s="322"/>
      <c r="R264" s="322"/>
      <c r="T264" s="322"/>
      <c r="U264" s="322"/>
      <c r="W264" s="322"/>
      <c r="X264" s="322"/>
      <c r="Z264" s="322"/>
      <c r="AA264" s="322"/>
      <c r="AB264" s="322"/>
      <c r="AC264" s="322"/>
      <c r="AE264" s="281"/>
      <c r="AF264" s="322"/>
    </row>
    <row r="265" spans="1:32" ht="12.75" customHeight="1" thickBot="1" x14ac:dyDescent="0.4">
      <c r="A265" s="362">
        <v>262</v>
      </c>
      <c r="B265" s="363">
        <v>7</v>
      </c>
      <c r="C265" s="364">
        <v>44360</v>
      </c>
      <c r="D265" s="378" t="s">
        <v>103</v>
      </c>
      <c r="E265" s="366" t="str">
        <f t="shared" si="56"/>
        <v>STAMFORD CITY</v>
      </c>
      <c r="F265" s="371" t="str">
        <f t="shared" si="56"/>
        <v>BYE 50</v>
      </c>
      <c r="G265" s="367"/>
      <c r="H265" s="372" t="s">
        <v>91</v>
      </c>
      <c r="I265" s="366" t="str">
        <f>VLOOKUP(E265,fields,2)</f>
        <v>West Beach Fields (T), Stamford</v>
      </c>
      <c r="J265" s="368" t="s">
        <v>0</v>
      </c>
      <c r="K265" s="16"/>
      <c r="M265" s="87" t="s">
        <v>146</v>
      </c>
      <c r="N265" s="87" t="s">
        <v>134</v>
      </c>
      <c r="T265" s="322"/>
      <c r="U265" s="322"/>
      <c r="W265" s="322"/>
      <c r="X265" s="322"/>
    </row>
    <row r="266" spans="1:32" ht="12.75" customHeight="1" thickTop="1" thickBot="1" x14ac:dyDescent="0.4">
      <c r="A266" s="362">
        <v>263</v>
      </c>
      <c r="B266" s="363">
        <v>7</v>
      </c>
      <c r="C266" s="364">
        <v>44360</v>
      </c>
      <c r="D266" s="378" t="s">
        <v>103</v>
      </c>
      <c r="E266" s="366" t="str">
        <f t="shared" si="56"/>
        <v>EAST HAVEN SC</v>
      </c>
      <c r="F266" s="366" t="str">
        <f t="shared" si="56"/>
        <v>NORTH BRANFORD LEGENDS</v>
      </c>
      <c r="G266" s="367"/>
      <c r="H266" s="361">
        <f>VLOOKUP(E266,START_TIMES,2)</f>
        <v>0.41666666666666669</v>
      </c>
      <c r="I266" s="366" t="str">
        <f>VLOOKUP(E266,fields,2)</f>
        <v>Moulthrop Field (G), East Haven</v>
      </c>
      <c r="J266" s="368" t="s">
        <v>0</v>
      </c>
      <c r="K266" s="16"/>
      <c r="M266" s="87" t="s">
        <v>138</v>
      </c>
      <c r="N266" s="87" t="s">
        <v>142</v>
      </c>
      <c r="P266" s="322"/>
      <c r="Q266" s="322"/>
      <c r="R266" s="322"/>
      <c r="S266" s="16"/>
      <c r="T266" s="207"/>
      <c r="U266" s="207"/>
      <c r="V266" s="16">
        <v>73</v>
      </c>
      <c r="W266" s="218"/>
      <c r="X266" s="224"/>
      <c r="Y266" s="16"/>
      <c r="Z266" s="275"/>
      <c r="AA266" s="322"/>
      <c r="AB266" s="322"/>
      <c r="AC266" s="16"/>
      <c r="AF266" s="322"/>
    </row>
    <row r="267" spans="1:32" ht="12.75" customHeight="1" thickTop="1" thickBot="1" x14ac:dyDescent="0.4">
      <c r="A267" s="362">
        <v>264</v>
      </c>
      <c r="B267" s="363" t="s">
        <v>0</v>
      </c>
      <c r="C267" s="364" t="s">
        <v>0</v>
      </c>
      <c r="D267" s="378" t="s">
        <v>0</v>
      </c>
      <c r="E267" s="366" t="s">
        <v>0</v>
      </c>
      <c r="F267" s="366" t="s">
        <v>0</v>
      </c>
      <c r="G267" s="367" t="s">
        <v>0</v>
      </c>
      <c r="H267" s="361" t="e">
        <f>VLOOKUP(E267,START_TIMES,2)</f>
        <v>#N/A</v>
      </c>
      <c r="I267" s="366" t="s">
        <v>0</v>
      </c>
      <c r="J267" s="368" t="s">
        <v>0</v>
      </c>
      <c r="M267" s="87"/>
      <c r="N267" s="87"/>
      <c r="P267" s="322"/>
      <c r="Q267" s="322"/>
      <c r="S267" s="16"/>
      <c r="T267" s="207"/>
      <c r="U267" s="207"/>
      <c r="V267" s="16">
        <v>74</v>
      </c>
      <c r="W267" s="218"/>
      <c r="X267" s="224"/>
      <c r="Y267" s="16"/>
      <c r="Z267" s="275"/>
      <c r="AA267" s="322"/>
      <c r="AB267" s="322"/>
      <c r="AC267" s="91"/>
      <c r="AE267" s="281"/>
      <c r="AF267" s="322"/>
    </row>
    <row r="268" spans="1:32" ht="12.75" customHeight="1" thickTop="1" x14ac:dyDescent="0.35">
      <c r="A268" s="362">
        <v>265</v>
      </c>
      <c r="B268" s="363">
        <v>8</v>
      </c>
      <c r="C268" s="364">
        <v>44367</v>
      </c>
      <c r="D268" s="365" t="s">
        <v>10</v>
      </c>
      <c r="E268" s="366" t="str">
        <f t="shared" ref="E268:F272" si="57">VLOOKUP(M268,Teams,2)</f>
        <v>STAMFORD FC</v>
      </c>
      <c r="F268" s="366" t="str">
        <f t="shared" si="57"/>
        <v>NORTH BRANFORD 30</v>
      </c>
      <c r="G268" s="367"/>
      <c r="H268" s="361">
        <f>VLOOKUP(E268,START_TIMES,2)</f>
        <v>0.41666666666666702</v>
      </c>
      <c r="I268" s="366" t="str">
        <f>VLOOKUP(E268,fields,2)</f>
        <v>West Beach Fields (T), Stamford</v>
      </c>
      <c r="J268" s="368" t="s">
        <v>0</v>
      </c>
      <c r="K268" s="16"/>
      <c r="M268" s="87" t="s">
        <v>96</v>
      </c>
      <c r="N268" s="87" t="s">
        <v>99</v>
      </c>
      <c r="P268" s="322"/>
      <c r="Q268" s="322"/>
      <c r="R268" s="322"/>
      <c r="T268" s="324"/>
      <c r="U268" s="324"/>
      <c r="V268" s="325"/>
      <c r="W268" s="324"/>
      <c r="X268" s="324"/>
      <c r="Z268" s="322"/>
      <c r="AA268" s="322"/>
      <c r="AB268" s="322"/>
      <c r="AF268" s="322"/>
    </row>
    <row r="269" spans="1:32" ht="12.75" customHeight="1" x14ac:dyDescent="0.35">
      <c r="A269" s="362">
        <v>266</v>
      </c>
      <c r="B269" s="363">
        <v>8</v>
      </c>
      <c r="C269" s="364">
        <v>44367</v>
      </c>
      <c r="D269" s="365" t="s">
        <v>10</v>
      </c>
      <c r="E269" s="366" t="str">
        <f t="shared" si="57"/>
        <v>VASCO DA GAMA 30</v>
      </c>
      <c r="F269" s="366" t="str">
        <f t="shared" si="57"/>
        <v>NEWTOWN SALTY DOGS</v>
      </c>
      <c r="G269" s="367"/>
      <c r="H269" s="361">
        <f>VLOOKUP(E269,START_TIMES,2)</f>
        <v>0.41666666666666702</v>
      </c>
      <c r="I269" s="366" t="str">
        <f>VLOOKUP(E269,fields,2)</f>
        <v>Veterans Memorial Park (T), Bridgeport</v>
      </c>
      <c r="J269" s="368" t="s">
        <v>0</v>
      </c>
      <c r="K269" s="16"/>
      <c r="M269" s="87" t="s">
        <v>97</v>
      </c>
      <c r="N269" s="87" t="s">
        <v>94</v>
      </c>
      <c r="P269" s="322"/>
      <c r="Q269" s="322"/>
      <c r="R269" s="322"/>
      <c r="T269" s="322"/>
      <c r="U269" s="322"/>
      <c r="W269" s="322"/>
      <c r="X269" s="322"/>
      <c r="Z269" s="322"/>
      <c r="AA269" s="322"/>
      <c r="AB269" s="322"/>
      <c r="AF269" s="322"/>
    </row>
    <row r="270" spans="1:32" ht="12.75" customHeight="1" x14ac:dyDescent="0.35">
      <c r="A270" s="362">
        <v>267</v>
      </c>
      <c r="B270" s="363">
        <v>8</v>
      </c>
      <c r="C270" s="364">
        <v>44367</v>
      </c>
      <c r="D270" s="365" t="s">
        <v>10</v>
      </c>
      <c r="E270" s="366" t="str">
        <f t="shared" si="57"/>
        <v>NAUGATUCK FUSION</v>
      </c>
      <c r="F270" s="366" t="str">
        <f t="shared" si="57"/>
        <v>GREENWICH ARSENAL 30</v>
      </c>
      <c r="G270" s="367"/>
      <c r="H270" s="361">
        <f>VLOOKUP(E270,START_TIMES,2)</f>
        <v>0.41666666666666702</v>
      </c>
      <c r="I270" s="366" t="str">
        <f>VLOOKUP(E270,fields,2)</f>
        <v>City Hill MS (G), Naugatuck</v>
      </c>
      <c r="J270" s="368" t="s">
        <v>0</v>
      </c>
      <c r="K270" s="16"/>
      <c r="M270" s="87" t="s">
        <v>92</v>
      </c>
      <c r="N270" s="87" t="s">
        <v>98</v>
      </c>
      <c r="P270" s="322"/>
      <c r="Q270" s="322"/>
      <c r="R270" s="322"/>
      <c r="T270" s="322"/>
      <c r="U270" s="322"/>
      <c r="W270" s="322"/>
      <c r="X270" s="322"/>
      <c r="Z270" s="322"/>
      <c r="AA270" s="322"/>
      <c r="AB270" s="322"/>
      <c r="AF270" s="322"/>
    </row>
    <row r="271" spans="1:32" ht="12.75" customHeight="1" x14ac:dyDescent="0.35">
      <c r="A271" s="362">
        <v>268</v>
      </c>
      <c r="B271" s="363">
        <v>8</v>
      </c>
      <c r="C271" s="364">
        <v>44367</v>
      </c>
      <c r="D271" s="365" t="s">
        <v>10</v>
      </c>
      <c r="E271" s="383" t="str">
        <f t="shared" si="57"/>
        <v>CLINTON 30</v>
      </c>
      <c r="F271" s="383" t="str">
        <f t="shared" si="57"/>
        <v>SHELTON FC</v>
      </c>
      <c r="G271" s="384"/>
      <c r="H271" s="385">
        <v>0.33333333333333331</v>
      </c>
      <c r="I271" s="366" t="str">
        <f>VLOOKUP(E271,fields,2)</f>
        <v>Indian River Sports Complex (T), Clinton</v>
      </c>
      <c r="J271" s="368" t="s">
        <v>0</v>
      </c>
      <c r="K271" s="16"/>
      <c r="M271" s="87" t="s">
        <v>101</v>
      </c>
      <c r="N271" s="87" t="s">
        <v>93</v>
      </c>
      <c r="P271" s="322"/>
      <c r="Q271" s="322"/>
      <c r="R271" s="322"/>
      <c r="T271" s="322"/>
      <c r="U271" s="322"/>
      <c r="W271" s="322"/>
      <c r="X271" s="322"/>
      <c r="Z271" s="322"/>
      <c r="AA271" s="322"/>
      <c r="AB271" s="322"/>
      <c r="AE271" s="281"/>
      <c r="AF271" s="322"/>
    </row>
    <row r="272" spans="1:32" ht="12.75" customHeight="1" x14ac:dyDescent="0.35">
      <c r="A272" s="362">
        <v>269</v>
      </c>
      <c r="B272" s="363">
        <v>8</v>
      </c>
      <c r="C272" s="364">
        <v>44367</v>
      </c>
      <c r="D272" s="365" t="s">
        <v>10</v>
      </c>
      <c r="E272" s="366" t="str">
        <f t="shared" si="57"/>
        <v>CLUB NAPOLI 30</v>
      </c>
      <c r="F272" s="366" t="str">
        <f t="shared" si="57"/>
        <v>DANBURY UNITED 30</v>
      </c>
      <c r="G272" s="386"/>
      <c r="H272" s="361">
        <v>0.375</v>
      </c>
      <c r="I272" s="366" t="str">
        <f>VLOOKUP(E272,fields,2)</f>
        <v>Quinnipiac Park (G), Cheshire</v>
      </c>
      <c r="J272" s="368" t="s">
        <v>0</v>
      </c>
      <c r="K272" s="16"/>
      <c r="M272" s="87" t="s">
        <v>95</v>
      </c>
      <c r="N272" s="87" t="s">
        <v>100</v>
      </c>
      <c r="P272" s="322"/>
      <c r="Q272" s="322"/>
      <c r="R272" s="322"/>
      <c r="T272" s="322"/>
      <c r="U272" s="322"/>
      <c r="W272" s="322"/>
      <c r="X272" s="322"/>
      <c r="Z272" s="322"/>
      <c r="AA272" s="322"/>
      <c r="AB272" s="322"/>
      <c r="AF272" s="322"/>
    </row>
    <row r="273" spans="1:32" ht="12.75" customHeight="1" x14ac:dyDescent="0.35">
      <c r="A273" s="362">
        <v>270</v>
      </c>
      <c r="B273" s="363" t="s">
        <v>0</v>
      </c>
      <c r="C273" s="364" t="s">
        <v>0</v>
      </c>
      <c r="D273" s="369" t="s">
        <v>0</v>
      </c>
      <c r="E273" s="387" t="s">
        <v>0</v>
      </c>
      <c r="F273" s="387" t="s">
        <v>0</v>
      </c>
      <c r="G273" s="367" t="s">
        <v>0</v>
      </c>
      <c r="H273" s="388"/>
      <c r="I273" s="366" t="s">
        <v>0</v>
      </c>
      <c r="J273" s="368" t="s">
        <v>0</v>
      </c>
      <c r="K273" s="16"/>
      <c r="M273" s="87"/>
      <c r="N273" s="87"/>
      <c r="P273" s="322"/>
      <c r="Q273" s="322"/>
      <c r="R273" s="322"/>
      <c r="T273" s="322"/>
      <c r="U273" s="322"/>
      <c r="W273" s="322"/>
      <c r="X273" s="322"/>
      <c r="Z273" s="322"/>
      <c r="AA273" s="322"/>
      <c r="AB273" s="322"/>
      <c r="AC273" s="322"/>
      <c r="AE273" s="281"/>
      <c r="AF273" s="322"/>
    </row>
    <row r="274" spans="1:32" ht="12.75" customHeight="1" x14ac:dyDescent="0.35">
      <c r="A274" s="362">
        <v>271</v>
      </c>
      <c r="B274" s="363">
        <v>8</v>
      </c>
      <c r="C274" s="364">
        <v>44367</v>
      </c>
      <c r="D274" s="370" t="s">
        <v>175</v>
      </c>
      <c r="E274" s="366" t="str">
        <f t="shared" ref="E274:F278" si="58">VLOOKUP(M274,Teams,2)</f>
        <v>CLUB INDEPENDIENTE</v>
      </c>
      <c r="F274" s="366" t="str">
        <f t="shared" si="58"/>
        <v>HAMDEN ALL STARS</v>
      </c>
      <c r="G274" s="367"/>
      <c r="H274" s="361">
        <f>VLOOKUP(E274,START_TIMES,2)</f>
        <v>0.33333333333333331</v>
      </c>
      <c r="I274" s="366" t="str">
        <f>VLOOKUP(E274,fields,2)</f>
        <v>Witek Park (G), Derby</v>
      </c>
      <c r="J274" s="368" t="s">
        <v>0</v>
      </c>
      <c r="K274" s="91"/>
      <c r="L274" s="91"/>
      <c r="M274" s="87" t="s">
        <v>151</v>
      </c>
      <c r="N274" s="87" t="s">
        <v>153</v>
      </c>
      <c r="T274" s="322"/>
      <c r="U274" s="322"/>
      <c r="W274" s="322"/>
      <c r="X274" s="322"/>
    </row>
    <row r="275" spans="1:32" ht="12.75" customHeight="1" thickBot="1" x14ac:dyDescent="0.4">
      <c r="A275" s="362">
        <v>272</v>
      </c>
      <c r="B275" s="363">
        <v>8</v>
      </c>
      <c r="C275" s="364">
        <v>44367</v>
      </c>
      <c r="D275" s="370" t="s">
        <v>175</v>
      </c>
      <c r="E275" s="371" t="str">
        <f t="shared" si="58"/>
        <v>INTERNATIONAL FC</v>
      </c>
      <c r="F275" s="366" t="str">
        <f t="shared" si="58"/>
        <v>LITCHFIELD COUNTY BLUES</v>
      </c>
      <c r="G275" s="367"/>
      <c r="H275" s="361">
        <f>VLOOKUP(E275,START_TIMES,2)</f>
        <v>0.41666666666666702</v>
      </c>
      <c r="I275" s="366" t="str">
        <f>VLOOKUP(E275,fields,2)</f>
        <v>Nathan Hale MS (T), Norwalk</v>
      </c>
      <c r="J275" s="368" t="s">
        <v>0</v>
      </c>
      <c r="K275" s="16"/>
      <c r="M275" s="87" t="s">
        <v>150</v>
      </c>
      <c r="N275" s="87" t="s">
        <v>154</v>
      </c>
      <c r="T275" s="322"/>
      <c r="U275" s="322"/>
      <c r="W275" s="322"/>
      <c r="X275" s="322"/>
    </row>
    <row r="276" spans="1:32" ht="12.75" customHeight="1" thickTop="1" thickBot="1" x14ac:dyDescent="0.4">
      <c r="A276" s="362">
        <v>273</v>
      </c>
      <c r="B276" s="363">
        <v>8</v>
      </c>
      <c r="C276" s="364">
        <v>44367</v>
      </c>
      <c r="D276" s="370" t="s">
        <v>175</v>
      </c>
      <c r="E276" s="366" t="str">
        <f t="shared" si="58"/>
        <v>MILFORD AMIGOS</v>
      </c>
      <c r="F276" s="366" t="str">
        <f t="shared" si="58"/>
        <v>MILFORD TUESDAY</v>
      </c>
      <c r="G276" s="380"/>
      <c r="H276" s="361">
        <f>VLOOKUP(E276,START_TIMES,2)</f>
        <v>0.33333333333333331</v>
      </c>
      <c r="I276" s="366" t="str">
        <f>VLOOKUP(E276,fields,2)</f>
        <v>Pease Road (G), Woodbridge</v>
      </c>
      <c r="J276" s="368" t="s">
        <v>0</v>
      </c>
      <c r="K276" s="16"/>
      <c r="M276" s="87" t="s">
        <v>155</v>
      </c>
      <c r="N276" s="87" t="s">
        <v>156</v>
      </c>
      <c r="T276" s="322"/>
      <c r="U276" s="322"/>
      <c r="W276" s="322"/>
      <c r="X276" s="322"/>
    </row>
    <row r="277" spans="1:32" ht="12.75" customHeight="1" thickTop="1" thickBot="1" x14ac:dyDescent="0.4">
      <c r="A277" s="362">
        <v>274</v>
      </c>
      <c r="B277" s="363">
        <v>8</v>
      </c>
      <c r="C277" s="364">
        <v>44367</v>
      </c>
      <c r="D277" s="370" t="s">
        <v>175</v>
      </c>
      <c r="E277" s="366" t="str">
        <f t="shared" si="58"/>
        <v>COYOTES FC</v>
      </c>
      <c r="F277" s="366" t="str">
        <f t="shared" si="58"/>
        <v>TRINITY FC</v>
      </c>
      <c r="G277" s="367"/>
      <c r="H277" s="361">
        <f>VLOOKUP(E277,START_TIMES,2)</f>
        <v>0.33333333333333331</v>
      </c>
      <c r="I277" s="366" t="str">
        <f>VLOOKUP(E277,fields,2)</f>
        <v>Platt HS (T), Meriden</v>
      </c>
      <c r="J277" s="368" t="s">
        <v>0</v>
      </c>
      <c r="K277" s="16"/>
      <c r="M277" s="87" t="s">
        <v>152</v>
      </c>
      <c r="N277" s="87" t="s">
        <v>159</v>
      </c>
      <c r="P277" s="322"/>
      <c r="Q277" s="322"/>
      <c r="R277" s="322"/>
      <c r="T277" s="322"/>
      <c r="U277" s="322"/>
      <c r="W277" s="322"/>
      <c r="X277" s="322"/>
      <c r="AA277" s="322"/>
      <c r="AB277" s="322"/>
    </row>
    <row r="278" spans="1:32" ht="12.75" customHeight="1" thickTop="1" thickBot="1" x14ac:dyDescent="0.4">
      <c r="A278" s="362">
        <v>275</v>
      </c>
      <c r="B278" s="363">
        <v>8</v>
      </c>
      <c r="C278" s="364">
        <v>44367</v>
      </c>
      <c r="D278" s="370" t="s">
        <v>175</v>
      </c>
      <c r="E278" s="366" t="str">
        <f t="shared" si="58"/>
        <v>QPR</v>
      </c>
      <c r="F278" s="366" t="str">
        <f t="shared" si="58"/>
        <v>POLONIA FALCON FC 30</v>
      </c>
      <c r="G278" s="380"/>
      <c r="H278" s="361">
        <v>0.375</v>
      </c>
      <c r="I278" s="366" t="str">
        <f>VLOOKUP(E278,fields,2)</f>
        <v>Quinnipiac Park (G), Cheshire</v>
      </c>
      <c r="J278" s="368" t="s">
        <v>0</v>
      </c>
      <c r="K278" s="16"/>
      <c r="M278" s="87" t="s">
        <v>158</v>
      </c>
      <c r="N278" s="87" t="s">
        <v>157</v>
      </c>
      <c r="P278" s="322"/>
      <c r="Q278" s="322"/>
      <c r="R278" s="322"/>
      <c r="T278" s="322"/>
      <c r="U278" s="322"/>
      <c r="W278" s="322"/>
      <c r="X278" s="322"/>
      <c r="Z278" s="322"/>
      <c r="AA278" s="322"/>
      <c r="AB278" s="322"/>
      <c r="AC278" s="322"/>
      <c r="AF278" s="322"/>
    </row>
    <row r="279" spans="1:32" ht="12.75" customHeight="1" thickTop="1" x14ac:dyDescent="0.35">
      <c r="A279" s="362">
        <v>276</v>
      </c>
      <c r="B279" s="363" t="s">
        <v>0</v>
      </c>
      <c r="C279" s="364" t="s">
        <v>0</v>
      </c>
      <c r="D279" s="369" t="s">
        <v>0</v>
      </c>
      <c r="E279" s="366" t="s">
        <v>0</v>
      </c>
      <c r="F279" s="366" t="s">
        <v>0</v>
      </c>
      <c r="G279" s="367" t="s">
        <v>0</v>
      </c>
      <c r="H279" s="361"/>
      <c r="I279" s="366" t="s">
        <v>0</v>
      </c>
      <c r="J279" s="368" t="s">
        <v>0</v>
      </c>
      <c r="K279" s="91"/>
      <c r="L279" s="91"/>
      <c r="M279" s="87"/>
      <c r="N279" s="87"/>
      <c r="P279" s="322"/>
      <c r="Q279" s="322"/>
      <c r="R279" s="322"/>
      <c r="T279" s="322"/>
      <c r="U279" s="322"/>
      <c r="W279" s="322"/>
      <c r="X279" s="322"/>
      <c r="Z279" s="322"/>
      <c r="AA279" s="322"/>
      <c r="AB279" s="322"/>
      <c r="AC279" s="322"/>
      <c r="AE279" s="281"/>
      <c r="AF279" s="322"/>
    </row>
    <row r="280" spans="1:32" ht="12.75" customHeight="1" x14ac:dyDescent="0.35">
      <c r="A280" s="362">
        <v>277</v>
      </c>
      <c r="B280" s="363">
        <v>8</v>
      </c>
      <c r="C280" s="364">
        <v>44367</v>
      </c>
      <c r="D280" s="373" t="s">
        <v>11</v>
      </c>
      <c r="E280" s="366" t="str">
        <f t="shared" ref="E280:F284" si="59">VLOOKUP(M280,Teams,2)</f>
        <v>GREENWICH ARSENAL 40</v>
      </c>
      <c r="F280" s="366" t="str">
        <f t="shared" si="59"/>
        <v>GREENWICH PUMAS 40</v>
      </c>
      <c r="G280" s="367"/>
      <c r="H280" s="361">
        <f>VLOOKUP(E280,START_TIMES,2)</f>
        <v>0.41666666666666702</v>
      </c>
      <c r="I280" s="366" t="s">
        <v>884</v>
      </c>
      <c r="J280" s="368" t="s">
        <v>0</v>
      </c>
      <c r="K280" s="16"/>
      <c r="M280" s="87" t="s">
        <v>161</v>
      </c>
      <c r="N280" s="87" t="s">
        <v>163</v>
      </c>
      <c r="T280" s="322"/>
      <c r="U280" s="322"/>
      <c r="W280" s="322"/>
    </row>
    <row r="281" spans="1:32" ht="12.75" customHeight="1" x14ac:dyDescent="0.35">
      <c r="A281" s="362">
        <v>278</v>
      </c>
      <c r="B281" s="363">
        <v>8</v>
      </c>
      <c r="C281" s="364">
        <v>44367</v>
      </c>
      <c r="D281" s="373" t="s">
        <v>11</v>
      </c>
      <c r="E281" s="366" t="str">
        <f t="shared" si="59"/>
        <v>FAIRFIELD GAC 40</v>
      </c>
      <c r="F281" s="366" t="str">
        <f t="shared" si="59"/>
        <v>HENRY  REID FC 40</v>
      </c>
      <c r="G281" s="367"/>
      <c r="H281" s="361">
        <v>0.33333333333333331</v>
      </c>
      <c r="I281" s="366" t="str">
        <f>VLOOKUP(E281,fields,2)</f>
        <v>Ludlowe HS (T), Fairfield</v>
      </c>
      <c r="J281" s="368" t="s">
        <v>0</v>
      </c>
      <c r="K281" s="16"/>
      <c r="M281" s="87" t="s">
        <v>160</v>
      </c>
      <c r="N281" s="87" t="s">
        <v>104</v>
      </c>
      <c r="P281" s="322"/>
      <c r="Q281" s="322"/>
      <c r="R281" s="322"/>
      <c r="T281" s="322"/>
      <c r="U281" s="322"/>
      <c r="W281" s="322"/>
      <c r="X281" s="322"/>
      <c r="Z281" s="322"/>
      <c r="AA281" s="322"/>
      <c r="AB281" s="322"/>
      <c r="AC281" s="322"/>
      <c r="AE281" s="281"/>
      <c r="AF281" s="322"/>
    </row>
    <row r="282" spans="1:32" ht="12.75" customHeight="1" x14ac:dyDescent="0.35">
      <c r="A282" s="362">
        <v>279</v>
      </c>
      <c r="B282" s="363">
        <v>8</v>
      </c>
      <c r="C282" s="364">
        <v>44367</v>
      </c>
      <c r="D282" s="373" t="s">
        <v>11</v>
      </c>
      <c r="E282" s="366" t="str">
        <f t="shared" si="59"/>
        <v>PAN ZONES</v>
      </c>
      <c r="F282" s="366" t="str">
        <f t="shared" si="59"/>
        <v>RIDGEFIELD KICKS</v>
      </c>
      <c r="G282" s="367"/>
      <c r="H282" s="361">
        <f>VLOOKUP(E282,START_TIMES,2)</f>
        <v>0.41666666666666702</v>
      </c>
      <c r="I282" s="366" t="str">
        <f>VLOOKUP(E282,fields,2)</f>
        <v>Stanley Quarter Park (G), New Britain</v>
      </c>
      <c r="J282" s="368" t="s">
        <v>0</v>
      </c>
      <c r="K282" s="16"/>
      <c r="M282" s="87" t="s">
        <v>105</v>
      </c>
      <c r="N282" s="87" t="s">
        <v>106</v>
      </c>
      <c r="P282" s="322"/>
      <c r="Q282" s="322"/>
      <c r="R282" s="322"/>
      <c r="T282" s="322"/>
      <c r="U282" s="322"/>
      <c r="W282" s="322"/>
      <c r="X282" s="322"/>
      <c r="Z282" s="322"/>
      <c r="AA282" s="322"/>
      <c r="AB282" s="322"/>
      <c r="AE282" s="281"/>
    </row>
    <row r="283" spans="1:32" ht="12.75" customHeight="1" x14ac:dyDescent="0.35">
      <c r="A283" s="362">
        <v>280</v>
      </c>
      <c r="B283" s="363">
        <v>8</v>
      </c>
      <c r="C283" s="364">
        <v>44367</v>
      </c>
      <c r="D283" s="373" t="s">
        <v>11</v>
      </c>
      <c r="E283" s="366" t="str">
        <f t="shared" si="59"/>
        <v>GREENWICH GUNNERS 40</v>
      </c>
      <c r="F283" s="366" t="str">
        <f t="shared" si="59"/>
        <v>WATERBURY ALBANIANS</v>
      </c>
      <c r="G283" s="367"/>
      <c r="H283" s="361">
        <f>VLOOKUP(E283,START_TIMES,2)</f>
        <v>0.41666666666666702</v>
      </c>
      <c r="I283" s="366" t="s">
        <v>903</v>
      </c>
      <c r="J283" s="368" t="s">
        <v>0</v>
      </c>
      <c r="K283" s="16"/>
      <c r="M283" s="87" t="s">
        <v>162</v>
      </c>
      <c r="N283" s="87" t="s">
        <v>109</v>
      </c>
      <c r="P283" s="322"/>
      <c r="Q283" s="322"/>
      <c r="R283" s="322"/>
      <c r="T283" s="322"/>
      <c r="U283" s="322"/>
      <c r="W283" s="322"/>
      <c r="X283" s="322"/>
      <c r="Z283" s="322"/>
      <c r="AA283" s="322"/>
      <c r="AB283" s="322"/>
      <c r="AE283" s="281"/>
    </row>
    <row r="284" spans="1:32" ht="12.75" customHeight="1" x14ac:dyDescent="0.35">
      <c r="A284" s="362">
        <v>281</v>
      </c>
      <c r="B284" s="363">
        <v>8</v>
      </c>
      <c r="C284" s="364">
        <v>44367</v>
      </c>
      <c r="D284" s="373" t="s">
        <v>11</v>
      </c>
      <c r="E284" s="366" t="str">
        <f t="shared" si="59"/>
        <v>VASCO DA GAMA 40</v>
      </c>
      <c r="F284" s="366" t="str">
        <f t="shared" si="59"/>
        <v>STORM FC</v>
      </c>
      <c r="G284" s="367"/>
      <c r="H284" s="361">
        <v>0.33333333333333331</v>
      </c>
      <c r="I284" s="366" t="str">
        <f>VLOOKUP(E284,fields,2)</f>
        <v>Veterans Memorial Park (T), Bridgeport</v>
      </c>
      <c r="J284" s="368" t="s">
        <v>0</v>
      </c>
      <c r="K284" s="16"/>
      <c r="M284" s="87" t="s">
        <v>108</v>
      </c>
      <c r="N284" s="87" t="s">
        <v>107</v>
      </c>
      <c r="P284" s="322"/>
      <c r="Q284" s="322"/>
      <c r="R284" s="322"/>
      <c r="T284" s="322"/>
      <c r="U284" s="322"/>
      <c r="W284" s="322"/>
      <c r="X284" s="322"/>
      <c r="AA284" s="322"/>
      <c r="AB284" s="322"/>
    </row>
    <row r="285" spans="1:32" ht="12.75" customHeight="1" x14ac:dyDescent="0.35">
      <c r="A285" s="362">
        <v>282</v>
      </c>
      <c r="B285" s="363" t="s">
        <v>0</v>
      </c>
      <c r="C285" s="364" t="s">
        <v>0</v>
      </c>
      <c r="D285" s="369" t="s">
        <v>0</v>
      </c>
      <c r="E285" s="366" t="s">
        <v>0</v>
      </c>
      <c r="F285" s="366" t="s">
        <v>0</v>
      </c>
      <c r="G285" s="367" t="s">
        <v>0</v>
      </c>
      <c r="H285" s="361"/>
      <c r="I285" s="366" t="s">
        <v>0</v>
      </c>
      <c r="J285" s="368" t="s">
        <v>0</v>
      </c>
      <c r="K285" s="16"/>
      <c r="M285" s="87"/>
      <c r="N285" s="87"/>
      <c r="P285" s="322"/>
      <c r="Q285" s="322"/>
      <c r="R285" s="322"/>
      <c r="T285" s="322"/>
      <c r="U285" s="322"/>
      <c r="W285" s="322"/>
      <c r="X285" s="322"/>
      <c r="Z285" s="322"/>
      <c r="AA285" s="322"/>
      <c r="AB285" s="322"/>
      <c r="AC285" s="322"/>
      <c r="AE285" s="281"/>
      <c r="AF285" s="322"/>
    </row>
    <row r="286" spans="1:32" ht="12.75" customHeight="1" x14ac:dyDescent="0.35">
      <c r="A286" s="362">
        <v>283</v>
      </c>
      <c r="B286" s="363">
        <v>8</v>
      </c>
      <c r="C286" s="364">
        <v>44367</v>
      </c>
      <c r="D286" s="374" t="s">
        <v>12</v>
      </c>
      <c r="E286" s="366" t="str">
        <f t="shared" ref="E286:F292" si="60">VLOOKUP(M286,Teams,2)</f>
        <v>NEW HAVEN AMERICANS</v>
      </c>
      <c r="F286" s="366" t="str">
        <f t="shared" si="60"/>
        <v>NORTH HAVEN SC</v>
      </c>
      <c r="G286" s="367"/>
      <c r="H286" s="361">
        <f>VLOOKUP(E286,START_TIMES,2)</f>
        <v>0.41666666666666702</v>
      </c>
      <c r="I286" s="366" t="str">
        <f t="shared" ref="I286:I292" si="61">VLOOKUP(E286,fields,2)</f>
        <v>Peck Place School (G), Orange</v>
      </c>
      <c r="J286" s="368" t="s">
        <v>0</v>
      </c>
      <c r="K286" s="16"/>
      <c r="M286" s="318" t="s">
        <v>117</v>
      </c>
      <c r="N286" s="318" t="s">
        <v>871</v>
      </c>
    </row>
    <row r="287" spans="1:32" ht="12.75" customHeight="1" x14ac:dyDescent="0.35">
      <c r="A287" s="362">
        <v>284</v>
      </c>
      <c r="B287" s="363">
        <v>8</v>
      </c>
      <c r="C287" s="364">
        <v>44367</v>
      </c>
      <c r="D287" s="374" t="s">
        <v>12</v>
      </c>
      <c r="E287" s="366" t="str">
        <f t="shared" si="60"/>
        <v>BESA SC</v>
      </c>
      <c r="F287" s="366" t="str">
        <f t="shared" si="60"/>
        <v>CLUB NAPOLI 40</v>
      </c>
      <c r="G287" s="367"/>
      <c r="H287" s="361">
        <f>VLOOKUP(E287,START_TIMES,2)</f>
        <v>0.41666666666666669</v>
      </c>
      <c r="I287" s="366" t="str">
        <f t="shared" si="61"/>
        <v>Bucks Hill Park (G), Waterbury</v>
      </c>
      <c r="J287" s="368" t="s">
        <v>0</v>
      </c>
      <c r="K287" s="16"/>
      <c r="M287" s="328" t="s">
        <v>110</v>
      </c>
      <c r="N287" s="328" t="s">
        <v>112</v>
      </c>
      <c r="P287" s="322"/>
      <c r="Q287" s="322"/>
      <c r="R287" s="322"/>
      <c r="T287" s="322"/>
      <c r="U287" s="322"/>
      <c r="W287" s="322"/>
      <c r="X287" s="322"/>
      <c r="AA287" s="322"/>
      <c r="AB287" s="322"/>
    </row>
    <row r="288" spans="1:32" ht="12.75" customHeight="1" x14ac:dyDescent="0.35">
      <c r="A288" s="362">
        <v>285</v>
      </c>
      <c r="B288" s="363">
        <v>8</v>
      </c>
      <c r="C288" s="364">
        <v>44367</v>
      </c>
      <c r="D288" s="374" t="s">
        <v>12</v>
      </c>
      <c r="E288" s="366" t="str">
        <f t="shared" si="60"/>
        <v xml:space="preserve">GUILFORD CELTIC </v>
      </c>
      <c r="F288" s="366" t="str">
        <f t="shared" si="60"/>
        <v>NORTH BRANFORD 40</v>
      </c>
      <c r="G288" s="367"/>
      <c r="H288" s="361">
        <f>VLOOKUP(E288,START_TIMES,2)</f>
        <v>0.41666666666666702</v>
      </c>
      <c r="I288" s="375" t="str">
        <f t="shared" si="61"/>
        <v>Bittner Park (G), Guilford</v>
      </c>
      <c r="J288" s="368" t="s">
        <v>0</v>
      </c>
      <c r="K288" s="16"/>
      <c r="M288" s="318" t="s">
        <v>116</v>
      </c>
      <c r="N288" s="318" t="s">
        <v>870</v>
      </c>
      <c r="P288" s="322"/>
      <c r="Q288" s="322"/>
      <c r="R288" s="322"/>
      <c r="T288" s="322"/>
      <c r="U288" s="322"/>
      <c r="W288" s="322"/>
      <c r="X288" s="322"/>
      <c r="AA288" s="322"/>
      <c r="AB288" s="322"/>
    </row>
    <row r="289" spans="1:32" ht="12.75" customHeight="1" x14ac:dyDescent="0.35">
      <c r="A289" s="362">
        <v>286</v>
      </c>
      <c r="B289" s="363">
        <v>8</v>
      </c>
      <c r="C289" s="364">
        <v>44367</v>
      </c>
      <c r="D289" s="374" t="s">
        <v>12</v>
      </c>
      <c r="E289" s="366" t="str">
        <f t="shared" si="60"/>
        <v>ELI'S FC</v>
      </c>
      <c r="F289" s="366" t="str">
        <f t="shared" si="60"/>
        <v>DERBY QUITUS</v>
      </c>
      <c r="G289" s="376"/>
      <c r="H289" s="361">
        <f>VLOOKUP(E289,START_TIMES,2)</f>
        <v>0.41666666666666702</v>
      </c>
      <c r="I289" s="366" t="str">
        <f t="shared" si="61"/>
        <v>Prageman Park (G), Wallingford</v>
      </c>
      <c r="J289" s="368" t="s">
        <v>0</v>
      </c>
      <c r="K289" s="16"/>
      <c r="M289" s="318" t="s">
        <v>114</v>
      </c>
      <c r="N289" s="318" t="s">
        <v>865</v>
      </c>
      <c r="P289" s="322"/>
      <c r="Q289" s="322"/>
      <c r="R289" s="322"/>
      <c r="T289" s="322"/>
      <c r="U289" s="322"/>
      <c r="W289" s="322"/>
      <c r="X289" s="322"/>
      <c r="AA289" s="322"/>
      <c r="AB289" s="322"/>
    </row>
    <row r="290" spans="1:32" ht="12.75" customHeight="1" x14ac:dyDescent="0.35">
      <c r="A290" s="362">
        <v>287</v>
      </c>
      <c r="B290" s="363">
        <v>8</v>
      </c>
      <c r="C290" s="364">
        <v>44367</v>
      </c>
      <c r="D290" s="374" t="s">
        <v>12</v>
      </c>
      <c r="E290" s="366" t="str">
        <f t="shared" si="60"/>
        <v>STAMFORD UNITED</v>
      </c>
      <c r="F290" s="366" t="str">
        <f t="shared" si="60"/>
        <v>NORWALK SPORT COLOMBIA</v>
      </c>
      <c r="G290" s="367"/>
      <c r="H290" s="361">
        <f>VLOOKUP(E290,START_TIMES,2)</f>
        <v>0.41666666666666702</v>
      </c>
      <c r="I290" s="366" t="str">
        <f t="shared" si="61"/>
        <v>West Beach Fields (T), Stamford</v>
      </c>
      <c r="J290" s="368" t="s">
        <v>0</v>
      </c>
      <c r="K290" s="16"/>
      <c r="M290" s="328" t="s">
        <v>122</v>
      </c>
      <c r="N290" s="328" t="s">
        <v>120</v>
      </c>
      <c r="P290" s="322"/>
      <c r="Q290" s="322"/>
      <c r="R290" s="322"/>
      <c r="T290" s="322"/>
      <c r="U290" s="322"/>
      <c r="W290" s="322"/>
      <c r="X290" s="322"/>
      <c r="Z290" s="322"/>
      <c r="AA290" s="322"/>
      <c r="AB290" s="322"/>
      <c r="AC290" s="322"/>
      <c r="AF290" s="322"/>
    </row>
    <row r="291" spans="1:32" ht="12.75" customHeight="1" x14ac:dyDescent="0.35">
      <c r="A291" s="362">
        <v>288</v>
      </c>
      <c r="B291" s="363">
        <v>8</v>
      </c>
      <c r="C291" s="364">
        <v>44367</v>
      </c>
      <c r="D291" s="374" t="s">
        <v>12</v>
      </c>
      <c r="E291" s="366" t="str">
        <f t="shared" si="60"/>
        <v>CLINTON 40</v>
      </c>
      <c r="F291" s="366" t="str">
        <f t="shared" si="60"/>
        <v>GUILFORD BELL CURVE</v>
      </c>
      <c r="G291" s="367"/>
      <c r="H291" s="361">
        <v>0.41666666666666669</v>
      </c>
      <c r="I291" s="366" t="str">
        <f t="shared" si="61"/>
        <v>Indian River Sports Complex (T), Clinton</v>
      </c>
      <c r="J291" s="368" t="s">
        <v>0</v>
      </c>
      <c r="K291" s="16"/>
      <c r="M291" s="328" t="s">
        <v>111</v>
      </c>
      <c r="N291" s="328" t="s">
        <v>867</v>
      </c>
      <c r="P291" s="322"/>
      <c r="Q291" s="322"/>
      <c r="R291" s="322"/>
      <c r="T291" s="322"/>
      <c r="U291" s="322"/>
      <c r="W291" s="322"/>
      <c r="X291" s="322"/>
      <c r="Z291" s="322"/>
      <c r="AA291" s="322"/>
      <c r="AB291" s="322"/>
      <c r="AE291" s="281"/>
    </row>
    <row r="292" spans="1:32" ht="12.75" customHeight="1" x14ac:dyDescent="0.35">
      <c r="A292" s="362">
        <v>289</v>
      </c>
      <c r="B292" s="363">
        <v>8</v>
      </c>
      <c r="C292" s="364">
        <v>44367</v>
      </c>
      <c r="D292" s="374" t="s">
        <v>12</v>
      </c>
      <c r="E292" s="366" t="str">
        <f t="shared" si="60"/>
        <v>WILTON WOLVES</v>
      </c>
      <c r="F292" s="366" t="str">
        <f t="shared" si="60"/>
        <v>SOUTHEAST ROVERS</v>
      </c>
      <c r="G292" s="367"/>
      <c r="H292" s="361">
        <f>VLOOKUP(E292,START_TIMES,2)</f>
        <v>0.41666666666666702</v>
      </c>
      <c r="I292" s="366" t="str">
        <f t="shared" si="61"/>
        <v>Lily Field (T), Wilton</v>
      </c>
      <c r="J292" s="368" t="s">
        <v>0</v>
      </c>
      <c r="K292" s="16"/>
      <c r="M292" s="328" t="s">
        <v>123</v>
      </c>
      <c r="N292" s="328" t="s">
        <v>872</v>
      </c>
    </row>
    <row r="293" spans="1:32" ht="12.75" customHeight="1" x14ac:dyDescent="0.35">
      <c r="A293" s="362">
        <v>290</v>
      </c>
      <c r="B293" s="363" t="s">
        <v>0</v>
      </c>
      <c r="C293" s="364" t="s">
        <v>0</v>
      </c>
      <c r="D293" s="369" t="s">
        <v>0</v>
      </c>
      <c r="E293" s="366" t="s">
        <v>0</v>
      </c>
      <c r="F293" s="366" t="s">
        <v>0</v>
      </c>
      <c r="G293" s="367" t="s">
        <v>0</v>
      </c>
      <c r="H293" s="361"/>
      <c r="I293" s="366" t="s">
        <v>0</v>
      </c>
      <c r="J293" s="368" t="s">
        <v>0</v>
      </c>
      <c r="K293" s="91"/>
      <c r="L293" s="91"/>
      <c r="M293" s="87"/>
      <c r="N293" s="87"/>
      <c r="P293" s="322"/>
      <c r="Q293" s="322"/>
      <c r="R293" s="322"/>
      <c r="T293" s="322"/>
      <c r="U293" s="322"/>
      <c r="W293" s="322"/>
      <c r="X293" s="322"/>
      <c r="Z293" s="322"/>
      <c r="AA293" s="322"/>
      <c r="AB293" s="322"/>
      <c r="AC293" s="322"/>
      <c r="AE293" s="281"/>
      <c r="AF293" s="322"/>
    </row>
    <row r="294" spans="1:32" ht="12.75" customHeight="1" x14ac:dyDescent="0.35">
      <c r="A294" s="362">
        <v>291</v>
      </c>
      <c r="B294" s="363">
        <v>8</v>
      </c>
      <c r="C294" s="364">
        <v>44367</v>
      </c>
      <c r="D294" s="377" t="s">
        <v>102</v>
      </c>
      <c r="E294" s="366" t="str">
        <f t="shared" ref="E294:F298" si="62">VLOOKUP(M294,Teams,2)</f>
        <v xml:space="preserve">CHESHIRE UNITED </v>
      </c>
      <c r="F294" s="366" t="str">
        <f t="shared" si="62"/>
        <v>FAIRFIELD GAC 50</v>
      </c>
      <c r="G294" s="367"/>
      <c r="H294" s="361">
        <v>0.45833333333333331</v>
      </c>
      <c r="I294" s="366" t="str">
        <f>VLOOKUP(E294,fields,2)</f>
        <v>Quinnipiac Park (G), Cheshire</v>
      </c>
      <c r="J294" s="368" t="s">
        <v>0</v>
      </c>
      <c r="K294" s="16"/>
      <c r="M294" s="87" t="s">
        <v>125</v>
      </c>
      <c r="N294" s="87" t="s">
        <v>127</v>
      </c>
      <c r="P294" s="322"/>
      <c r="Q294" s="322"/>
      <c r="R294" s="322"/>
      <c r="T294" s="322"/>
      <c r="U294" s="322"/>
      <c r="W294" s="322"/>
      <c r="X294" s="322"/>
      <c r="Z294" s="322"/>
      <c r="AA294" s="322"/>
      <c r="AB294" s="322"/>
      <c r="AC294" s="322"/>
      <c r="AE294" s="281"/>
      <c r="AF294" s="322"/>
    </row>
    <row r="295" spans="1:32" ht="12.75" customHeight="1" x14ac:dyDescent="0.35">
      <c r="A295" s="362">
        <v>292</v>
      </c>
      <c r="B295" s="363">
        <v>8</v>
      </c>
      <c r="C295" s="364">
        <v>44367</v>
      </c>
      <c r="D295" s="377" t="s">
        <v>102</v>
      </c>
      <c r="E295" s="366" t="str">
        <f t="shared" si="62"/>
        <v>CHESHIRE AZZURRI 50</v>
      </c>
      <c r="F295" s="366" t="str">
        <f t="shared" si="62"/>
        <v>GREENWICH ARSENAL 50</v>
      </c>
      <c r="G295" s="367"/>
      <c r="H295" s="361">
        <v>0.45833333333333331</v>
      </c>
      <c r="I295" s="366" t="str">
        <f>VLOOKUP(E295,fields,2)</f>
        <v>Quinnipiac Park (G), Cheshire</v>
      </c>
      <c r="J295" s="368" t="s">
        <v>0</v>
      </c>
      <c r="K295" s="16"/>
      <c r="M295" s="87" t="s">
        <v>124</v>
      </c>
      <c r="N295" s="87" t="s">
        <v>128</v>
      </c>
      <c r="P295" s="322"/>
      <c r="Q295" s="322"/>
      <c r="R295" s="322"/>
      <c r="T295" s="322"/>
      <c r="U295" s="322"/>
      <c r="W295" s="322"/>
      <c r="X295" s="322"/>
      <c r="Z295" s="322"/>
      <c r="AA295" s="322"/>
      <c r="AB295" s="322"/>
      <c r="AC295" s="322"/>
      <c r="AE295" s="281"/>
      <c r="AF295" s="322"/>
    </row>
    <row r="296" spans="1:32" ht="12.75" customHeight="1" x14ac:dyDescent="0.35">
      <c r="A296" s="362">
        <v>293</v>
      </c>
      <c r="B296" s="363">
        <v>8</v>
      </c>
      <c r="C296" s="364">
        <v>44367</v>
      </c>
      <c r="D296" s="377" t="s">
        <v>102</v>
      </c>
      <c r="E296" s="366" t="str">
        <f t="shared" si="62"/>
        <v>GREENWICH GUNNERS 50</v>
      </c>
      <c r="F296" s="366" t="str">
        <f t="shared" si="62"/>
        <v>GREENWICH PUMAS LEGENDS</v>
      </c>
      <c r="G296" s="367"/>
      <c r="H296" s="361">
        <v>0.33333333333333331</v>
      </c>
      <c r="I296" s="366" t="s">
        <v>884</v>
      </c>
      <c r="J296" s="368" t="s">
        <v>0</v>
      </c>
      <c r="K296" s="16"/>
      <c r="M296" s="87" t="s">
        <v>129</v>
      </c>
      <c r="N296" s="87" t="s">
        <v>130</v>
      </c>
      <c r="P296" s="322"/>
      <c r="Q296" s="322"/>
      <c r="R296" s="322"/>
      <c r="T296" s="322"/>
      <c r="U296" s="322"/>
      <c r="W296" s="322"/>
      <c r="X296" s="322"/>
      <c r="Z296" s="322"/>
      <c r="AA296" s="322"/>
      <c r="AB296" s="322"/>
      <c r="AC296" s="322"/>
      <c r="AE296" s="281"/>
      <c r="AF296" s="322"/>
    </row>
    <row r="297" spans="1:32" ht="12.75" customHeight="1" x14ac:dyDescent="0.35">
      <c r="A297" s="362">
        <v>294</v>
      </c>
      <c r="B297" s="363">
        <v>8</v>
      </c>
      <c r="C297" s="364">
        <v>44367</v>
      </c>
      <c r="D297" s="377" t="s">
        <v>102</v>
      </c>
      <c r="E297" s="366" t="str">
        <f t="shared" si="62"/>
        <v>VASCO DA GAMA 50</v>
      </c>
      <c r="F297" s="366" t="str">
        <f t="shared" si="62"/>
        <v>DYNAMO SC</v>
      </c>
      <c r="G297" s="367"/>
      <c r="H297" s="361">
        <f>VLOOKUP(E297,START_TIMES,2)</f>
        <v>0.41666666666666702</v>
      </c>
      <c r="I297" s="366" t="str">
        <f>VLOOKUP(E297,fields,2)</f>
        <v>Veterans Memorial Park (T), Bridgeport</v>
      </c>
      <c r="J297" s="368" t="s">
        <v>0</v>
      </c>
      <c r="K297" s="16"/>
      <c r="M297" s="87" t="s">
        <v>133</v>
      </c>
      <c r="N297" s="87" t="s">
        <v>126</v>
      </c>
      <c r="P297" s="322"/>
      <c r="Q297" s="322"/>
      <c r="R297" s="322"/>
      <c r="T297" s="322"/>
      <c r="U297" s="322"/>
      <c r="W297" s="322"/>
      <c r="X297" s="322"/>
      <c r="Z297" s="322"/>
      <c r="AA297" s="322"/>
      <c r="AB297" s="322"/>
      <c r="AC297" s="322"/>
      <c r="AE297" s="281"/>
      <c r="AF297" s="322"/>
    </row>
    <row r="298" spans="1:32" ht="12.75" customHeight="1" x14ac:dyDescent="0.35">
      <c r="A298" s="362">
        <v>295</v>
      </c>
      <c r="B298" s="363">
        <v>8</v>
      </c>
      <c r="C298" s="364">
        <v>44367</v>
      </c>
      <c r="D298" s="377" t="s">
        <v>102</v>
      </c>
      <c r="E298" s="366" t="str">
        <f t="shared" si="62"/>
        <v>POLONIA FALCON STARS FC</v>
      </c>
      <c r="F298" s="366" t="str">
        <f t="shared" si="62"/>
        <v>GUILFORD BLACK EAGLES</v>
      </c>
      <c r="G298" s="367"/>
      <c r="H298" s="361">
        <f>VLOOKUP(E298,START_TIMES,2)</f>
        <v>0.375</v>
      </c>
      <c r="I298" s="366" t="str">
        <f>VLOOKUP(E298,fields,2)</f>
        <v>Falcon Field (G), New Britain</v>
      </c>
      <c r="J298" s="368" t="s">
        <v>0</v>
      </c>
      <c r="K298" s="16"/>
      <c r="M298" s="87" t="s">
        <v>132</v>
      </c>
      <c r="N298" s="87" t="s">
        <v>131</v>
      </c>
      <c r="P298" s="322"/>
      <c r="Q298" s="322"/>
      <c r="R298" s="322"/>
      <c r="T298" s="322"/>
      <c r="U298" s="322"/>
      <c r="W298" s="322"/>
      <c r="X298" s="322"/>
      <c r="Z298" s="322"/>
      <c r="AA298" s="322"/>
      <c r="AB298" s="322"/>
      <c r="AC298" s="322"/>
      <c r="AE298" s="281"/>
      <c r="AF298" s="322"/>
    </row>
    <row r="299" spans="1:32" ht="12.5" customHeight="1" x14ac:dyDescent="0.35">
      <c r="A299" s="362">
        <v>296</v>
      </c>
      <c r="B299" s="397" t="s">
        <v>0</v>
      </c>
      <c r="C299" s="364" t="s">
        <v>0</v>
      </c>
      <c r="D299" s="369" t="s">
        <v>0</v>
      </c>
      <c r="E299" s="366" t="s">
        <v>0</v>
      </c>
      <c r="F299" s="366" t="s">
        <v>0</v>
      </c>
      <c r="G299" s="367" t="s">
        <v>0</v>
      </c>
      <c r="H299" s="361"/>
      <c r="I299" s="366" t="s">
        <v>0</v>
      </c>
      <c r="J299" s="368" t="s">
        <v>0</v>
      </c>
      <c r="K299" s="16"/>
      <c r="M299" s="87"/>
      <c r="N299" s="87"/>
    </row>
    <row r="300" spans="1:32" ht="12.5" customHeight="1" x14ac:dyDescent="0.35">
      <c r="A300" s="362">
        <v>297</v>
      </c>
      <c r="B300" s="397">
        <v>8</v>
      </c>
      <c r="C300" s="364">
        <v>44367</v>
      </c>
      <c r="D300" s="378" t="s">
        <v>103</v>
      </c>
      <c r="E300" s="366" t="str">
        <f t="shared" ref="E300:F303" si="63">VLOOKUP(M300,Teams,2)</f>
        <v>NORTH BRANFORD LEGENDS</v>
      </c>
      <c r="F300" s="366" t="str">
        <f t="shared" si="63"/>
        <v>NEW FAIRFIELD UNITED</v>
      </c>
      <c r="G300" s="367"/>
      <c r="H300" s="361">
        <f>VLOOKUP(E300,START_TIMES,2)</f>
        <v>0.41666666666666702</v>
      </c>
      <c r="I300" s="366" t="str">
        <f>VLOOKUP(E300,fields,2)</f>
        <v>Northford Park (G), North Branford</v>
      </c>
      <c r="J300" s="368" t="s">
        <v>0</v>
      </c>
      <c r="K300" s="16"/>
      <c r="M300" s="87" t="s">
        <v>142</v>
      </c>
      <c r="N300" s="87" t="s">
        <v>141</v>
      </c>
    </row>
    <row r="301" spans="1:32" ht="12.75" customHeight="1" x14ac:dyDescent="0.35">
      <c r="A301" s="362">
        <v>298</v>
      </c>
      <c r="B301" s="397">
        <v>8</v>
      </c>
      <c r="C301" s="364">
        <v>44367</v>
      </c>
      <c r="D301" s="378" t="s">
        <v>103</v>
      </c>
      <c r="E301" s="371" t="str">
        <f t="shared" si="63"/>
        <v>NORWALK MARINERS</v>
      </c>
      <c r="F301" s="371" t="str">
        <f t="shared" si="63"/>
        <v>EAST HAVEN SC</v>
      </c>
      <c r="G301" s="367"/>
      <c r="H301" s="361">
        <v>0.33333333333333331</v>
      </c>
      <c r="I301" s="366" t="str">
        <f>VLOOKUP(E301,fields,2)</f>
        <v>Nathan Hale MS (T), Norwalk</v>
      </c>
      <c r="J301" s="368" t="s">
        <v>0</v>
      </c>
      <c r="K301" s="16"/>
      <c r="M301" s="87" t="s">
        <v>144</v>
      </c>
      <c r="N301" s="87" t="s">
        <v>138</v>
      </c>
      <c r="P301" s="322"/>
      <c r="Q301" s="322"/>
      <c r="R301" s="322"/>
      <c r="T301" s="322"/>
      <c r="U301" s="322"/>
      <c r="W301" s="322"/>
      <c r="X301" s="322"/>
      <c r="Z301" s="322"/>
      <c r="AA301" s="322"/>
      <c r="AB301" s="322"/>
      <c r="AC301" s="322"/>
      <c r="AE301" s="281"/>
      <c r="AF301" s="322"/>
    </row>
    <row r="302" spans="1:32" ht="12.75" customHeight="1" thickBot="1" x14ac:dyDescent="0.4">
      <c r="A302" s="362">
        <v>299</v>
      </c>
      <c r="B302" s="397">
        <v>8</v>
      </c>
      <c r="C302" s="364">
        <v>44367</v>
      </c>
      <c r="D302" s="378" t="s">
        <v>103</v>
      </c>
      <c r="E302" s="366" t="str">
        <f t="shared" si="63"/>
        <v>ZIMMITTI SC</v>
      </c>
      <c r="F302" s="371" t="str">
        <f t="shared" si="63"/>
        <v>BYE 50</v>
      </c>
      <c r="G302" s="367"/>
      <c r="H302" s="372" t="s">
        <v>91</v>
      </c>
      <c r="I302" s="379" t="s">
        <v>91</v>
      </c>
      <c r="J302" s="368" t="s">
        <v>0</v>
      </c>
      <c r="K302" s="16"/>
      <c r="M302" s="87" t="s">
        <v>147</v>
      </c>
      <c r="N302" s="87" t="s">
        <v>134</v>
      </c>
      <c r="P302" s="322"/>
      <c r="Q302" s="322"/>
      <c r="R302" s="322"/>
      <c r="T302" s="322"/>
      <c r="U302" s="322"/>
      <c r="W302" s="322"/>
      <c r="X302" s="322"/>
      <c r="Z302" s="322"/>
      <c r="AA302" s="322"/>
      <c r="AB302" s="322"/>
      <c r="AE302" s="281"/>
    </row>
    <row r="303" spans="1:32" ht="12.75" customHeight="1" thickTop="1" thickBot="1" x14ac:dyDescent="0.4">
      <c r="A303" s="362">
        <v>300</v>
      </c>
      <c r="B303" s="397">
        <v>8</v>
      </c>
      <c r="C303" s="364">
        <v>44367</v>
      </c>
      <c r="D303" s="378" t="s">
        <v>103</v>
      </c>
      <c r="E303" s="366" t="str">
        <f t="shared" si="63"/>
        <v>CLUB NAPOLI 50</v>
      </c>
      <c r="F303" s="366" t="str">
        <f t="shared" si="63"/>
        <v>STAMFORD CITY</v>
      </c>
      <c r="G303" s="367"/>
      <c r="H303" s="361">
        <f>VLOOKUP(E303,START_TIMES,2)</f>
        <v>0.41666666666666669</v>
      </c>
      <c r="I303" s="366" t="str">
        <f>VLOOKUP(E303,fields,2)</f>
        <v>North Farms Park (G), North Branford</v>
      </c>
      <c r="J303" s="368" t="s">
        <v>0</v>
      </c>
      <c r="K303" s="16"/>
      <c r="M303" s="87" t="s">
        <v>136</v>
      </c>
      <c r="N303" s="87" t="s">
        <v>146</v>
      </c>
      <c r="P303" s="322"/>
      <c r="Q303" s="322"/>
      <c r="R303" s="322"/>
      <c r="S303" s="16"/>
      <c r="T303" s="207"/>
      <c r="U303" s="207"/>
      <c r="V303" s="16">
        <v>73</v>
      </c>
      <c r="W303" s="218"/>
      <c r="X303" s="224"/>
      <c r="Y303" s="16"/>
      <c r="Z303" s="275"/>
      <c r="AA303" s="322"/>
      <c r="AB303" s="322"/>
      <c r="AC303" s="16"/>
      <c r="AF303" s="322"/>
    </row>
    <row r="304" spans="1:32" ht="12.75" customHeight="1" thickTop="1" thickBot="1" x14ac:dyDescent="0.4">
      <c r="A304" s="362">
        <v>301</v>
      </c>
      <c r="B304" s="397" t="s">
        <v>0</v>
      </c>
      <c r="C304" s="364" t="s">
        <v>0</v>
      </c>
      <c r="D304" s="389" t="s">
        <v>0</v>
      </c>
      <c r="E304" s="390" t="s">
        <v>0</v>
      </c>
      <c r="F304" s="390" t="s">
        <v>0</v>
      </c>
      <c r="G304" s="391" t="s">
        <v>0</v>
      </c>
      <c r="H304" s="392"/>
      <c r="I304" s="366" t="s">
        <v>0</v>
      </c>
      <c r="J304" s="368" t="s">
        <v>0</v>
      </c>
      <c r="K304" s="16"/>
      <c r="M304" s="87"/>
      <c r="N304" s="87"/>
      <c r="P304" s="322"/>
      <c r="Q304" s="322"/>
      <c r="S304" s="16"/>
      <c r="T304" s="207"/>
      <c r="U304" s="207"/>
      <c r="V304" s="16">
        <v>74</v>
      </c>
      <c r="W304" s="218"/>
      <c r="X304" s="224"/>
      <c r="Y304" s="16"/>
      <c r="Z304" s="275"/>
      <c r="AA304" s="322"/>
      <c r="AB304" s="322"/>
      <c r="AC304" s="91"/>
      <c r="AE304" s="281"/>
      <c r="AF304" s="322"/>
    </row>
    <row r="305" spans="1:32" ht="12.75" customHeight="1" thickTop="1" x14ac:dyDescent="0.35">
      <c r="A305" s="362">
        <v>302</v>
      </c>
      <c r="B305" s="397">
        <v>9</v>
      </c>
      <c r="C305" s="364">
        <v>44374</v>
      </c>
      <c r="D305" s="365" t="s">
        <v>10</v>
      </c>
      <c r="E305" s="366" t="str">
        <f t="shared" ref="E305:F309" si="64">VLOOKUP(M305,Teams,2)</f>
        <v>VASCO DA GAMA 30</v>
      </c>
      <c r="F305" s="366" t="str">
        <f t="shared" si="64"/>
        <v>CLUB NAPOLI 30</v>
      </c>
      <c r="G305" s="386"/>
      <c r="H305" s="361">
        <f>VLOOKUP(E305,START_TIMES,2)</f>
        <v>0.41666666666666702</v>
      </c>
      <c r="I305" s="366" t="str">
        <f>VLOOKUP(E305,fields,2)</f>
        <v>Veterans Memorial Park (T), Bridgeport</v>
      </c>
      <c r="J305" s="368" t="s">
        <v>0</v>
      </c>
      <c r="K305" s="16"/>
      <c r="M305" s="87" t="s">
        <v>97</v>
      </c>
      <c r="N305" s="87" t="s">
        <v>95</v>
      </c>
      <c r="P305" s="322"/>
      <c r="Q305" s="322"/>
      <c r="R305" s="322"/>
      <c r="T305" s="324"/>
      <c r="U305" s="324"/>
      <c r="V305" s="325"/>
      <c r="W305" s="324"/>
      <c r="X305" s="324"/>
      <c r="Z305" s="322"/>
      <c r="AA305" s="322"/>
      <c r="AB305" s="322"/>
      <c r="AF305" s="322"/>
    </row>
    <row r="306" spans="1:32" ht="12.75" customHeight="1" x14ac:dyDescent="0.35">
      <c r="A306" s="362">
        <v>303</v>
      </c>
      <c r="B306" s="397">
        <v>9</v>
      </c>
      <c r="C306" s="364">
        <v>44374</v>
      </c>
      <c r="D306" s="365" t="s">
        <v>10</v>
      </c>
      <c r="E306" s="366" t="str">
        <f t="shared" si="64"/>
        <v>DANBURY UNITED 30</v>
      </c>
      <c r="F306" s="366" t="str">
        <f t="shared" si="64"/>
        <v>STAMFORD FC</v>
      </c>
      <c r="G306" s="386"/>
      <c r="H306" s="361">
        <f>VLOOKUP(E306,START_TIMES,2)</f>
        <v>0.375</v>
      </c>
      <c r="I306" s="366" t="str">
        <f>VLOOKUP(E306,fields,2)</f>
        <v>Portuguese Cultural Center (G), Danbury</v>
      </c>
      <c r="J306" s="368" t="s">
        <v>0</v>
      </c>
      <c r="K306" s="16"/>
      <c r="M306" s="87" t="s">
        <v>100</v>
      </c>
      <c r="N306" s="87" t="s">
        <v>96</v>
      </c>
      <c r="P306" s="322"/>
      <c r="Q306" s="322"/>
      <c r="R306" s="322"/>
      <c r="T306" s="322"/>
      <c r="U306" s="322"/>
      <c r="W306" s="322"/>
      <c r="X306" s="322"/>
      <c r="Z306" s="322"/>
      <c r="AA306" s="322"/>
      <c r="AB306" s="322"/>
      <c r="AF306" s="322"/>
    </row>
    <row r="307" spans="1:32" ht="12.75" customHeight="1" x14ac:dyDescent="0.35">
      <c r="A307" s="362">
        <v>304</v>
      </c>
      <c r="B307" s="397">
        <v>9</v>
      </c>
      <c r="C307" s="364">
        <v>44374</v>
      </c>
      <c r="D307" s="365" t="s">
        <v>10</v>
      </c>
      <c r="E307" s="366" t="str">
        <f t="shared" si="64"/>
        <v>CLINTON 30</v>
      </c>
      <c r="F307" s="366" t="str">
        <f t="shared" si="64"/>
        <v>NORTH BRANFORD 30</v>
      </c>
      <c r="G307" s="386"/>
      <c r="H307" s="361">
        <v>0.33333333333333331</v>
      </c>
      <c r="I307" s="366" t="str">
        <f>VLOOKUP(E307,fields,2)</f>
        <v>Indian River Sports Complex (T), Clinton</v>
      </c>
      <c r="J307" s="368" t="s">
        <v>0</v>
      </c>
      <c r="K307" s="16"/>
      <c r="M307" s="87" t="s">
        <v>101</v>
      </c>
      <c r="N307" s="87" t="s">
        <v>99</v>
      </c>
      <c r="P307" s="322"/>
      <c r="Q307" s="322"/>
      <c r="R307" s="322"/>
      <c r="T307" s="322"/>
      <c r="U307" s="322"/>
      <c r="W307" s="322"/>
      <c r="X307" s="322"/>
      <c r="Z307" s="322"/>
      <c r="AA307" s="322"/>
      <c r="AB307" s="322"/>
      <c r="AF307" s="322"/>
    </row>
    <row r="308" spans="1:32" ht="12.75" customHeight="1" x14ac:dyDescent="0.35">
      <c r="A308" s="362">
        <v>305</v>
      </c>
      <c r="B308" s="397">
        <v>9</v>
      </c>
      <c r="C308" s="364">
        <v>44374</v>
      </c>
      <c r="D308" s="365" t="s">
        <v>10</v>
      </c>
      <c r="E308" s="366" t="str">
        <f t="shared" si="64"/>
        <v>SHELTON FC</v>
      </c>
      <c r="F308" s="366" t="str">
        <f t="shared" si="64"/>
        <v>GREENWICH ARSENAL 30</v>
      </c>
      <c r="G308" s="386"/>
      <c r="H308" s="361">
        <f>VLOOKUP(E308,START_TIMES,2)</f>
        <v>0.33333333333333331</v>
      </c>
      <c r="I308" s="366" t="str">
        <f>VLOOKUP(E308,fields,2)</f>
        <v>Nike Site (G), Shelton</v>
      </c>
      <c r="J308" s="368" t="s">
        <v>0</v>
      </c>
      <c r="K308" s="16"/>
      <c r="M308" s="87" t="s">
        <v>93</v>
      </c>
      <c r="N308" s="87" t="s">
        <v>98</v>
      </c>
      <c r="P308" s="322"/>
      <c r="Q308" s="322"/>
      <c r="R308" s="322"/>
      <c r="T308" s="322"/>
      <c r="U308" s="322"/>
      <c r="W308" s="322"/>
      <c r="X308" s="322"/>
      <c r="Z308" s="322"/>
      <c r="AA308" s="322"/>
      <c r="AB308" s="322"/>
      <c r="AE308" s="281"/>
      <c r="AF308" s="322"/>
    </row>
    <row r="309" spans="1:32" ht="12.75" customHeight="1" x14ac:dyDescent="0.35">
      <c r="A309" s="362">
        <v>306</v>
      </c>
      <c r="B309" s="363">
        <v>9</v>
      </c>
      <c r="C309" s="364">
        <v>44374</v>
      </c>
      <c r="D309" s="365" t="s">
        <v>10</v>
      </c>
      <c r="E309" s="387" t="str">
        <f t="shared" si="64"/>
        <v>NEWTOWN SALTY DOGS</v>
      </c>
      <c r="F309" s="387" t="str">
        <f t="shared" si="64"/>
        <v>NAUGATUCK FUSION</v>
      </c>
      <c r="G309" s="367"/>
      <c r="H309" s="388">
        <f>VLOOKUP(E309,START_TIMES,2)</f>
        <v>0.33333333333333331</v>
      </c>
      <c r="I309" s="366" t="str">
        <f>VLOOKUP(E309,fields,2)</f>
        <v>Treadwell Park, Newtown</v>
      </c>
      <c r="J309" s="368" t="s">
        <v>0</v>
      </c>
      <c r="K309" s="16"/>
      <c r="M309" s="87" t="s">
        <v>94</v>
      </c>
      <c r="N309" s="87" t="s">
        <v>92</v>
      </c>
      <c r="P309" s="322"/>
      <c r="Q309" s="322"/>
      <c r="R309" s="322"/>
      <c r="T309" s="322"/>
      <c r="U309" s="322"/>
      <c r="W309" s="322"/>
      <c r="X309" s="322"/>
      <c r="Z309" s="322"/>
      <c r="AA309" s="322"/>
      <c r="AB309" s="322"/>
      <c r="AF309" s="322"/>
    </row>
    <row r="310" spans="1:32" ht="12.75" customHeight="1" x14ac:dyDescent="0.35">
      <c r="A310" s="362">
        <v>307</v>
      </c>
      <c r="B310" s="363" t="s">
        <v>0</v>
      </c>
      <c r="C310" s="364" t="s">
        <v>0</v>
      </c>
      <c r="D310" s="369" t="s">
        <v>0</v>
      </c>
      <c r="E310" s="366" t="s">
        <v>0</v>
      </c>
      <c r="F310" s="366" t="s">
        <v>0</v>
      </c>
      <c r="G310" s="367" t="s">
        <v>0</v>
      </c>
      <c r="H310" s="361"/>
      <c r="I310" s="366" t="s">
        <v>0</v>
      </c>
      <c r="J310" s="368" t="s">
        <v>0</v>
      </c>
      <c r="K310" s="16"/>
      <c r="M310" s="87"/>
      <c r="N310" s="87"/>
      <c r="P310" s="322"/>
      <c r="Q310" s="322"/>
      <c r="R310" s="322"/>
      <c r="T310" s="322"/>
      <c r="U310" s="322"/>
      <c r="W310" s="322"/>
      <c r="X310" s="322"/>
      <c r="Z310" s="322"/>
      <c r="AA310" s="322"/>
      <c r="AB310" s="322"/>
      <c r="AC310" s="322"/>
      <c r="AE310" s="281"/>
      <c r="AF310" s="322"/>
    </row>
    <row r="311" spans="1:32" ht="12.75" customHeight="1" x14ac:dyDescent="0.35">
      <c r="A311" s="362">
        <v>308</v>
      </c>
      <c r="B311" s="363">
        <v>9</v>
      </c>
      <c r="C311" s="364">
        <v>44374</v>
      </c>
      <c r="D311" s="370" t="s">
        <v>175</v>
      </c>
      <c r="E311" s="371" t="str">
        <f t="shared" ref="E311:F315" si="65">VLOOKUP(M311,Teams,2)</f>
        <v>INTERNATIONAL FC</v>
      </c>
      <c r="F311" s="366" t="str">
        <f t="shared" si="65"/>
        <v>QPR</v>
      </c>
      <c r="G311" s="367"/>
      <c r="H311" s="361">
        <f>VLOOKUP(E311,START_TIMES,2)</f>
        <v>0.41666666666666702</v>
      </c>
      <c r="I311" s="366" t="str">
        <f>VLOOKUP(E311,fields,2)</f>
        <v>Nathan Hale MS (T), Norwalk</v>
      </c>
      <c r="J311" s="368" t="s">
        <v>0</v>
      </c>
      <c r="K311" s="91"/>
      <c r="L311" s="91"/>
      <c r="M311" s="87" t="s">
        <v>150</v>
      </c>
      <c r="N311" s="87" t="s">
        <v>158</v>
      </c>
      <c r="T311" s="322"/>
      <c r="U311" s="322"/>
      <c r="W311" s="322"/>
      <c r="X311" s="322"/>
    </row>
    <row r="312" spans="1:32" ht="12.75" customHeight="1" x14ac:dyDescent="0.35">
      <c r="A312" s="362">
        <v>309</v>
      </c>
      <c r="B312" s="363">
        <v>9</v>
      </c>
      <c r="C312" s="364">
        <v>44374</v>
      </c>
      <c r="D312" s="370" t="s">
        <v>175</v>
      </c>
      <c r="E312" s="366" t="str">
        <f t="shared" si="65"/>
        <v>POLONIA FALCON FC 30</v>
      </c>
      <c r="F312" s="366" t="str">
        <f t="shared" si="65"/>
        <v>CLUB INDEPENDIENTE</v>
      </c>
      <c r="G312" s="367"/>
      <c r="H312" s="361">
        <f>VLOOKUP(E312,START_TIMES,2)</f>
        <v>0.375</v>
      </c>
      <c r="I312" s="366" t="str">
        <f>VLOOKUP(E312,fields,2)</f>
        <v>Falcon Field (G), New Britain</v>
      </c>
      <c r="J312" s="368" t="s">
        <v>0</v>
      </c>
      <c r="K312" s="16"/>
      <c r="M312" s="87" t="s">
        <v>157</v>
      </c>
      <c r="N312" s="87" t="s">
        <v>151</v>
      </c>
      <c r="T312" s="322"/>
      <c r="U312" s="322"/>
      <c r="W312" s="322"/>
      <c r="X312" s="322"/>
    </row>
    <row r="313" spans="1:32" ht="12.75" customHeight="1" x14ac:dyDescent="0.35">
      <c r="A313" s="362">
        <v>310</v>
      </c>
      <c r="B313" s="363">
        <v>9</v>
      </c>
      <c r="C313" s="364">
        <v>44374</v>
      </c>
      <c r="D313" s="370" t="s">
        <v>175</v>
      </c>
      <c r="E313" s="366" t="str">
        <f t="shared" si="65"/>
        <v>TRINITY FC</v>
      </c>
      <c r="F313" s="366" t="str">
        <f t="shared" si="65"/>
        <v>HAMDEN ALL STARS</v>
      </c>
      <c r="G313" s="367"/>
      <c r="H313" s="361">
        <f>VLOOKUP(E313,START_TIMES,2)</f>
        <v>0.41666666666666702</v>
      </c>
      <c r="I313" s="366" t="str">
        <f>VLOOKUP(E313,fields,2)</f>
        <v>Celentano Field, New Haven</v>
      </c>
      <c r="J313" s="368" t="s">
        <v>0</v>
      </c>
      <c r="K313" s="16"/>
      <c r="M313" s="87" t="s">
        <v>159</v>
      </c>
      <c r="N313" s="87" t="s">
        <v>153</v>
      </c>
      <c r="T313" s="322"/>
      <c r="U313" s="322"/>
      <c r="W313" s="322"/>
      <c r="X313" s="322"/>
    </row>
    <row r="314" spans="1:32" ht="12.75" customHeight="1" x14ac:dyDescent="0.35">
      <c r="A314" s="362">
        <v>311</v>
      </c>
      <c r="B314" s="363">
        <v>9</v>
      </c>
      <c r="C314" s="364">
        <v>44374</v>
      </c>
      <c r="D314" s="370" t="s">
        <v>175</v>
      </c>
      <c r="E314" s="366" t="str">
        <f t="shared" si="65"/>
        <v>COYOTES FC</v>
      </c>
      <c r="F314" s="366" t="str">
        <f t="shared" si="65"/>
        <v>MILFORD TUESDAY</v>
      </c>
      <c r="G314" s="367"/>
      <c r="H314" s="361">
        <f>VLOOKUP(E314,START_TIMES,2)</f>
        <v>0.33333333333333331</v>
      </c>
      <c r="I314" s="366" t="str">
        <f>VLOOKUP(E314,fields,2)</f>
        <v>Platt HS (T), Meriden</v>
      </c>
      <c r="J314" s="368" t="s">
        <v>0</v>
      </c>
      <c r="K314" s="16"/>
      <c r="M314" s="87" t="s">
        <v>152</v>
      </c>
      <c r="N314" s="87" t="s">
        <v>156</v>
      </c>
      <c r="P314" s="322"/>
      <c r="Q314" s="322"/>
      <c r="R314" s="322"/>
      <c r="T314" s="322"/>
      <c r="U314" s="322"/>
      <c r="W314" s="322"/>
      <c r="X314" s="322"/>
      <c r="AA314" s="322"/>
      <c r="AB314" s="322"/>
    </row>
    <row r="315" spans="1:32" ht="12.75" customHeight="1" x14ac:dyDescent="0.35">
      <c r="A315" s="362">
        <v>312</v>
      </c>
      <c r="B315" s="363">
        <v>9</v>
      </c>
      <c r="C315" s="364">
        <v>44374</v>
      </c>
      <c r="D315" s="370" t="s">
        <v>175</v>
      </c>
      <c r="E315" s="366" t="str">
        <f t="shared" si="65"/>
        <v>MILFORD AMIGOS</v>
      </c>
      <c r="F315" s="366" t="str">
        <f t="shared" si="65"/>
        <v>LITCHFIELD COUNTY BLUES</v>
      </c>
      <c r="G315" s="367"/>
      <c r="H315" s="361">
        <f>VLOOKUP(E315,START_TIMES,2)</f>
        <v>0.33333333333333331</v>
      </c>
      <c r="I315" s="366" t="str">
        <f>VLOOKUP(E315,fields,2)</f>
        <v>Pease Road (G), Woodbridge</v>
      </c>
      <c r="J315" s="368" t="s">
        <v>0</v>
      </c>
      <c r="K315" s="16"/>
      <c r="M315" s="87" t="s">
        <v>155</v>
      </c>
      <c r="N315" s="87" t="s">
        <v>154</v>
      </c>
      <c r="P315" s="322"/>
      <c r="Q315" s="322"/>
      <c r="R315" s="322"/>
      <c r="T315" s="322"/>
      <c r="U315" s="322"/>
      <c r="W315" s="322"/>
      <c r="X315" s="322"/>
      <c r="Z315" s="322"/>
      <c r="AA315" s="322"/>
      <c r="AB315" s="322"/>
      <c r="AC315" s="322"/>
      <c r="AF315" s="322"/>
    </row>
    <row r="316" spans="1:32" ht="12.75" customHeight="1" x14ac:dyDescent="0.35">
      <c r="A316" s="362">
        <v>313</v>
      </c>
      <c r="B316" s="363" t="s">
        <v>0</v>
      </c>
      <c r="C316" s="364" t="s">
        <v>0</v>
      </c>
      <c r="D316" s="369" t="s">
        <v>0</v>
      </c>
      <c r="E316" s="366" t="s">
        <v>0</v>
      </c>
      <c r="F316" s="366" t="s">
        <v>0</v>
      </c>
      <c r="G316" s="367" t="s">
        <v>0</v>
      </c>
      <c r="H316" s="361"/>
      <c r="I316" s="366" t="s">
        <v>0</v>
      </c>
      <c r="J316" s="368" t="s">
        <v>0</v>
      </c>
      <c r="K316" s="91"/>
      <c r="L316" s="91"/>
      <c r="M316" s="87"/>
      <c r="N316" s="87"/>
      <c r="P316" s="322"/>
      <c r="Q316" s="322"/>
      <c r="R316" s="322"/>
      <c r="T316" s="322"/>
      <c r="U316" s="322"/>
      <c r="W316" s="322"/>
      <c r="X316" s="322"/>
      <c r="Z316" s="322"/>
      <c r="AA316" s="322"/>
      <c r="AB316" s="322"/>
      <c r="AC316" s="322"/>
      <c r="AE316" s="281"/>
      <c r="AF316" s="322"/>
    </row>
    <row r="317" spans="1:32" ht="12.75" customHeight="1" thickBot="1" x14ac:dyDescent="0.4">
      <c r="A317" s="362">
        <v>314</v>
      </c>
      <c r="B317" s="363">
        <v>9</v>
      </c>
      <c r="C317" s="364">
        <v>44374</v>
      </c>
      <c r="D317" s="373" t="s">
        <v>11</v>
      </c>
      <c r="E317" s="366" t="str">
        <f t="shared" ref="E317:F321" si="66">VLOOKUP(M317,Teams,2)</f>
        <v>FAIRFIELD GAC 40</v>
      </c>
      <c r="F317" s="366" t="str">
        <f t="shared" si="66"/>
        <v>VASCO DA GAMA 40</v>
      </c>
      <c r="G317" s="367"/>
      <c r="H317" s="361">
        <v>0.33333333333333331</v>
      </c>
      <c r="I317" s="366" t="str">
        <f>VLOOKUP(E317,fields,2)</f>
        <v>Ludlowe HS (T), Fairfield</v>
      </c>
      <c r="J317" s="368" t="s">
        <v>0</v>
      </c>
      <c r="K317" s="16"/>
      <c r="M317" s="87" t="s">
        <v>160</v>
      </c>
      <c r="N317" s="87" t="s">
        <v>108</v>
      </c>
      <c r="T317" s="322"/>
      <c r="U317" s="322"/>
      <c r="W317" s="322"/>
    </row>
    <row r="318" spans="1:32" ht="12.75" customHeight="1" thickTop="1" thickBot="1" x14ac:dyDescent="0.4">
      <c r="A318" s="362">
        <v>315</v>
      </c>
      <c r="B318" s="363">
        <v>9</v>
      </c>
      <c r="C318" s="364">
        <v>44374</v>
      </c>
      <c r="D318" s="373" t="s">
        <v>11</v>
      </c>
      <c r="E318" s="366" t="str">
        <f t="shared" si="66"/>
        <v>GREENWICH ARSENAL 40</v>
      </c>
      <c r="F318" s="366" t="str">
        <f t="shared" si="66"/>
        <v>STORM FC</v>
      </c>
      <c r="G318" s="380"/>
      <c r="H318" s="361">
        <v>0.41666666666666669</v>
      </c>
      <c r="I318" s="366" t="s">
        <v>903</v>
      </c>
      <c r="J318" s="368" t="s">
        <v>0</v>
      </c>
      <c r="K318" s="16"/>
      <c r="M318" s="87" t="s">
        <v>161</v>
      </c>
      <c r="N318" s="87" t="s">
        <v>107</v>
      </c>
      <c r="P318" s="322"/>
      <c r="Q318" s="322"/>
      <c r="R318" s="322"/>
      <c r="T318" s="322"/>
      <c r="U318" s="322"/>
      <c r="W318" s="322"/>
      <c r="X318" s="322"/>
      <c r="Z318" s="322"/>
      <c r="AA318" s="322"/>
      <c r="AB318" s="322"/>
      <c r="AC318" s="322"/>
      <c r="AE318" s="281"/>
      <c r="AF318" s="322"/>
    </row>
    <row r="319" spans="1:32" ht="12.75" customHeight="1" thickTop="1" thickBot="1" x14ac:dyDescent="0.4">
      <c r="A319" s="362">
        <v>316</v>
      </c>
      <c r="B319" s="363">
        <v>9</v>
      </c>
      <c r="C319" s="364">
        <v>44374</v>
      </c>
      <c r="D319" s="373" t="s">
        <v>11</v>
      </c>
      <c r="E319" s="366" t="str">
        <f t="shared" si="66"/>
        <v>WATERBURY ALBANIANS</v>
      </c>
      <c r="F319" s="366" t="str">
        <f t="shared" si="66"/>
        <v>GREENWICH PUMAS 40</v>
      </c>
      <c r="G319" s="367"/>
      <c r="H319" s="361">
        <f>VLOOKUP(E319,START_TIMES,2)</f>
        <v>0.33333333333333331</v>
      </c>
      <c r="I319" s="366" t="str">
        <f>VLOOKUP(E319,fields,2)</f>
        <v>Brookfield HS, Brookfield</v>
      </c>
      <c r="J319" s="368" t="s">
        <v>0</v>
      </c>
      <c r="K319" s="16"/>
      <c r="M319" s="87" t="s">
        <v>109</v>
      </c>
      <c r="N319" s="87" t="s">
        <v>163</v>
      </c>
      <c r="P319" s="322"/>
      <c r="Q319" s="322"/>
      <c r="R319" s="322"/>
      <c r="T319" s="322"/>
      <c r="U319" s="322"/>
      <c r="W319" s="322"/>
      <c r="X319" s="322"/>
      <c r="Z319" s="322"/>
      <c r="AA319" s="322"/>
      <c r="AB319" s="322"/>
      <c r="AE319" s="281"/>
    </row>
    <row r="320" spans="1:32" ht="12.75" customHeight="1" thickTop="1" thickBot="1" x14ac:dyDescent="0.4">
      <c r="A320" s="362">
        <v>317</v>
      </c>
      <c r="B320" s="363">
        <v>9</v>
      </c>
      <c r="C320" s="364">
        <v>44374</v>
      </c>
      <c r="D320" s="373" t="s">
        <v>11</v>
      </c>
      <c r="E320" s="366" t="str">
        <f t="shared" si="66"/>
        <v>GREENWICH GUNNERS 40</v>
      </c>
      <c r="F320" s="366" t="str">
        <f t="shared" si="66"/>
        <v>RIDGEFIELD KICKS</v>
      </c>
      <c r="G320" s="380"/>
      <c r="H320" s="361">
        <f>VLOOKUP(E320,START_TIMES,2)</f>
        <v>0.41666666666666702</v>
      </c>
      <c r="I320" s="366" t="s">
        <v>884</v>
      </c>
      <c r="J320" s="368" t="s">
        <v>0</v>
      </c>
      <c r="K320" s="16"/>
      <c r="M320" s="87" t="s">
        <v>162</v>
      </c>
      <c r="N320" s="87" t="s">
        <v>106</v>
      </c>
      <c r="P320" s="322"/>
      <c r="Q320" s="322"/>
      <c r="R320" s="322"/>
      <c r="T320" s="322"/>
      <c r="U320" s="322"/>
      <c r="W320" s="322"/>
      <c r="X320" s="322"/>
      <c r="Z320" s="322"/>
      <c r="AA320" s="322"/>
      <c r="AB320" s="322"/>
      <c r="AE320" s="281"/>
    </row>
    <row r="321" spans="1:32" ht="12.75" customHeight="1" thickTop="1" x14ac:dyDescent="0.35">
      <c r="A321" s="362">
        <v>318</v>
      </c>
      <c r="B321" s="363">
        <v>9</v>
      </c>
      <c r="C321" s="364">
        <v>44374</v>
      </c>
      <c r="D321" s="373" t="s">
        <v>11</v>
      </c>
      <c r="E321" s="366" t="str">
        <f t="shared" si="66"/>
        <v>HENRY  REID FC 40</v>
      </c>
      <c r="F321" s="366" t="str">
        <f t="shared" si="66"/>
        <v>PAN ZONES</v>
      </c>
      <c r="G321" s="367"/>
      <c r="H321" s="361">
        <f>VLOOKUP(E321,START_TIMES,2)</f>
        <v>0.41666666666666702</v>
      </c>
      <c r="I321" s="366" t="str">
        <f>VLOOKUP(E321,fields,2)</f>
        <v>Ludlowe HS (T), Fairfield</v>
      </c>
      <c r="J321" s="368" t="s">
        <v>0</v>
      </c>
      <c r="K321" s="16"/>
      <c r="M321" s="87" t="s">
        <v>104</v>
      </c>
      <c r="N321" s="87" t="s">
        <v>105</v>
      </c>
      <c r="P321" s="322"/>
      <c r="Q321" s="322"/>
      <c r="R321" s="322"/>
      <c r="T321" s="322"/>
      <c r="U321" s="322"/>
      <c r="W321" s="322"/>
      <c r="X321" s="322"/>
      <c r="AA321" s="322"/>
      <c r="AB321" s="322"/>
    </row>
    <row r="322" spans="1:32" ht="12.75" customHeight="1" x14ac:dyDescent="0.35">
      <c r="A322" s="362">
        <v>319</v>
      </c>
      <c r="B322" s="363" t="s">
        <v>0</v>
      </c>
      <c r="C322" s="364" t="s">
        <v>0</v>
      </c>
      <c r="D322" s="369" t="s">
        <v>0</v>
      </c>
      <c r="E322" s="366" t="s">
        <v>0</v>
      </c>
      <c r="F322" s="366" t="s">
        <v>0</v>
      </c>
      <c r="G322" s="367" t="s">
        <v>0</v>
      </c>
      <c r="H322" s="361"/>
      <c r="I322" s="366" t="s">
        <v>0</v>
      </c>
      <c r="J322" s="368" t="s">
        <v>0</v>
      </c>
      <c r="K322" s="16"/>
      <c r="M322" s="87"/>
      <c r="N322" s="87"/>
      <c r="P322" s="322"/>
      <c r="Q322" s="322"/>
      <c r="R322" s="322"/>
      <c r="T322" s="322"/>
      <c r="U322" s="322"/>
      <c r="W322" s="322"/>
      <c r="X322" s="322"/>
      <c r="Z322" s="322"/>
      <c r="AA322" s="322"/>
      <c r="AB322" s="322"/>
      <c r="AC322" s="322"/>
      <c r="AE322" s="281"/>
      <c r="AF322" s="322"/>
    </row>
    <row r="323" spans="1:32" ht="12.75" customHeight="1" x14ac:dyDescent="0.35">
      <c r="A323" s="362">
        <v>320</v>
      </c>
      <c r="B323" s="363">
        <v>9</v>
      </c>
      <c r="C323" s="364">
        <v>44374</v>
      </c>
      <c r="D323" s="374" t="s">
        <v>12</v>
      </c>
      <c r="E323" s="366" t="str">
        <f t="shared" ref="E323:F329" si="67">VLOOKUP(M323,Teams,2)</f>
        <v>DERBY QUITUS</v>
      </c>
      <c r="F323" s="366" t="str">
        <f t="shared" si="67"/>
        <v>WILTON WOLVES</v>
      </c>
      <c r="G323" s="367"/>
      <c r="H323" s="361">
        <f>VLOOKUP(E323,START_TIMES,2)</f>
        <v>0.41666666666666669</v>
      </c>
      <c r="I323" s="366" t="str">
        <f t="shared" ref="I323:I329" si="68">VLOOKUP(E323,fields,2)</f>
        <v>Witek Park (G), Derby</v>
      </c>
      <c r="J323" s="368" t="s">
        <v>0</v>
      </c>
      <c r="K323" s="16"/>
      <c r="M323" s="328" t="s">
        <v>113</v>
      </c>
      <c r="N323" s="328" t="s">
        <v>874</v>
      </c>
    </row>
    <row r="324" spans="1:32" ht="12.75" customHeight="1" x14ac:dyDescent="0.35">
      <c r="A324" s="362">
        <v>321</v>
      </c>
      <c r="B324" s="363">
        <v>9</v>
      </c>
      <c r="C324" s="364">
        <v>44374</v>
      </c>
      <c r="D324" s="374" t="s">
        <v>12</v>
      </c>
      <c r="E324" s="366" t="str">
        <f t="shared" si="67"/>
        <v>NORTH HAVEN SC</v>
      </c>
      <c r="F324" s="366" t="str">
        <f t="shared" si="67"/>
        <v>CLINTON 40</v>
      </c>
      <c r="G324" s="367"/>
      <c r="H324" s="361">
        <f>VLOOKUP(E324,START_TIMES,2)</f>
        <v>0.33333333333333331</v>
      </c>
      <c r="I324" s="366" t="str">
        <f t="shared" si="68"/>
        <v>North Haven MS (T), North Haven</v>
      </c>
      <c r="J324" s="368" t="s">
        <v>0</v>
      </c>
      <c r="K324" s="16"/>
      <c r="M324" s="328" t="s">
        <v>119</v>
      </c>
      <c r="N324" s="328" t="s">
        <v>864</v>
      </c>
      <c r="P324" s="322"/>
      <c r="Q324" s="322"/>
      <c r="R324" s="322"/>
      <c r="T324" s="322"/>
      <c r="U324" s="322"/>
      <c r="W324" s="322"/>
      <c r="X324" s="322"/>
      <c r="AA324" s="322"/>
      <c r="AB324" s="322"/>
    </row>
    <row r="325" spans="1:32" ht="12.75" customHeight="1" x14ac:dyDescent="0.35">
      <c r="A325" s="362">
        <v>322</v>
      </c>
      <c r="B325" s="363">
        <v>9</v>
      </c>
      <c r="C325" s="364">
        <v>44374</v>
      </c>
      <c r="D325" s="374" t="s">
        <v>12</v>
      </c>
      <c r="E325" s="366" t="str">
        <f t="shared" si="67"/>
        <v>NORWALK SPORT COLOMBIA</v>
      </c>
      <c r="F325" s="366" t="str">
        <f t="shared" si="67"/>
        <v>ELI'S FC</v>
      </c>
      <c r="G325" s="367"/>
      <c r="H325" s="361">
        <v>0.33333333333333331</v>
      </c>
      <c r="I325" s="366" t="str">
        <f t="shared" si="68"/>
        <v>Nathan Hale MS (T), Norwalk</v>
      </c>
      <c r="J325" s="368" t="s">
        <v>0</v>
      </c>
      <c r="K325" s="16"/>
      <c r="M325" s="328" t="s">
        <v>120</v>
      </c>
      <c r="N325" s="328" t="s">
        <v>866</v>
      </c>
      <c r="P325" s="322"/>
      <c r="Q325" s="322"/>
      <c r="R325" s="322"/>
      <c r="T325" s="322"/>
      <c r="U325" s="322"/>
      <c r="W325" s="322"/>
      <c r="X325" s="322"/>
      <c r="AA325" s="322"/>
      <c r="AB325" s="322"/>
    </row>
    <row r="326" spans="1:32" ht="12.75" customHeight="1" x14ac:dyDescent="0.35">
      <c r="A326" s="362">
        <v>323</v>
      </c>
      <c r="B326" s="363">
        <v>9</v>
      </c>
      <c r="C326" s="364">
        <v>44374</v>
      </c>
      <c r="D326" s="374" t="s">
        <v>12</v>
      </c>
      <c r="E326" s="366" t="str">
        <f t="shared" si="67"/>
        <v>STAMFORD UNITED</v>
      </c>
      <c r="F326" s="366" t="str">
        <f t="shared" si="67"/>
        <v>CLUB NAPOLI 40</v>
      </c>
      <c r="G326" s="376"/>
      <c r="H326" s="361">
        <v>0.33333333333333331</v>
      </c>
      <c r="I326" s="366" t="str">
        <f t="shared" si="68"/>
        <v>West Beach Fields (T), Stamford</v>
      </c>
      <c r="J326" s="368" t="s">
        <v>0</v>
      </c>
      <c r="K326" s="16"/>
      <c r="M326" s="328" t="s">
        <v>122</v>
      </c>
      <c r="N326" s="328" t="s">
        <v>112</v>
      </c>
      <c r="P326" s="322"/>
      <c r="Q326" s="322"/>
      <c r="R326" s="322"/>
      <c r="T326" s="322"/>
      <c r="U326" s="322"/>
      <c r="W326" s="322"/>
      <c r="X326" s="322"/>
      <c r="AA326" s="322"/>
      <c r="AB326" s="322"/>
    </row>
    <row r="327" spans="1:32" ht="12.75" customHeight="1" x14ac:dyDescent="0.35">
      <c r="A327" s="362">
        <v>324</v>
      </c>
      <c r="B327" s="363">
        <v>9</v>
      </c>
      <c r="C327" s="364">
        <v>44374</v>
      </c>
      <c r="D327" s="374" t="s">
        <v>12</v>
      </c>
      <c r="E327" s="366" t="str">
        <f t="shared" si="67"/>
        <v>GUILFORD BELL CURVE</v>
      </c>
      <c r="F327" s="366" t="str">
        <f t="shared" si="67"/>
        <v xml:space="preserve">GUILFORD CELTIC </v>
      </c>
      <c r="G327" s="367"/>
      <c r="H327" s="361">
        <f>VLOOKUP(E327,START_TIMES,2)</f>
        <v>0.41666666666666702</v>
      </c>
      <c r="I327" s="375" t="str">
        <f t="shared" si="68"/>
        <v>Guilford HS (T), Guilford</v>
      </c>
      <c r="J327" s="368" t="s">
        <v>0</v>
      </c>
      <c r="K327" s="16"/>
      <c r="M327" s="318" t="s">
        <v>115</v>
      </c>
      <c r="N327" s="318" t="s">
        <v>868</v>
      </c>
      <c r="P327" s="322"/>
      <c r="Q327" s="322"/>
      <c r="R327" s="322"/>
      <c r="T327" s="322"/>
      <c r="U327" s="322"/>
      <c r="W327" s="322"/>
      <c r="X327" s="322"/>
      <c r="Z327" s="322"/>
      <c r="AA327" s="322"/>
      <c r="AB327" s="322"/>
      <c r="AC327" s="322"/>
      <c r="AF327" s="322"/>
    </row>
    <row r="328" spans="1:32" ht="12.75" customHeight="1" x14ac:dyDescent="0.35">
      <c r="A328" s="362">
        <v>325</v>
      </c>
      <c r="B328" s="363">
        <v>9</v>
      </c>
      <c r="C328" s="364">
        <v>44374</v>
      </c>
      <c r="D328" s="374" t="s">
        <v>12</v>
      </c>
      <c r="E328" s="366" t="str">
        <f t="shared" si="67"/>
        <v>SOUTHEAST ROVERS</v>
      </c>
      <c r="F328" s="366" t="str">
        <f t="shared" si="67"/>
        <v>NEW HAVEN AMERICANS</v>
      </c>
      <c r="G328" s="367"/>
      <c r="H328" s="361">
        <f>VLOOKUP(E328,START_TIMES,2)</f>
        <v>0.41666666666666702</v>
      </c>
      <c r="I328" s="366" t="str">
        <f t="shared" si="68"/>
        <v>New London HS (T), New London</v>
      </c>
      <c r="J328" s="368" t="s">
        <v>0</v>
      </c>
      <c r="K328" s="16"/>
      <c r="M328" s="328" t="s">
        <v>121</v>
      </c>
      <c r="N328" s="328" t="s">
        <v>869</v>
      </c>
      <c r="P328" s="322"/>
      <c r="Q328" s="322"/>
      <c r="R328" s="322"/>
      <c r="T328" s="322"/>
      <c r="U328" s="322"/>
      <c r="W328" s="322"/>
      <c r="X328" s="322"/>
      <c r="Z328" s="322"/>
      <c r="AA328" s="322"/>
      <c r="AB328" s="322"/>
      <c r="AE328" s="281"/>
    </row>
    <row r="329" spans="1:32" ht="12.75" customHeight="1" x14ac:dyDescent="0.35">
      <c r="A329" s="362">
        <v>326</v>
      </c>
      <c r="B329" s="363">
        <v>9</v>
      </c>
      <c r="C329" s="364">
        <v>44374</v>
      </c>
      <c r="D329" s="374" t="s">
        <v>12</v>
      </c>
      <c r="E329" s="366" t="str">
        <f t="shared" si="67"/>
        <v>NORTH BRANFORD 40</v>
      </c>
      <c r="F329" s="366" t="str">
        <f t="shared" si="67"/>
        <v>BESA SC</v>
      </c>
      <c r="G329" s="367"/>
      <c r="H329" s="361">
        <f>VLOOKUP(E329,START_TIMES,2)</f>
        <v>0.41666666666666702</v>
      </c>
      <c r="I329" s="366" t="str">
        <f t="shared" si="68"/>
        <v>North Farms Park (G), North Branford</v>
      </c>
      <c r="J329" s="368" t="s">
        <v>0</v>
      </c>
      <c r="K329" s="16"/>
      <c r="M329" s="328" t="s">
        <v>118</v>
      </c>
      <c r="N329" s="328" t="s">
        <v>863</v>
      </c>
    </row>
    <row r="330" spans="1:32" ht="12.75" customHeight="1" x14ac:dyDescent="0.35">
      <c r="A330" s="362">
        <v>327</v>
      </c>
      <c r="B330" s="363" t="s">
        <v>0</v>
      </c>
      <c r="C330" s="364" t="s">
        <v>0</v>
      </c>
      <c r="D330" s="369" t="s">
        <v>0</v>
      </c>
      <c r="E330" s="366" t="s">
        <v>0</v>
      </c>
      <c r="F330" s="366" t="s">
        <v>0</v>
      </c>
      <c r="G330" s="367" t="s">
        <v>0</v>
      </c>
      <c r="H330" s="361"/>
      <c r="I330" s="366" t="s">
        <v>0</v>
      </c>
      <c r="J330" s="368" t="s">
        <v>0</v>
      </c>
      <c r="K330" s="91"/>
      <c r="L330" s="91"/>
      <c r="M330" s="87"/>
      <c r="N330" s="87"/>
      <c r="P330" s="322"/>
      <c r="Q330" s="322"/>
      <c r="R330" s="322"/>
      <c r="T330" s="322"/>
      <c r="U330" s="322"/>
      <c r="W330" s="322"/>
      <c r="X330" s="322"/>
      <c r="Z330" s="322"/>
      <c r="AA330" s="322"/>
      <c r="AB330" s="322"/>
      <c r="AC330" s="322"/>
      <c r="AE330" s="281"/>
      <c r="AF330" s="322"/>
    </row>
    <row r="331" spans="1:32" ht="12.75" customHeight="1" x14ac:dyDescent="0.35">
      <c r="A331" s="362">
        <v>328</v>
      </c>
      <c r="B331" s="363">
        <v>9</v>
      </c>
      <c r="C331" s="364">
        <v>44374</v>
      </c>
      <c r="D331" s="377" t="s">
        <v>102</v>
      </c>
      <c r="E331" s="366" t="str">
        <f t="shared" ref="E331:F335" si="69">VLOOKUP(M331,Teams,2)</f>
        <v>CHESHIRE AZZURRI 50</v>
      </c>
      <c r="F331" s="366" t="str">
        <f t="shared" si="69"/>
        <v>POLONIA FALCON STARS FC</v>
      </c>
      <c r="G331" s="367"/>
      <c r="H331" s="361">
        <f>VLOOKUP(E331,START_TIMES,2)</f>
        <v>0.41666666666666669</v>
      </c>
      <c r="I331" s="366" t="str">
        <f>VLOOKUP(E331,fields,2)</f>
        <v>Quinnipiac Park (G), Cheshire</v>
      </c>
      <c r="J331" s="368" t="s">
        <v>0</v>
      </c>
      <c r="K331" s="16"/>
      <c r="M331" s="87" t="s">
        <v>124</v>
      </c>
      <c r="N331" s="87" t="s">
        <v>132</v>
      </c>
      <c r="P331" s="322"/>
      <c r="Q331" s="322"/>
      <c r="R331" s="322"/>
      <c r="T331" s="322"/>
      <c r="U331" s="322"/>
      <c r="W331" s="322"/>
      <c r="X331" s="322"/>
      <c r="Z331" s="322"/>
      <c r="AA331" s="322"/>
      <c r="AB331" s="322"/>
      <c r="AC331" s="322"/>
      <c r="AE331" s="281"/>
      <c r="AF331" s="322"/>
    </row>
    <row r="332" spans="1:32" ht="12.75" customHeight="1" x14ac:dyDescent="0.35">
      <c r="A332" s="362">
        <v>329</v>
      </c>
      <c r="B332" s="363">
        <v>9</v>
      </c>
      <c r="C332" s="364">
        <v>44374</v>
      </c>
      <c r="D332" s="377" t="s">
        <v>102</v>
      </c>
      <c r="E332" s="366" t="str">
        <f t="shared" si="69"/>
        <v>GUILFORD BLACK EAGLES</v>
      </c>
      <c r="F332" s="366" t="str">
        <f t="shared" si="69"/>
        <v xml:space="preserve">CHESHIRE UNITED </v>
      </c>
      <c r="G332" s="367"/>
      <c r="H332" s="361">
        <f>VLOOKUP(E332,START_TIMES,2)</f>
        <v>0.41666666666666702</v>
      </c>
      <c r="I332" s="375" t="str">
        <f>VLOOKUP(E332,fields,2)</f>
        <v>Calvin Leete School (G), Guilford</v>
      </c>
      <c r="J332" s="368" t="s">
        <v>0</v>
      </c>
      <c r="K332" s="16"/>
      <c r="M332" s="87" t="s">
        <v>131</v>
      </c>
      <c r="N332" s="87" t="s">
        <v>125</v>
      </c>
      <c r="P332" s="322"/>
      <c r="Q332" s="322"/>
      <c r="R332" s="322"/>
      <c r="T332" s="322"/>
      <c r="U332" s="322"/>
      <c r="W332" s="322"/>
      <c r="X332" s="322"/>
      <c r="Z332" s="322"/>
      <c r="AA332" s="322"/>
      <c r="AB332" s="322"/>
      <c r="AC332" s="322"/>
      <c r="AE332" s="281"/>
      <c r="AF332" s="322"/>
    </row>
    <row r="333" spans="1:32" ht="12.75" customHeight="1" x14ac:dyDescent="0.35">
      <c r="A333" s="362">
        <v>330</v>
      </c>
      <c r="B333" s="363">
        <v>9</v>
      </c>
      <c r="C333" s="364">
        <v>44374</v>
      </c>
      <c r="D333" s="377" t="s">
        <v>102</v>
      </c>
      <c r="E333" s="366" t="str">
        <f t="shared" si="69"/>
        <v>VASCO DA GAMA 50</v>
      </c>
      <c r="F333" s="366" t="str">
        <f t="shared" si="69"/>
        <v>FAIRFIELD GAC 50</v>
      </c>
      <c r="G333" s="367"/>
      <c r="H333" s="361">
        <v>0.33333333333333331</v>
      </c>
      <c r="I333" s="366" t="str">
        <f>VLOOKUP(E333,fields,2)</f>
        <v>Veterans Memorial Park (T), Bridgeport</v>
      </c>
      <c r="J333" s="368" t="s">
        <v>0</v>
      </c>
      <c r="K333" s="16"/>
      <c r="M333" s="87" t="s">
        <v>133</v>
      </c>
      <c r="N333" s="87" t="s">
        <v>127</v>
      </c>
      <c r="P333" s="322"/>
      <c r="Q333" s="322"/>
      <c r="R333" s="322"/>
      <c r="T333" s="322"/>
      <c r="U333" s="322"/>
      <c r="W333" s="322"/>
      <c r="X333" s="322"/>
      <c r="Z333" s="322"/>
      <c r="AA333" s="322"/>
      <c r="AB333" s="322"/>
      <c r="AC333" s="322"/>
      <c r="AE333" s="281"/>
      <c r="AF333" s="322"/>
    </row>
    <row r="334" spans="1:32" ht="12.75" customHeight="1" x14ac:dyDescent="0.35">
      <c r="A334" s="362">
        <v>331</v>
      </c>
      <c r="B334" s="363">
        <v>9</v>
      </c>
      <c r="C334" s="364">
        <v>44374</v>
      </c>
      <c r="D334" s="377" t="s">
        <v>102</v>
      </c>
      <c r="E334" s="366" t="str">
        <f t="shared" si="69"/>
        <v>DYNAMO SC</v>
      </c>
      <c r="F334" s="366" t="str">
        <f t="shared" si="69"/>
        <v>GREENWICH PUMAS LEGENDS</v>
      </c>
      <c r="G334" s="367"/>
      <c r="H334" s="361">
        <v>0.33333333333333331</v>
      </c>
      <c r="I334" s="366" t="str">
        <f>VLOOKUP(E334,fields,2)</f>
        <v>Wakeman Park (T), Westport</v>
      </c>
      <c r="J334" s="368" t="s">
        <v>0</v>
      </c>
      <c r="K334" s="16"/>
      <c r="M334" s="87" t="s">
        <v>126</v>
      </c>
      <c r="N334" s="87" t="s">
        <v>130</v>
      </c>
      <c r="P334" s="322"/>
      <c r="Q334" s="322"/>
      <c r="R334" s="322"/>
      <c r="T334" s="322"/>
      <c r="U334" s="322"/>
      <c r="W334" s="322"/>
      <c r="X334" s="322"/>
      <c r="Z334" s="322"/>
      <c r="AA334" s="322"/>
      <c r="AB334" s="322"/>
      <c r="AC334" s="322"/>
      <c r="AE334" s="281"/>
      <c r="AF334" s="322"/>
    </row>
    <row r="335" spans="1:32" ht="12.75" customHeight="1" x14ac:dyDescent="0.35">
      <c r="A335" s="362">
        <v>332</v>
      </c>
      <c r="B335" s="363">
        <v>9</v>
      </c>
      <c r="C335" s="364">
        <v>44374</v>
      </c>
      <c r="D335" s="377" t="s">
        <v>102</v>
      </c>
      <c r="E335" s="366" t="str">
        <f t="shared" si="69"/>
        <v>GREENWICH ARSENAL 50</v>
      </c>
      <c r="F335" s="366" t="str">
        <f t="shared" si="69"/>
        <v>GREENWICH GUNNERS 50</v>
      </c>
      <c r="G335" s="367"/>
      <c r="H335" s="361">
        <v>0.33333333333333331</v>
      </c>
      <c r="I335" s="366" t="s">
        <v>884</v>
      </c>
      <c r="J335" s="368" t="s">
        <v>0</v>
      </c>
      <c r="K335" s="16"/>
      <c r="M335" s="87" t="s">
        <v>128</v>
      </c>
      <c r="N335" s="87" t="s">
        <v>129</v>
      </c>
      <c r="P335" s="322"/>
      <c r="Q335" s="322"/>
      <c r="R335" s="322"/>
      <c r="T335" s="322"/>
      <c r="U335" s="322"/>
      <c r="W335" s="322"/>
      <c r="X335" s="322"/>
      <c r="Z335" s="322"/>
      <c r="AA335" s="322"/>
      <c r="AB335" s="322"/>
      <c r="AC335" s="322"/>
      <c r="AE335" s="281"/>
      <c r="AF335" s="322"/>
    </row>
    <row r="336" spans="1:32" ht="12.5" customHeight="1" x14ac:dyDescent="0.35">
      <c r="A336" s="362">
        <v>333</v>
      </c>
      <c r="B336" s="363" t="s">
        <v>0</v>
      </c>
      <c r="C336" s="364" t="s">
        <v>0</v>
      </c>
      <c r="D336" s="369" t="s">
        <v>0</v>
      </c>
      <c r="E336" s="366" t="s">
        <v>0</v>
      </c>
      <c r="F336" s="366" t="s">
        <v>0</v>
      </c>
      <c r="G336" s="367" t="s">
        <v>0</v>
      </c>
      <c r="H336" s="361"/>
      <c r="I336" s="366" t="s">
        <v>0</v>
      </c>
      <c r="J336" s="368" t="s">
        <v>0</v>
      </c>
      <c r="K336" s="16"/>
      <c r="M336" s="87"/>
      <c r="N336" s="87"/>
    </row>
    <row r="337" spans="1:32" ht="12.5" customHeight="1" x14ac:dyDescent="0.35">
      <c r="A337" s="362">
        <v>334</v>
      </c>
      <c r="B337" s="363">
        <v>9</v>
      </c>
      <c r="C337" s="364">
        <v>44374</v>
      </c>
      <c r="D337" s="378" t="s">
        <v>103</v>
      </c>
      <c r="E337" s="366" t="str">
        <f t="shared" ref="E337:F340" si="70">VLOOKUP(M337,Teams,2)</f>
        <v>NEW FAIRFIELD UNITED</v>
      </c>
      <c r="F337" s="366" t="str">
        <f t="shared" si="70"/>
        <v>NORWALK MARINERS</v>
      </c>
      <c r="G337" s="367"/>
      <c r="H337" s="361">
        <f>VLOOKUP(E337,START_TIMES,2)</f>
        <v>0.41666666666666669</v>
      </c>
      <c r="I337" s="366" t="str">
        <f>VLOOKUP(E337,fields,2)</f>
        <v>New Fairfield HS, New Fairfield</v>
      </c>
      <c r="J337" s="368" t="s">
        <v>0</v>
      </c>
      <c r="K337" s="16"/>
      <c r="M337" s="87" t="s">
        <v>141</v>
      </c>
      <c r="N337" s="87" t="s">
        <v>144</v>
      </c>
    </row>
    <row r="338" spans="1:32" ht="12.75" customHeight="1" x14ac:dyDescent="0.35">
      <c r="A338" s="362">
        <v>335</v>
      </c>
      <c r="B338" s="363">
        <v>9</v>
      </c>
      <c r="C338" s="364">
        <v>44374</v>
      </c>
      <c r="D338" s="378" t="s">
        <v>103</v>
      </c>
      <c r="E338" s="366" t="str">
        <f t="shared" si="70"/>
        <v>CLUB NAPOLI 50</v>
      </c>
      <c r="F338" s="371" t="str">
        <f t="shared" si="70"/>
        <v>BYE 50</v>
      </c>
      <c r="G338" s="367"/>
      <c r="H338" s="372" t="s">
        <v>91</v>
      </c>
      <c r="I338" s="379" t="s">
        <v>91</v>
      </c>
      <c r="J338" s="368" t="s">
        <v>0</v>
      </c>
      <c r="K338" s="16"/>
      <c r="M338" s="87" t="s">
        <v>136</v>
      </c>
      <c r="N338" s="87" t="s">
        <v>134</v>
      </c>
      <c r="P338" s="322"/>
      <c r="Q338" s="322"/>
      <c r="R338" s="322"/>
      <c r="T338" s="322"/>
      <c r="U338" s="322"/>
      <c r="W338" s="322"/>
      <c r="X338" s="322"/>
      <c r="Z338" s="322"/>
      <c r="AA338" s="322"/>
      <c r="AB338" s="322"/>
      <c r="AC338" s="322"/>
      <c r="AE338" s="281"/>
      <c r="AF338" s="322"/>
    </row>
    <row r="339" spans="1:32" ht="12.75" customHeight="1" thickBot="1" x14ac:dyDescent="0.4">
      <c r="A339" s="362">
        <v>336</v>
      </c>
      <c r="B339" s="363">
        <v>9</v>
      </c>
      <c r="C339" s="364">
        <v>44374</v>
      </c>
      <c r="D339" s="378" t="s">
        <v>103</v>
      </c>
      <c r="E339" s="366" t="str">
        <f t="shared" si="70"/>
        <v>STAMFORD CITY</v>
      </c>
      <c r="F339" s="366" t="str">
        <f t="shared" si="70"/>
        <v>EAST HAVEN SC</v>
      </c>
      <c r="G339" s="367"/>
      <c r="H339" s="361">
        <f>VLOOKUP(E339,START_TIMES,2)</f>
        <v>0.41666666666666702</v>
      </c>
      <c r="I339" s="366" t="str">
        <f>VLOOKUP(E339,fields,2)</f>
        <v>West Beach Fields (T), Stamford</v>
      </c>
      <c r="J339" s="368" t="s">
        <v>0</v>
      </c>
      <c r="K339" s="16"/>
      <c r="M339" s="87" t="s">
        <v>146</v>
      </c>
      <c r="N339" s="87" t="s">
        <v>138</v>
      </c>
      <c r="P339" s="322"/>
      <c r="Q339" s="322"/>
      <c r="R339" s="322"/>
      <c r="T339" s="322"/>
      <c r="U339" s="322"/>
      <c r="W339" s="322"/>
      <c r="X339" s="322"/>
      <c r="Z339" s="322"/>
      <c r="AA339" s="322"/>
      <c r="AB339" s="322"/>
      <c r="AE339" s="281"/>
    </row>
    <row r="340" spans="1:32" ht="12.75" customHeight="1" thickTop="1" thickBot="1" x14ac:dyDescent="0.4">
      <c r="A340" s="362">
        <v>337</v>
      </c>
      <c r="B340" s="363">
        <v>9</v>
      </c>
      <c r="C340" s="364">
        <v>44374</v>
      </c>
      <c r="D340" s="378" t="s">
        <v>103</v>
      </c>
      <c r="E340" s="366" t="str">
        <f t="shared" si="70"/>
        <v>ZIMMITTI SC</v>
      </c>
      <c r="F340" s="366" t="str">
        <f t="shared" si="70"/>
        <v>NORTH BRANFORD LEGENDS</v>
      </c>
      <c r="G340" s="367"/>
      <c r="H340" s="361">
        <f>VLOOKUP(E340,START_TIMES,2)</f>
        <v>0.41666666666666702</v>
      </c>
      <c r="I340" s="366" t="str">
        <f>VLOOKUP(E340,fields,2)</f>
        <v>Pontelandolfo Club (G), Waterbury</v>
      </c>
      <c r="J340" s="368" t="s">
        <v>0</v>
      </c>
      <c r="K340" s="16"/>
      <c r="M340" s="87" t="s">
        <v>147</v>
      </c>
      <c r="N340" s="87" t="s">
        <v>142</v>
      </c>
      <c r="P340" s="322"/>
      <c r="Q340" s="322"/>
      <c r="R340" s="322"/>
      <c r="S340" s="16"/>
      <c r="T340" s="207"/>
      <c r="U340" s="207"/>
      <c r="V340" s="16">
        <v>73</v>
      </c>
      <c r="W340" s="218"/>
      <c r="X340" s="224"/>
      <c r="Y340" s="16"/>
      <c r="Z340" s="275"/>
      <c r="AA340" s="322"/>
      <c r="AB340" s="322"/>
      <c r="AC340" s="16"/>
      <c r="AF340" s="322"/>
    </row>
    <row r="341" spans="1:32" ht="12.75" customHeight="1" thickTop="1" thickBot="1" x14ac:dyDescent="0.4">
      <c r="A341" s="362">
        <v>338</v>
      </c>
      <c r="B341" s="363" t="s">
        <v>0</v>
      </c>
      <c r="C341" s="364" t="s">
        <v>0</v>
      </c>
      <c r="D341" s="369" t="s">
        <v>0</v>
      </c>
      <c r="E341" s="366" t="s">
        <v>0</v>
      </c>
      <c r="F341" s="366" t="s">
        <v>0</v>
      </c>
      <c r="G341" s="367" t="s">
        <v>0</v>
      </c>
      <c r="H341" s="361"/>
      <c r="I341" s="366" t="s">
        <v>0</v>
      </c>
      <c r="J341" s="368" t="s">
        <v>0</v>
      </c>
      <c r="K341" s="16"/>
      <c r="M341" s="87"/>
      <c r="N341" s="87"/>
      <c r="P341" s="322"/>
      <c r="Q341" s="322"/>
      <c r="R341" s="322"/>
      <c r="S341" s="16"/>
      <c r="T341" s="207"/>
      <c r="U341" s="207"/>
      <c r="V341" s="16"/>
      <c r="W341" s="218"/>
      <c r="X341" s="224"/>
      <c r="Y341" s="16"/>
      <c r="Z341" s="275"/>
      <c r="AA341" s="322"/>
      <c r="AB341" s="322"/>
      <c r="AC341" s="16"/>
      <c r="AF341" s="322"/>
    </row>
    <row r="342" spans="1:32" ht="12.75" customHeight="1" thickTop="1" thickBot="1" x14ac:dyDescent="0.4">
      <c r="A342" s="362">
        <v>339</v>
      </c>
      <c r="B342" s="363">
        <v>9.5</v>
      </c>
      <c r="C342" s="364">
        <v>44388</v>
      </c>
      <c r="D342" s="378" t="s">
        <v>103</v>
      </c>
      <c r="E342" s="371" t="str">
        <f t="shared" ref="E342:F345" si="71">VLOOKUP(M342,Teams,2)</f>
        <v>BYE 50</v>
      </c>
      <c r="F342" s="366" t="str">
        <f t="shared" si="71"/>
        <v>EAST HAVEN SC</v>
      </c>
      <c r="G342" s="367"/>
      <c r="H342" s="361">
        <f>VLOOKUP(E342,START_TIMES,2)</f>
        <v>0.41666666666666669</v>
      </c>
      <c r="I342" s="366" t="str">
        <f>VLOOKUP(E342,fields,2)</f>
        <v>Wembley Stadium</v>
      </c>
      <c r="J342" s="368" t="s">
        <v>0</v>
      </c>
      <c r="K342" s="16"/>
      <c r="M342" s="87" t="s">
        <v>134</v>
      </c>
      <c r="N342" s="87" t="s">
        <v>138</v>
      </c>
      <c r="P342" s="322"/>
      <c r="Q342" s="322"/>
      <c r="R342" s="322"/>
      <c r="S342" s="16"/>
      <c r="T342" s="207"/>
      <c r="U342" s="207"/>
      <c r="V342" s="16"/>
      <c r="W342" s="218"/>
      <c r="X342" s="224"/>
      <c r="Y342" s="16"/>
      <c r="Z342" s="275"/>
      <c r="AA342" s="322"/>
      <c r="AB342" s="322"/>
      <c r="AC342" s="16"/>
      <c r="AF342" s="322"/>
    </row>
    <row r="343" spans="1:32" ht="12.75" customHeight="1" thickTop="1" thickBot="1" x14ac:dyDescent="0.4">
      <c r="A343" s="362">
        <v>340</v>
      </c>
      <c r="B343" s="363">
        <v>9.5</v>
      </c>
      <c r="C343" s="364">
        <v>44388</v>
      </c>
      <c r="D343" s="378" t="s">
        <v>103</v>
      </c>
      <c r="E343" s="366" t="str">
        <f t="shared" si="71"/>
        <v>NORWALK MARINERS</v>
      </c>
      <c r="F343" s="366" t="str">
        <f t="shared" si="71"/>
        <v>NORTH BRANFORD LEGENDS</v>
      </c>
      <c r="G343" s="367"/>
      <c r="H343" s="361">
        <f>VLOOKUP(E343,START_TIMES,2)</f>
        <v>0.41666666666666702</v>
      </c>
      <c r="I343" s="366" t="str">
        <f>VLOOKUP(E343,fields,2)</f>
        <v>Nathan Hale MS (T), Norwalk</v>
      </c>
      <c r="J343" s="368" t="s">
        <v>0</v>
      </c>
      <c r="K343" s="16"/>
      <c r="M343" s="87" t="s">
        <v>144</v>
      </c>
      <c r="N343" s="87" t="s">
        <v>142</v>
      </c>
      <c r="P343" s="322"/>
      <c r="Q343" s="322"/>
      <c r="R343" s="322"/>
      <c r="S343" s="16"/>
      <c r="T343" s="207"/>
      <c r="U343" s="207"/>
      <c r="V343" s="16"/>
      <c r="W343" s="218"/>
      <c r="X343" s="224"/>
      <c r="Y343" s="16"/>
      <c r="Z343" s="275"/>
      <c r="AA343" s="322"/>
      <c r="AB343" s="322"/>
      <c r="AC343" s="16"/>
      <c r="AF343" s="322"/>
    </row>
    <row r="344" spans="1:32" ht="12.75" customHeight="1" thickTop="1" thickBot="1" x14ac:dyDescent="0.4">
      <c r="A344" s="362">
        <v>341</v>
      </c>
      <c r="B344" s="363">
        <v>9.5</v>
      </c>
      <c r="C344" s="364">
        <v>44388</v>
      </c>
      <c r="D344" s="378" t="s">
        <v>103</v>
      </c>
      <c r="E344" s="366" t="str">
        <f t="shared" si="71"/>
        <v>CLUB NAPOLI 50</v>
      </c>
      <c r="F344" s="366" t="str">
        <f t="shared" si="71"/>
        <v>ZIMMITTI SC</v>
      </c>
      <c r="G344" s="367"/>
      <c r="H344" s="361">
        <f>VLOOKUP(E344,START_TIMES,2)</f>
        <v>0.41666666666666669</v>
      </c>
      <c r="I344" s="366" t="str">
        <f>VLOOKUP(E344,fields,2)</f>
        <v>North Farms Park (G), North Branford</v>
      </c>
      <c r="J344" s="368" t="s">
        <v>0</v>
      </c>
      <c r="K344" s="16"/>
      <c r="M344" s="87" t="s">
        <v>136</v>
      </c>
      <c r="N344" s="87" t="s">
        <v>147</v>
      </c>
      <c r="P344" s="322"/>
      <c r="Q344" s="322"/>
      <c r="R344" s="322"/>
      <c r="S344" s="16"/>
      <c r="T344" s="207"/>
      <c r="U344" s="207"/>
      <c r="V344" s="16"/>
      <c r="W344" s="218"/>
      <c r="X344" s="224"/>
      <c r="Y344" s="16"/>
      <c r="Z344" s="275"/>
      <c r="AA344" s="322"/>
      <c r="AB344" s="322"/>
      <c r="AC344" s="16"/>
      <c r="AF344" s="322"/>
    </row>
    <row r="345" spans="1:32" ht="12.75" customHeight="1" thickTop="1" thickBot="1" x14ac:dyDescent="0.4">
      <c r="A345" s="362">
        <v>342</v>
      </c>
      <c r="B345" s="363">
        <v>9.5</v>
      </c>
      <c r="C345" s="364">
        <v>44388</v>
      </c>
      <c r="D345" s="378" t="s">
        <v>103</v>
      </c>
      <c r="E345" s="366" t="str">
        <f t="shared" si="71"/>
        <v>STAMFORD CITY</v>
      </c>
      <c r="F345" s="366" t="str">
        <f t="shared" si="71"/>
        <v>NEW FAIRFIELD UNITED</v>
      </c>
      <c r="G345" s="367"/>
      <c r="H345" s="361">
        <f>VLOOKUP(E345,START_TIMES,2)</f>
        <v>0.41666666666666702</v>
      </c>
      <c r="I345" s="366" t="str">
        <f>VLOOKUP(E345,fields,2)</f>
        <v>West Beach Fields (T), Stamford</v>
      </c>
      <c r="J345" s="368" t="s">
        <v>0</v>
      </c>
      <c r="K345" s="16"/>
      <c r="M345" s="87" t="s">
        <v>146</v>
      </c>
      <c r="N345" s="87" t="s">
        <v>141</v>
      </c>
      <c r="P345" s="322"/>
      <c r="Q345" s="322"/>
      <c r="R345" s="322"/>
      <c r="S345" s="16"/>
      <c r="T345" s="207"/>
      <c r="U345" s="207"/>
      <c r="V345" s="16"/>
      <c r="W345" s="218"/>
      <c r="X345" s="224"/>
      <c r="Y345" s="16"/>
      <c r="Z345" s="275"/>
      <c r="AA345" s="322"/>
      <c r="AB345" s="322"/>
      <c r="AC345" s="16"/>
      <c r="AF345" s="322"/>
    </row>
    <row r="346" spans="1:32" ht="12.75" customHeight="1" thickTop="1" thickBot="1" x14ac:dyDescent="0.4">
      <c r="A346" s="362">
        <v>343</v>
      </c>
      <c r="B346" s="363" t="s">
        <v>0</v>
      </c>
      <c r="C346" s="364" t="s">
        <v>0</v>
      </c>
      <c r="D346" s="369" t="s">
        <v>0</v>
      </c>
      <c r="E346" s="366" t="s">
        <v>0</v>
      </c>
      <c r="F346" s="366" t="s">
        <v>0</v>
      </c>
      <c r="G346" s="367" t="s">
        <v>0</v>
      </c>
      <c r="H346" s="361" t="s">
        <v>0</v>
      </c>
      <c r="I346" s="366" t="s">
        <v>0</v>
      </c>
      <c r="J346" s="368" t="s">
        <v>0</v>
      </c>
      <c r="K346" s="16"/>
      <c r="M346" s="87"/>
      <c r="N346" s="87"/>
      <c r="P346" s="322"/>
      <c r="Q346" s="322"/>
      <c r="S346" s="16"/>
      <c r="T346" s="207"/>
      <c r="U346" s="207"/>
      <c r="V346" s="16">
        <v>74</v>
      </c>
      <c r="W346" s="218"/>
      <c r="X346" s="224"/>
      <c r="Y346" s="16"/>
      <c r="Z346" s="275"/>
      <c r="AA346" s="322"/>
      <c r="AB346" s="322"/>
      <c r="AC346" s="91"/>
      <c r="AE346" s="281"/>
      <c r="AF346" s="322"/>
    </row>
    <row r="347" spans="1:32" ht="12.75" customHeight="1" thickTop="1" x14ac:dyDescent="0.35">
      <c r="A347" s="362">
        <v>344</v>
      </c>
      <c r="B347" s="363">
        <v>10</v>
      </c>
      <c r="C347" s="364">
        <v>44430</v>
      </c>
      <c r="D347" s="365" t="s">
        <v>10</v>
      </c>
      <c r="E347" s="366" t="str">
        <f t="shared" ref="E347:F351" si="72">VLOOKUP(M347,Teams,2)</f>
        <v>SHELTON FC</v>
      </c>
      <c r="F347" s="366" t="str">
        <f t="shared" si="72"/>
        <v>NAUGATUCK FUSION</v>
      </c>
      <c r="G347" s="367"/>
      <c r="H347" s="361">
        <f>VLOOKUP(E347,START_TIMES,2)</f>
        <v>0.33333333333333331</v>
      </c>
      <c r="I347" s="366" t="str">
        <f>VLOOKUP(E347,FallFields1,2)</f>
        <v>Nike Site (G), Shelton</v>
      </c>
      <c r="J347" s="368" t="s">
        <v>0</v>
      </c>
      <c r="K347" s="16"/>
      <c r="M347" s="87" t="s">
        <v>93</v>
      </c>
      <c r="N347" s="87" t="s">
        <v>92</v>
      </c>
      <c r="P347" s="322"/>
      <c r="Q347" s="322"/>
      <c r="R347" s="322"/>
      <c r="T347" s="324"/>
      <c r="U347" s="324"/>
      <c r="V347" s="325"/>
      <c r="W347" s="324"/>
      <c r="X347" s="324"/>
      <c r="Z347" s="322"/>
      <c r="AA347" s="322"/>
      <c r="AB347" s="322"/>
      <c r="AF347" s="322"/>
    </row>
    <row r="348" spans="1:32" ht="12.75" customHeight="1" x14ac:dyDescent="0.35">
      <c r="A348" s="362">
        <v>345</v>
      </c>
      <c r="B348" s="363">
        <v>10</v>
      </c>
      <c r="C348" s="364">
        <v>44430</v>
      </c>
      <c r="D348" s="365" t="s">
        <v>10</v>
      </c>
      <c r="E348" s="366" t="str">
        <f t="shared" si="72"/>
        <v>NEWTOWN SALTY DOGS</v>
      </c>
      <c r="F348" s="366" t="str">
        <f t="shared" si="72"/>
        <v>CLUB NAPOLI 30</v>
      </c>
      <c r="G348" s="367"/>
      <c r="H348" s="361">
        <f>VLOOKUP(E348,START_TIMES,2)</f>
        <v>0.33333333333333331</v>
      </c>
      <c r="I348" s="366" t="str">
        <f>VLOOKUP(E348,FallFields1,2)</f>
        <v>Treadwell Park, Newtown</v>
      </c>
      <c r="J348" s="368" t="s">
        <v>0</v>
      </c>
      <c r="K348" s="16"/>
      <c r="M348" s="87" t="s">
        <v>94</v>
      </c>
      <c r="N348" s="87" t="s">
        <v>95</v>
      </c>
      <c r="P348" s="322"/>
      <c r="Q348" s="322"/>
      <c r="R348" s="322"/>
      <c r="T348" s="322"/>
      <c r="U348" s="322"/>
      <c r="W348" s="322"/>
      <c r="X348" s="322"/>
      <c r="Z348" s="322"/>
      <c r="AA348" s="322"/>
      <c r="AB348" s="322"/>
      <c r="AF348" s="322"/>
    </row>
    <row r="349" spans="1:32" ht="12.75" customHeight="1" x14ac:dyDescent="0.35">
      <c r="A349" s="362">
        <v>346</v>
      </c>
      <c r="B349" s="363">
        <v>10</v>
      </c>
      <c r="C349" s="364">
        <v>44430</v>
      </c>
      <c r="D349" s="365" t="s">
        <v>10</v>
      </c>
      <c r="E349" s="366" t="str">
        <f t="shared" si="72"/>
        <v>STAMFORD FC</v>
      </c>
      <c r="F349" s="366" t="str">
        <f t="shared" si="72"/>
        <v>VASCO DA GAMA 30</v>
      </c>
      <c r="G349" s="367"/>
      <c r="H349" s="361">
        <v>0.33333333333333331</v>
      </c>
      <c r="I349" s="366" t="str">
        <f>VLOOKUP(E349,FallFields1,2)</f>
        <v>West Beach Fields (T), Stamford</v>
      </c>
      <c r="J349" s="368" t="s">
        <v>0</v>
      </c>
      <c r="K349" s="16"/>
      <c r="M349" s="87" t="s">
        <v>96</v>
      </c>
      <c r="N349" s="87" t="s">
        <v>97</v>
      </c>
      <c r="P349" s="322"/>
      <c r="Q349" s="322"/>
      <c r="R349" s="322"/>
      <c r="T349" s="322"/>
      <c r="U349" s="322"/>
      <c r="W349" s="322"/>
      <c r="X349" s="322"/>
      <c r="Z349" s="322"/>
      <c r="AA349" s="322"/>
      <c r="AB349" s="322"/>
      <c r="AF349" s="322"/>
    </row>
    <row r="350" spans="1:32" ht="12.75" customHeight="1" x14ac:dyDescent="0.35">
      <c r="A350" s="362">
        <v>347</v>
      </c>
      <c r="B350" s="363">
        <v>10</v>
      </c>
      <c r="C350" s="364">
        <v>44430</v>
      </c>
      <c r="D350" s="365" t="s">
        <v>10</v>
      </c>
      <c r="E350" s="366" t="str">
        <f t="shared" si="72"/>
        <v>NORTH BRANFORD 30</v>
      </c>
      <c r="F350" s="366" t="str">
        <f t="shared" si="72"/>
        <v>GREENWICH ARSENAL 30</v>
      </c>
      <c r="G350" s="367"/>
      <c r="H350" s="361">
        <f>VLOOKUP(E350,START_TIMES,2)</f>
        <v>0.41666666666666669</v>
      </c>
      <c r="I350" s="366" t="str">
        <f>VLOOKUP(E350,FallFields1,2)</f>
        <v>Northford Park (G), North Branford</v>
      </c>
      <c r="J350" s="368" t="s">
        <v>0</v>
      </c>
      <c r="K350" s="16"/>
      <c r="M350" s="87" t="s">
        <v>99</v>
      </c>
      <c r="N350" s="87" t="s">
        <v>98</v>
      </c>
      <c r="P350" s="322"/>
      <c r="Q350" s="322"/>
      <c r="R350" s="322"/>
      <c r="T350" s="322"/>
      <c r="U350" s="322"/>
      <c r="W350" s="322"/>
      <c r="X350" s="322"/>
      <c r="Z350" s="322"/>
      <c r="AA350" s="322"/>
      <c r="AB350" s="322"/>
      <c r="AE350" s="281"/>
      <c r="AF350" s="322"/>
    </row>
    <row r="351" spans="1:32" ht="12.75" customHeight="1" x14ac:dyDescent="0.35">
      <c r="A351" s="362">
        <v>348</v>
      </c>
      <c r="B351" s="363">
        <v>10</v>
      </c>
      <c r="C351" s="364">
        <v>44430</v>
      </c>
      <c r="D351" s="365" t="s">
        <v>10</v>
      </c>
      <c r="E351" s="366" t="str">
        <f t="shared" si="72"/>
        <v>DANBURY UNITED 30</v>
      </c>
      <c r="F351" s="366" t="str">
        <f t="shared" si="72"/>
        <v>CLINTON 30</v>
      </c>
      <c r="G351" s="386"/>
      <c r="H351" s="361">
        <f>VLOOKUP(E351,START_TIMES,2)</f>
        <v>0.375</v>
      </c>
      <c r="I351" s="366" t="str">
        <f>VLOOKUP(E351,FallFields1,2)</f>
        <v>Portuguese Cultural Center (G), Danbury</v>
      </c>
      <c r="J351" s="368" t="s">
        <v>0</v>
      </c>
      <c r="K351" s="16"/>
      <c r="M351" s="5" t="s">
        <v>100</v>
      </c>
      <c r="N351" s="5" t="s">
        <v>101</v>
      </c>
      <c r="P351" s="322"/>
      <c r="Q351" s="322"/>
      <c r="R351" s="322"/>
      <c r="T351" s="322"/>
      <c r="U351" s="322"/>
      <c r="W351" s="322"/>
      <c r="X351" s="322"/>
      <c r="Z351" s="322"/>
      <c r="AA351" s="322"/>
      <c r="AB351" s="322"/>
      <c r="AF351" s="322"/>
    </row>
    <row r="352" spans="1:32" ht="12.75" customHeight="1" x14ac:dyDescent="0.35">
      <c r="A352" s="362">
        <v>349</v>
      </c>
      <c r="B352" s="363" t="s">
        <v>0</v>
      </c>
      <c r="C352" s="364" t="s">
        <v>0</v>
      </c>
      <c r="D352" s="369" t="s">
        <v>0</v>
      </c>
      <c r="E352" s="366" t="s">
        <v>0</v>
      </c>
      <c r="F352" s="366" t="s">
        <v>0</v>
      </c>
      <c r="G352" s="386" t="s">
        <v>0</v>
      </c>
      <c r="H352" s="361"/>
      <c r="I352" s="366" t="s">
        <v>0</v>
      </c>
      <c r="J352" s="368" t="s">
        <v>0</v>
      </c>
      <c r="K352" s="16"/>
      <c r="M352" s="87"/>
      <c r="N352" s="87"/>
      <c r="P352" s="322"/>
      <c r="Q352" s="322"/>
      <c r="R352" s="322"/>
      <c r="T352" s="322"/>
      <c r="U352" s="322"/>
      <c r="W352" s="322"/>
      <c r="X352" s="322"/>
      <c r="Z352" s="322"/>
      <c r="AA352" s="322"/>
      <c r="AB352" s="322"/>
      <c r="AC352" s="322"/>
      <c r="AE352" s="281"/>
      <c r="AF352" s="322"/>
    </row>
    <row r="353" spans="1:32" ht="12.75" customHeight="1" x14ac:dyDescent="0.35">
      <c r="A353" s="362">
        <v>350</v>
      </c>
      <c r="B353" s="363">
        <v>10</v>
      </c>
      <c r="C353" s="364">
        <v>44430</v>
      </c>
      <c r="D353" s="370" t="s">
        <v>175</v>
      </c>
      <c r="E353" s="366" t="str">
        <f t="shared" ref="E353:F357" si="73">VLOOKUP(M353,Teams,2)</f>
        <v>COYOTES FC</v>
      </c>
      <c r="F353" s="366" t="str">
        <f t="shared" si="73"/>
        <v>MILFORD AMIGOS</v>
      </c>
      <c r="G353" s="367"/>
      <c r="H353" s="361">
        <f>VLOOKUP(E353,START_TIMES,2)</f>
        <v>0.33333333333333331</v>
      </c>
      <c r="I353" s="366" t="str">
        <f>VLOOKUP(E353,fields,2)</f>
        <v>Platt HS (T), Meriden</v>
      </c>
      <c r="J353" s="368" t="s">
        <v>0</v>
      </c>
      <c r="K353" s="91"/>
      <c r="L353" s="91"/>
      <c r="M353" s="87" t="s">
        <v>152</v>
      </c>
      <c r="N353" s="87" t="s">
        <v>155</v>
      </c>
      <c r="T353" s="322"/>
      <c r="U353" s="322"/>
      <c r="W353" s="322"/>
      <c r="X353" s="322"/>
    </row>
    <row r="354" spans="1:32" ht="12.75" customHeight="1" x14ac:dyDescent="0.35">
      <c r="A354" s="362">
        <v>351</v>
      </c>
      <c r="B354" s="363">
        <v>10</v>
      </c>
      <c r="C354" s="364">
        <v>44430</v>
      </c>
      <c r="D354" s="370" t="s">
        <v>175</v>
      </c>
      <c r="E354" s="366" t="str">
        <f t="shared" si="73"/>
        <v>QPR</v>
      </c>
      <c r="F354" s="366" t="str">
        <f t="shared" si="73"/>
        <v>LITCHFIELD COUNTY BLUES</v>
      </c>
      <c r="G354" s="367"/>
      <c r="H354" s="361">
        <f>VLOOKUP(E354,START_TIMES,2)</f>
        <v>0.41666666666666702</v>
      </c>
      <c r="I354" s="366" t="str">
        <f>VLOOKUP(E354,fields,2)</f>
        <v>Quinnipiac Park (G), Cheshire</v>
      </c>
      <c r="J354" s="368" t="s">
        <v>0</v>
      </c>
      <c r="K354" s="16"/>
      <c r="M354" s="87" t="s">
        <v>158</v>
      </c>
      <c r="N354" s="87" t="s">
        <v>154</v>
      </c>
      <c r="T354" s="322"/>
      <c r="U354" s="322"/>
      <c r="W354" s="322"/>
      <c r="X354" s="322"/>
    </row>
    <row r="355" spans="1:32" ht="12.75" customHeight="1" x14ac:dyDescent="0.35">
      <c r="A355" s="362">
        <v>352</v>
      </c>
      <c r="B355" s="363">
        <v>10</v>
      </c>
      <c r="C355" s="364">
        <v>44430</v>
      </c>
      <c r="D355" s="370" t="s">
        <v>175</v>
      </c>
      <c r="E355" s="371" t="str">
        <f t="shared" si="73"/>
        <v>INTERNATIONAL FC</v>
      </c>
      <c r="F355" s="366" t="str">
        <f t="shared" si="73"/>
        <v>CLUB INDEPENDIENTE</v>
      </c>
      <c r="G355" s="367"/>
      <c r="H355" s="361">
        <v>0.33333333333333331</v>
      </c>
      <c r="I355" s="366" t="str">
        <f>VLOOKUP(E355,fields,2)</f>
        <v>Nathan Hale MS (T), Norwalk</v>
      </c>
      <c r="J355" s="368" t="s">
        <v>0</v>
      </c>
      <c r="K355" s="16"/>
      <c r="M355" s="87" t="s">
        <v>150</v>
      </c>
      <c r="N355" s="87" t="s">
        <v>151</v>
      </c>
      <c r="T355" s="322"/>
      <c r="U355" s="322"/>
      <c r="W355" s="322"/>
      <c r="X355" s="322"/>
    </row>
    <row r="356" spans="1:32" ht="12.75" customHeight="1" x14ac:dyDescent="0.35">
      <c r="A356" s="362">
        <v>353</v>
      </c>
      <c r="B356" s="363">
        <v>10</v>
      </c>
      <c r="C356" s="364">
        <v>44430</v>
      </c>
      <c r="D356" s="370" t="s">
        <v>175</v>
      </c>
      <c r="E356" s="366" t="str">
        <f t="shared" si="73"/>
        <v>HAMDEN ALL STARS</v>
      </c>
      <c r="F356" s="366" t="str">
        <f t="shared" si="73"/>
        <v>MILFORD TUESDAY</v>
      </c>
      <c r="G356" s="367"/>
      <c r="H356" s="361">
        <f>VLOOKUP(E356,START_TIMES,2)</f>
        <v>0.41666666666666702</v>
      </c>
      <c r="I356" s="366" t="str">
        <f>VLOOKUP(E356,fields,2)</f>
        <v>West Woods School (G), Hamden</v>
      </c>
      <c r="J356" s="368" t="s">
        <v>0</v>
      </c>
      <c r="K356" s="16"/>
      <c r="M356" s="87" t="s">
        <v>153</v>
      </c>
      <c r="N356" s="87" t="s">
        <v>156</v>
      </c>
      <c r="P356" s="322"/>
      <c r="Q356" s="322"/>
      <c r="R356" s="322"/>
      <c r="T356" s="322"/>
      <c r="U356" s="322"/>
      <c r="W356" s="322"/>
      <c r="X356" s="322"/>
      <c r="AA356" s="322"/>
      <c r="AB356" s="322"/>
    </row>
    <row r="357" spans="1:32" ht="12.75" customHeight="1" x14ac:dyDescent="0.35">
      <c r="A357" s="362">
        <v>354</v>
      </c>
      <c r="B357" s="363">
        <v>10</v>
      </c>
      <c r="C357" s="364">
        <v>44430</v>
      </c>
      <c r="D357" s="370" t="s">
        <v>175</v>
      </c>
      <c r="E357" s="366" t="str">
        <f t="shared" si="73"/>
        <v>POLONIA FALCON FC 30</v>
      </c>
      <c r="F357" s="366" t="str">
        <f t="shared" si="73"/>
        <v>TRINITY FC</v>
      </c>
      <c r="G357" s="367"/>
      <c r="H357" s="361">
        <f>VLOOKUP(E357,START_TIMES,2)</f>
        <v>0.375</v>
      </c>
      <c r="I357" s="366" t="str">
        <f>VLOOKUP(E357,fields,2)</f>
        <v>Falcon Field (G), New Britain</v>
      </c>
      <c r="J357" s="368" t="s">
        <v>0</v>
      </c>
      <c r="K357" s="16"/>
      <c r="M357" s="87" t="s">
        <v>157</v>
      </c>
      <c r="N357" s="87" t="s">
        <v>159</v>
      </c>
      <c r="P357" s="322"/>
      <c r="Q357" s="322"/>
      <c r="R357" s="322"/>
      <c r="T357" s="322"/>
      <c r="U357" s="322"/>
      <c r="W357" s="322"/>
      <c r="X357" s="322"/>
      <c r="Z357" s="322"/>
      <c r="AA357" s="322"/>
      <c r="AB357" s="322"/>
      <c r="AC357" s="322"/>
      <c r="AF357" s="322"/>
    </row>
    <row r="358" spans="1:32" ht="12.75" customHeight="1" x14ac:dyDescent="0.35">
      <c r="A358" s="362">
        <v>355</v>
      </c>
      <c r="B358" s="363" t="s">
        <v>0</v>
      </c>
      <c r="C358" s="364" t="s">
        <v>0</v>
      </c>
      <c r="D358" s="369" t="s">
        <v>0</v>
      </c>
      <c r="E358" s="366" t="s">
        <v>0</v>
      </c>
      <c r="F358" s="366" t="s">
        <v>0</v>
      </c>
      <c r="G358" s="386" t="s">
        <v>0</v>
      </c>
      <c r="H358" s="361"/>
      <c r="I358" s="366" t="s">
        <v>0</v>
      </c>
      <c r="J358" s="368" t="s">
        <v>0</v>
      </c>
      <c r="K358" s="91"/>
      <c r="L358" s="91"/>
      <c r="M358" s="87"/>
      <c r="N358" s="87"/>
      <c r="P358" s="322"/>
      <c r="Q358" s="322"/>
      <c r="R358" s="322"/>
      <c r="T358" s="322"/>
      <c r="U358" s="322"/>
      <c r="W358" s="322"/>
      <c r="X358" s="322"/>
      <c r="Z358" s="322"/>
      <c r="AA358" s="322"/>
      <c r="AB358" s="322"/>
      <c r="AC358" s="322"/>
      <c r="AE358" s="281"/>
      <c r="AF358" s="322"/>
    </row>
    <row r="359" spans="1:32" ht="12.75" customHeight="1" x14ac:dyDescent="0.35">
      <c r="A359" s="362">
        <v>356</v>
      </c>
      <c r="B359" s="363">
        <v>10</v>
      </c>
      <c r="C359" s="364">
        <v>44430</v>
      </c>
      <c r="D359" s="373" t="s">
        <v>11</v>
      </c>
      <c r="E359" s="366" t="str">
        <f t="shared" ref="E359:F363" si="74">VLOOKUP(M359,Teams,2)</f>
        <v>GREENWICH GUNNERS 40</v>
      </c>
      <c r="F359" s="366" t="str">
        <f t="shared" si="74"/>
        <v>PAN ZONES</v>
      </c>
      <c r="G359" s="386"/>
      <c r="H359" s="361">
        <f>VLOOKUP(E359,START_TIMES,2)</f>
        <v>0.41666666666666702</v>
      </c>
      <c r="I359" s="366" t="str">
        <f>VLOOKUP(E359,FallFields1,2)</f>
        <v>tbd</v>
      </c>
      <c r="J359" s="368" t="s">
        <v>0</v>
      </c>
      <c r="K359" s="16"/>
      <c r="M359" s="87" t="s">
        <v>162</v>
      </c>
      <c r="N359" s="87" t="s">
        <v>105</v>
      </c>
      <c r="T359" s="322"/>
      <c r="U359" s="322"/>
      <c r="W359" s="322"/>
    </row>
    <row r="360" spans="1:32" ht="12.75" customHeight="1" thickBot="1" x14ac:dyDescent="0.4">
      <c r="A360" s="362">
        <v>357</v>
      </c>
      <c r="B360" s="363">
        <v>10</v>
      </c>
      <c r="C360" s="364">
        <v>44430</v>
      </c>
      <c r="D360" s="373" t="s">
        <v>11</v>
      </c>
      <c r="E360" s="387" t="str">
        <f t="shared" si="74"/>
        <v>VASCO DA GAMA 40</v>
      </c>
      <c r="F360" s="387" t="str">
        <f t="shared" si="74"/>
        <v>HENRY  REID FC 40</v>
      </c>
      <c r="G360" s="393"/>
      <c r="H360" s="388">
        <f>VLOOKUP(E360,START_TIMES,2)</f>
        <v>0.41666666666666702</v>
      </c>
      <c r="I360" s="387" t="str">
        <f>VLOOKUP(E360,FallFields1,2)</f>
        <v>Veterans Memorial Park (T), Bridgeport</v>
      </c>
      <c r="J360" s="368" t="s">
        <v>0</v>
      </c>
      <c r="K360" s="16"/>
      <c r="M360" s="87" t="s">
        <v>108</v>
      </c>
      <c r="N360" s="87" t="s">
        <v>104</v>
      </c>
      <c r="P360" s="322"/>
      <c r="Q360" s="322"/>
      <c r="R360" s="322"/>
      <c r="T360" s="322"/>
      <c r="U360" s="322"/>
      <c r="W360" s="322"/>
      <c r="X360" s="322"/>
      <c r="Z360" s="322"/>
      <c r="AA360" s="322"/>
      <c r="AB360" s="322"/>
      <c r="AC360" s="322"/>
      <c r="AE360" s="281"/>
      <c r="AF360" s="322"/>
    </row>
    <row r="361" spans="1:32" ht="12.75" customHeight="1" thickTop="1" thickBot="1" x14ac:dyDescent="0.4">
      <c r="A361" s="362">
        <v>358</v>
      </c>
      <c r="B361" s="363">
        <v>10</v>
      </c>
      <c r="C361" s="364">
        <v>44430</v>
      </c>
      <c r="D361" s="373" t="s">
        <v>11</v>
      </c>
      <c r="E361" s="366" t="str">
        <f t="shared" si="74"/>
        <v>FAIRFIELD GAC 40</v>
      </c>
      <c r="F361" s="366" t="str">
        <f t="shared" si="74"/>
        <v>GREENWICH ARSENAL 40</v>
      </c>
      <c r="G361" s="367"/>
      <c r="H361" s="361">
        <f>VLOOKUP(E361,START_TIMES,2)</f>
        <v>0.41666666666666702</v>
      </c>
      <c r="I361" s="366" t="str">
        <f>VLOOKUP(E361,FallFields1,2)</f>
        <v>Ludlowe HS (T), Fairfield</v>
      </c>
      <c r="J361" s="368" t="s">
        <v>0</v>
      </c>
      <c r="K361" s="16"/>
      <c r="M361" s="87" t="s">
        <v>160</v>
      </c>
      <c r="N361" s="87" t="s">
        <v>161</v>
      </c>
      <c r="P361" s="322"/>
      <c r="Q361" s="322"/>
      <c r="R361" s="322"/>
      <c r="T361" s="322"/>
      <c r="U361" s="322"/>
      <c r="W361" s="322"/>
      <c r="X361" s="322"/>
      <c r="Z361" s="322"/>
      <c r="AA361" s="322"/>
      <c r="AB361" s="322"/>
      <c r="AE361" s="281"/>
    </row>
    <row r="362" spans="1:32" ht="12.75" customHeight="1" thickTop="1" thickBot="1" x14ac:dyDescent="0.4">
      <c r="A362" s="362">
        <v>359</v>
      </c>
      <c r="B362" s="363">
        <v>10</v>
      </c>
      <c r="C362" s="364">
        <v>44430</v>
      </c>
      <c r="D362" s="373" t="s">
        <v>11</v>
      </c>
      <c r="E362" s="366" t="str">
        <f t="shared" si="74"/>
        <v>GREENWICH PUMAS 40</v>
      </c>
      <c r="F362" s="366" t="str">
        <f t="shared" si="74"/>
        <v>RIDGEFIELD KICKS</v>
      </c>
      <c r="G362" s="380"/>
      <c r="H362" s="361">
        <f>VLOOKUP(E362,START_TIMES,2)</f>
        <v>0.41666666666666702</v>
      </c>
      <c r="I362" s="366" t="str">
        <f>VLOOKUP(E362,FallFields1,2)</f>
        <v>tbd</v>
      </c>
      <c r="J362" s="368" t="s">
        <v>0</v>
      </c>
      <c r="K362" s="16"/>
      <c r="M362" s="87" t="s">
        <v>163</v>
      </c>
      <c r="N362" s="87" t="s">
        <v>106</v>
      </c>
      <c r="P362" s="322"/>
      <c r="Q362" s="322"/>
      <c r="R362" s="322"/>
      <c r="T362" s="322"/>
      <c r="U362" s="322"/>
      <c r="W362" s="322"/>
      <c r="X362" s="322"/>
      <c r="Z362" s="322"/>
      <c r="AA362" s="322"/>
      <c r="AB362" s="322"/>
      <c r="AE362" s="281"/>
    </row>
    <row r="363" spans="1:32" ht="12.75" customHeight="1" thickTop="1" x14ac:dyDescent="0.35">
      <c r="A363" s="362">
        <v>360</v>
      </c>
      <c r="B363" s="363">
        <v>10</v>
      </c>
      <c r="C363" s="364">
        <v>44430</v>
      </c>
      <c r="D363" s="373" t="s">
        <v>11</v>
      </c>
      <c r="E363" s="366" t="str">
        <f t="shared" si="74"/>
        <v>WATERBURY ALBANIANS</v>
      </c>
      <c r="F363" s="366" t="str">
        <f t="shared" si="74"/>
        <v>STORM FC</v>
      </c>
      <c r="G363" s="367"/>
      <c r="H363" s="361">
        <f>VLOOKUP(E363,START_TIMES,2)</f>
        <v>0.33333333333333331</v>
      </c>
      <c r="I363" s="366" t="str">
        <f>VLOOKUP(E363,FallFields1,2)</f>
        <v>Brookfield HS, Brookfield</v>
      </c>
      <c r="J363" s="368" t="s">
        <v>0</v>
      </c>
      <c r="K363" s="16"/>
      <c r="M363" s="87" t="s">
        <v>109</v>
      </c>
      <c r="N363" s="87" t="s">
        <v>107</v>
      </c>
      <c r="P363" s="322"/>
      <c r="Q363" s="322"/>
      <c r="R363" s="322"/>
      <c r="T363" s="322"/>
      <c r="U363" s="322"/>
      <c r="W363" s="322"/>
      <c r="X363" s="322"/>
      <c r="AA363" s="322"/>
      <c r="AB363" s="322"/>
    </row>
    <row r="364" spans="1:32" ht="12.75" customHeight="1" x14ac:dyDescent="0.35">
      <c r="A364" s="362">
        <v>361</v>
      </c>
      <c r="B364" s="363" t="s">
        <v>0</v>
      </c>
      <c r="C364" s="364" t="s">
        <v>0</v>
      </c>
      <c r="D364" s="369" t="s">
        <v>0</v>
      </c>
      <c r="E364" s="366" t="s">
        <v>0</v>
      </c>
      <c r="F364" s="366" t="s">
        <v>0</v>
      </c>
      <c r="G364" s="367" t="s">
        <v>0</v>
      </c>
      <c r="H364" s="361"/>
      <c r="I364" s="366" t="s">
        <v>0</v>
      </c>
      <c r="J364" s="368" t="s">
        <v>0</v>
      </c>
      <c r="K364" s="16"/>
      <c r="M364" s="87"/>
      <c r="N364" s="87"/>
      <c r="P364" s="322"/>
      <c r="Q364" s="322"/>
      <c r="R364" s="322"/>
      <c r="T364" s="322"/>
      <c r="U364" s="322"/>
      <c r="W364" s="322"/>
      <c r="X364" s="322"/>
      <c r="Z364" s="322"/>
      <c r="AA364" s="322"/>
      <c r="AB364" s="322"/>
      <c r="AC364" s="322"/>
      <c r="AE364" s="281"/>
      <c r="AF364" s="322"/>
    </row>
    <row r="365" spans="1:32" ht="12.75" customHeight="1" x14ac:dyDescent="0.35">
      <c r="A365" s="362">
        <v>362</v>
      </c>
      <c r="B365" s="363">
        <v>10</v>
      </c>
      <c r="C365" s="364">
        <v>44430</v>
      </c>
      <c r="D365" s="374" t="s">
        <v>12</v>
      </c>
      <c r="E365" s="366" t="str">
        <f t="shared" ref="E365:F371" si="75">VLOOKUP(M365,Teams,2)</f>
        <v xml:space="preserve">GUILFORD CELTIC </v>
      </c>
      <c r="F365" s="366" t="str">
        <f t="shared" si="75"/>
        <v>NORWALK SPORT COLOMBIA</v>
      </c>
      <c r="G365" s="367"/>
      <c r="H365" s="361">
        <f t="shared" ref="H365:H370" si="76">VLOOKUP(E365,START_TIMES,2)</f>
        <v>0.41666666666666702</v>
      </c>
      <c r="I365" s="375" t="str">
        <f t="shared" ref="I365:I371" si="77">VLOOKUP(E365,FallFields1,2)</f>
        <v>Bittner Park (G), Guilford</v>
      </c>
      <c r="J365" s="368" t="s">
        <v>0</v>
      </c>
      <c r="K365" s="16"/>
      <c r="M365" s="328" t="s">
        <v>116</v>
      </c>
      <c r="N365" s="328" t="s">
        <v>120</v>
      </c>
    </row>
    <row r="366" spans="1:32" ht="12.75" customHeight="1" x14ac:dyDescent="0.35">
      <c r="A366" s="362">
        <v>363</v>
      </c>
      <c r="B366" s="363">
        <v>10</v>
      </c>
      <c r="C366" s="364">
        <v>44430</v>
      </c>
      <c r="D366" s="374" t="s">
        <v>12</v>
      </c>
      <c r="E366" s="366" t="str">
        <f t="shared" si="75"/>
        <v>WILTON WOLVES</v>
      </c>
      <c r="F366" s="366" t="str">
        <f t="shared" si="75"/>
        <v>BESA SC</v>
      </c>
      <c r="G366" s="367"/>
      <c r="H366" s="361">
        <f t="shared" si="76"/>
        <v>0.41666666666666702</v>
      </c>
      <c r="I366" s="366" t="str">
        <f t="shared" si="77"/>
        <v>Lily Field (T), Wilton</v>
      </c>
      <c r="J366" s="368" t="s">
        <v>0</v>
      </c>
      <c r="K366" s="16"/>
      <c r="M366" s="328" t="s">
        <v>123</v>
      </c>
      <c r="N366" s="328" t="s">
        <v>863</v>
      </c>
      <c r="P366" s="322"/>
      <c r="Q366" s="322"/>
      <c r="R366" s="322"/>
      <c r="T366" s="322"/>
      <c r="U366" s="322"/>
      <c r="W366" s="322"/>
      <c r="X366" s="322"/>
      <c r="AA366" s="322"/>
      <c r="AB366" s="322"/>
    </row>
    <row r="367" spans="1:32" ht="12.75" customHeight="1" x14ac:dyDescent="0.35">
      <c r="A367" s="362">
        <v>364</v>
      </c>
      <c r="B367" s="363">
        <v>10</v>
      </c>
      <c r="C367" s="364">
        <v>44430</v>
      </c>
      <c r="D367" s="374" t="s">
        <v>12</v>
      </c>
      <c r="E367" s="366" t="str">
        <f t="shared" si="75"/>
        <v>GUILFORD BELL CURVE</v>
      </c>
      <c r="F367" s="366" t="str">
        <f t="shared" si="75"/>
        <v>DERBY QUITUS</v>
      </c>
      <c r="G367" s="367"/>
      <c r="H367" s="361">
        <f t="shared" si="76"/>
        <v>0.41666666666666702</v>
      </c>
      <c r="I367" s="375" t="str">
        <f t="shared" si="77"/>
        <v>Guilford HS (T), Guilford</v>
      </c>
      <c r="J367" s="368" t="s">
        <v>0</v>
      </c>
      <c r="K367" s="16"/>
      <c r="M367" s="318" t="s">
        <v>115</v>
      </c>
      <c r="N367" s="318" t="s">
        <v>865</v>
      </c>
      <c r="P367" s="322"/>
      <c r="Q367" s="322"/>
      <c r="R367" s="322"/>
      <c r="T367" s="322"/>
      <c r="U367" s="322"/>
      <c r="W367" s="322"/>
      <c r="X367" s="322"/>
      <c r="AA367" s="322"/>
      <c r="AB367" s="322"/>
    </row>
    <row r="368" spans="1:32" ht="12.75" customHeight="1" x14ac:dyDescent="0.35">
      <c r="A368" s="362">
        <v>365</v>
      </c>
      <c r="B368" s="363">
        <v>10</v>
      </c>
      <c r="C368" s="364">
        <v>44430</v>
      </c>
      <c r="D368" s="374" t="s">
        <v>12</v>
      </c>
      <c r="E368" s="366" t="str">
        <f t="shared" si="75"/>
        <v>SOUTHEAST ROVERS</v>
      </c>
      <c r="F368" s="366" t="str">
        <f t="shared" si="75"/>
        <v>NORTH HAVEN SC</v>
      </c>
      <c r="G368" s="376"/>
      <c r="H368" s="361">
        <f t="shared" si="76"/>
        <v>0.41666666666666702</v>
      </c>
      <c r="I368" s="366" t="str">
        <f t="shared" si="77"/>
        <v>New London HS (T), New London</v>
      </c>
      <c r="J368" s="368" t="s">
        <v>0</v>
      </c>
      <c r="K368" s="16"/>
      <c r="M368" s="328" t="s">
        <v>121</v>
      </c>
      <c r="N368" s="328" t="s">
        <v>871</v>
      </c>
      <c r="P368" s="322"/>
      <c r="Q368" s="322"/>
      <c r="R368" s="322"/>
      <c r="T368" s="322"/>
      <c r="U368" s="322"/>
      <c r="W368" s="322"/>
      <c r="X368" s="322"/>
      <c r="AA368" s="322"/>
      <c r="AB368" s="322"/>
    </row>
    <row r="369" spans="1:32" ht="12.75" customHeight="1" x14ac:dyDescent="0.35">
      <c r="A369" s="362">
        <v>366</v>
      </c>
      <c r="B369" s="363">
        <v>10</v>
      </c>
      <c r="C369" s="364">
        <v>44430</v>
      </c>
      <c r="D369" s="374" t="s">
        <v>12</v>
      </c>
      <c r="E369" s="366" t="str">
        <f t="shared" si="75"/>
        <v>ELI'S FC</v>
      </c>
      <c r="F369" s="366" t="str">
        <f t="shared" si="75"/>
        <v>CLUB NAPOLI 40</v>
      </c>
      <c r="G369" s="367"/>
      <c r="H369" s="361">
        <f t="shared" si="76"/>
        <v>0.41666666666666702</v>
      </c>
      <c r="I369" s="366" t="str">
        <f t="shared" si="77"/>
        <v>Prageman Park (G), Wallingford</v>
      </c>
      <c r="J369" s="368" t="s">
        <v>0</v>
      </c>
      <c r="K369" s="16"/>
      <c r="M369" s="318" t="s">
        <v>114</v>
      </c>
      <c r="N369" s="318" t="s">
        <v>112</v>
      </c>
      <c r="P369" s="322"/>
      <c r="Q369" s="322"/>
      <c r="R369" s="322"/>
      <c r="T369" s="322"/>
      <c r="U369" s="322"/>
      <c r="W369" s="322"/>
      <c r="X369" s="322"/>
      <c r="Z369" s="322"/>
      <c r="AA369" s="322"/>
      <c r="AB369" s="322"/>
      <c r="AC369" s="322"/>
      <c r="AF369" s="322"/>
    </row>
    <row r="370" spans="1:32" ht="12.75" customHeight="1" x14ac:dyDescent="0.35">
      <c r="A370" s="362">
        <v>367</v>
      </c>
      <c r="B370" s="363">
        <v>10</v>
      </c>
      <c r="C370" s="364">
        <v>44430</v>
      </c>
      <c r="D370" s="374" t="s">
        <v>12</v>
      </c>
      <c r="E370" s="366" t="str">
        <f t="shared" si="75"/>
        <v>NORTH BRANFORD 40</v>
      </c>
      <c r="F370" s="366" t="str">
        <f t="shared" si="75"/>
        <v>STAMFORD UNITED</v>
      </c>
      <c r="G370" s="367"/>
      <c r="H370" s="361">
        <f t="shared" si="76"/>
        <v>0.41666666666666702</v>
      </c>
      <c r="I370" s="366" t="str">
        <f t="shared" si="77"/>
        <v>North Farms Park (G), North Branford</v>
      </c>
      <c r="J370" s="368" t="s">
        <v>0</v>
      </c>
      <c r="K370" s="16"/>
      <c r="M370" s="328" t="s">
        <v>118</v>
      </c>
      <c r="N370" s="328" t="s">
        <v>873</v>
      </c>
      <c r="P370" s="322"/>
      <c r="Q370" s="322"/>
      <c r="R370" s="322"/>
      <c r="T370" s="322"/>
      <c r="U370" s="322"/>
      <c r="W370" s="322"/>
      <c r="X370" s="322"/>
      <c r="Z370" s="322"/>
      <c r="AA370" s="322"/>
      <c r="AB370" s="322"/>
      <c r="AE370" s="281"/>
    </row>
    <row r="371" spans="1:32" ht="12.75" customHeight="1" x14ac:dyDescent="0.35">
      <c r="A371" s="362">
        <v>368</v>
      </c>
      <c r="B371" s="363">
        <v>10</v>
      </c>
      <c r="C371" s="364">
        <v>44430</v>
      </c>
      <c r="D371" s="374" t="s">
        <v>12</v>
      </c>
      <c r="E371" s="366" t="str">
        <f t="shared" si="75"/>
        <v>CLINTON 40</v>
      </c>
      <c r="F371" s="366" t="str">
        <f t="shared" si="75"/>
        <v>NEW HAVEN AMERICANS</v>
      </c>
      <c r="G371" s="367"/>
      <c r="H371" s="361">
        <v>0.33333333333333331</v>
      </c>
      <c r="I371" s="366" t="str">
        <f t="shared" si="77"/>
        <v>Indian River Sports Complex (T), Clinton</v>
      </c>
      <c r="J371" s="368" t="s">
        <v>0</v>
      </c>
      <c r="K371" s="16"/>
      <c r="M371" s="328" t="s">
        <v>111</v>
      </c>
      <c r="N371" s="328" t="s">
        <v>869</v>
      </c>
    </row>
    <row r="372" spans="1:32" ht="12.75" customHeight="1" x14ac:dyDescent="0.35">
      <c r="A372" s="362">
        <v>369</v>
      </c>
      <c r="B372" s="363" t="s">
        <v>0</v>
      </c>
      <c r="C372" s="364" t="s">
        <v>0</v>
      </c>
      <c r="D372" s="369" t="s">
        <v>0</v>
      </c>
      <c r="E372" s="366" t="s">
        <v>0</v>
      </c>
      <c r="F372" s="366" t="s">
        <v>0</v>
      </c>
      <c r="G372" s="367" t="s">
        <v>0</v>
      </c>
      <c r="H372" s="361"/>
      <c r="I372" s="366" t="s">
        <v>0</v>
      </c>
      <c r="J372" s="368" t="s">
        <v>0</v>
      </c>
      <c r="K372" s="91"/>
      <c r="L372" s="91"/>
      <c r="M372" s="87"/>
      <c r="N372" s="87"/>
      <c r="P372" s="322"/>
      <c r="Q372" s="322"/>
      <c r="R372" s="322"/>
      <c r="T372" s="322"/>
      <c r="U372" s="322"/>
      <c r="W372" s="322"/>
      <c r="X372" s="322"/>
      <c r="Z372" s="322"/>
      <c r="AA372" s="322"/>
      <c r="AB372" s="322"/>
      <c r="AC372" s="322"/>
      <c r="AE372" s="281"/>
      <c r="AF372" s="322"/>
    </row>
    <row r="373" spans="1:32" ht="12.75" customHeight="1" x14ac:dyDescent="0.35">
      <c r="A373" s="362">
        <v>370</v>
      </c>
      <c r="B373" s="363">
        <v>10</v>
      </c>
      <c r="C373" s="364">
        <v>44430</v>
      </c>
      <c r="D373" s="377" t="s">
        <v>102</v>
      </c>
      <c r="E373" s="366" t="str">
        <f t="shared" ref="E373:F377" si="78">VLOOKUP(M373,Teams,2)</f>
        <v>GREENWICH GUNNERS 50</v>
      </c>
      <c r="F373" s="366" t="str">
        <f t="shared" si="78"/>
        <v>DYNAMO SC</v>
      </c>
      <c r="G373" s="367"/>
      <c r="H373" s="361">
        <f>VLOOKUP(E373,START_TIMES,2)</f>
        <v>0.41666666666666702</v>
      </c>
      <c r="I373" s="366" t="str">
        <f>VLOOKUP(E373,FallFields1,2)</f>
        <v>tbd</v>
      </c>
      <c r="J373" s="368" t="s">
        <v>0</v>
      </c>
      <c r="K373" s="16"/>
      <c r="M373" s="87" t="s">
        <v>129</v>
      </c>
      <c r="N373" s="87" t="s">
        <v>126</v>
      </c>
      <c r="P373" s="322"/>
      <c r="Q373" s="322"/>
      <c r="R373" s="322"/>
      <c r="T373" s="322"/>
      <c r="U373" s="322"/>
      <c r="W373" s="322"/>
      <c r="X373" s="322"/>
      <c r="Z373" s="322"/>
      <c r="AA373" s="322"/>
      <c r="AB373" s="322"/>
      <c r="AC373" s="322"/>
      <c r="AE373" s="281"/>
      <c r="AF373" s="322"/>
    </row>
    <row r="374" spans="1:32" ht="12.75" customHeight="1" x14ac:dyDescent="0.35">
      <c r="A374" s="362">
        <v>371</v>
      </c>
      <c r="B374" s="363">
        <v>10</v>
      </c>
      <c r="C374" s="364">
        <v>44430</v>
      </c>
      <c r="D374" s="377" t="s">
        <v>102</v>
      </c>
      <c r="E374" s="366" t="str">
        <f t="shared" si="78"/>
        <v>GREENWICH ARSENAL 50</v>
      </c>
      <c r="F374" s="366" t="str">
        <f t="shared" si="78"/>
        <v>POLONIA FALCON STARS FC</v>
      </c>
      <c r="G374" s="367"/>
      <c r="H374" s="361">
        <f>VLOOKUP(E374,START_TIMES,2)</f>
        <v>0.41666666666666702</v>
      </c>
      <c r="I374" s="366" t="str">
        <f>VLOOKUP(E374,FallFields1,2)</f>
        <v>tbd</v>
      </c>
      <c r="J374" s="368" t="s">
        <v>0</v>
      </c>
      <c r="K374" s="16"/>
      <c r="M374" s="87" t="s">
        <v>128</v>
      </c>
      <c r="N374" s="87" t="s">
        <v>132</v>
      </c>
      <c r="P374" s="322"/>
      <c r="Q374" s="322"/>
      <c r="R374" s="322"/>
      <c r="T374" s="322"/>
      <c r="U374" s="322"/>
      <c r="W374" s="322"/>
      <c r="X374" s="322"/>
      <c r="Z374" s="322"/>
      <c r="AA374" s="322"/>
      <c r="AB374" s="322"/>
      <c r="AC374" s="322"/>
      <c r="AE374" s="281"/>
      <c r="AF374" s="322"/>
    </row>
    <row r="375" spans="1:32" ht="12.75" customHeight="1" x14ac:dyDescent="0.35">
      <c r="A375" s="362">
        <v>372</v>
      </c>
      <c r="B375" s="363">
        <v>10</v>
      </c>
      <c r="C375" s="364">
        <v>44430</v>
      </c>
      <c r="D375" s="377" t="s">
        <v>102</v>
      </c>
      <c r="E375" s="366" t="str">
        <f t="shared" si="78"/>
        <v>CHESHIRE AZZURRI 50</v>
      </c>
      <c r="F375" s="366" t="str">
        <f t="shared" si="78"/>
        <v xml:space="preserve">CHESHIRE UNITED </v>
      </c>
      <c r="G375" s="367"/>
      <c r="H375" s="361">
        <v>0.375</v>
      </c>
      <c r="I375" s="366" t="str">
        <f>VLOOKUP(E375,FallFields1,2)</f>
        <v>Quinnipiac Park (G), Cheshire</v>
      </c>
      <c r="J375" s="368" t="s">
        <v>0</v>
      </c>
      <c r="K375" s="16"/>
      <c r="M375" s="87" t="s">
        <v>124</v>
      </c>
      <c r="N375" s="87" t="s">
        <v>125</v>
      </c>
      <c r="P375" s="322"/>
      <c r="Q375" s="322"/>
      <c r="R375" s="322"/>
      <c r="T375" s="322"/>
      <c r="U375" s="322"/>
      <c r="W375" s="322"/>
      <c r="X375" s="322"/>
      <c r="Z375" s="322"/>
      <c r="AA375" s="322"/>
      <c r="AB375" s="322"/>
      <c r="AC375" s="322"/>
      <c r="AE375" s="281"/>
      <c r="AF375" s="322"/>
    </row>
    <row r="376" spans="1:32" ht="12.75" customHeight="1" x14ac:dyDescent="0.35">
      <c r="A376" s="362">
        <v>373</v>
      </c>
      <c r="B376" s="363">
        <v>10</v>
      </c>
      <c r="C376" s="364">
        <v>44430</v>
      </c>
      <c r="D376" s="377" t="s">
        <v>102</v>
      </c>
      <c r="E376" s="366" t="str">
        <f t="shared" si="78"/>
        <v>FAIRFIELD GAC 50</v>
      </c>
      <c r="F376" s="366" t="str">
        <f t="shared" si="78"/>
        <v>GREENWICH PUMAS LEGENDS</v>
      </c>
      <c r="G376" s="367"/>
      <c r="H376" s="361">
        <v>0.33333333333333331</v>
      </c>
      <c r="I376" s="366" t="str">
        <f>VLOOKUP(E376,FallFields1,2)</f>
        <v>Ludlowe HS (T), Fairfield</v>
      </c>
      <c r="J376" s="368" t="s">
        <v>0</v>
      </c>
      <c r="K376" s="16"/>
      <c r="M376" s="87" t="s">
        <v>127</v>
      </c>
      <c r="N376" s="87" t="s">
        <v>130</v>
      </c>
      <c r="P376" s="322"/>
      <c r="Q376" s="322"/>
      <c r="R376" s="322"/>
      <c r="T376" s="322"/>
      <c r="U376" s="322"/>
      <c r="W376" s="322"/>
      <c r="X376" s="322"/>
      <c r="Z376" s="322"/>
      <c r="AA376" s="322"/>
      <c r="AB376" s="322"/>
      <c r="AC376" s="322"/>
      <c r="AE376" s="281"/>
      <c r="AF376" s="322"/>
    </row>
    <row r="377" spans="1:32" ht="12.75" customHeight="1" x14ac:dyDescent="0.35">
      <c r="A377" s="362">
        <v>374</v>
      </c>
      <c r="B377" s="363">
        <v>10</v>
      </c>
      <c r="C377" s="364">
        <v>44430</v>
      </c>
      <c r="D377" s="377" t="s">
        <v>102</v>
      </c>
      <c r="E377" s="366" t="str">
        <f t="shared" si="78"/>
        <v>VASCO DA GAMA 50</v>
      </c>
      <c r="F377" s="366" t="str">
        <f t="shared" si="78"/>
        <v>GUILFORD BLACK EAGLES</v>
      </c>
      <c r="G377" s="367"/>
      <c r="H377" s="361">
        <f>VLOOKUP(E377,START_TIMES,2)</f>
        <v>0.41666666666666702</v>
      </c>
      <c r="I377" s="366" t="str">
        <f>VLOOKUP(E377,FallFields1,2)</f>
        <v>Veterans Memorial Park (T), Bridgeport</v>
      </c>
      <c r="J377" s="368" t="s">
        <v>0</v>
      </c>
      <c r="K377" s="16"/>
      <c r="M377" s="87" t="s">
        <v>133</v>
      </c>
      <c r="N377" s="87" t="s">
        <v>131</v>
      </c>
      <c r="P377" s="322"/>
      <c r="Q377" s="322"/>
      <c r="R377" s="322"/>
      <c r="T377" s="322"/>
      <c r="U377" s="322"/>
      <c r="W377" s="322"/>
      <c r="X377" s="322"/>
      <c r="Z377" s="322"/>
      <c r="AA377" s="322"/>
      <c r="AB377" s="322"/>
      <c r="AC377" s="322"/>
      <c r="AE377" s="281"/>
      <c r="AF377" s="322"/>
    </row>
    <row r="378" spans="1:32" ht="12.5" customHeight="1" x14ac:dyDescent="0.35">
      <c r="A378" s="362">
        <v>375</v>
      </c>
      <c r="B378" s="363" t="s">
        <v>0</v>
      </c>
      <c r="C378" s="364" t="s">
        <v>0</v>
      </c>
      <c r="D378" s="369" t="s">
        <v>0</v>
      </c>
      <c r="E378" s="366" t="s">
        <v>0</v>
      </c>
      <c r="F378" s="366" t="s">
        <v>0</v>
      </c>
      <c r="G378" s="367" t="s">
        <v>0</v>
      </c>
      <c r="H378" s="361"/>
      <c r="I378" s="366" t="s">
        <v>0</v>
      </c>
      <c r="J378" s="368" t="s">
        <v>0</v>
      </c>
      <c r="K378" s="16"/>
      <c r="M378" s="87"/>
      <c r="N378" s="87"/>
    </row>
    <row r="379" spans="1:32" ht="12.5" customHeight="1" x14ac:dyDescent="0.35">
      <c r="A379" s="362">
        <v>376</v>
      </c>
      <c r="B379" s="363">
        <v>10</v>
      </c>
      <c r="C379" s="364">
        <v>44430</v>
      </c>
      <c r="D379" s="378" t="s">
        <v>103</v>
      </c>
      <c r="E379" s="366" t="str">
        <f t="shared" ref="E379:F382" si="79">VLOOKUP(M379,Teams,2)</f>
        <v>NEW FAIRFIELD UNITED</v>
      </c>
      <c r="F379" s="371" t="str">
        <f t="shared" si="79"/>
        <v>BYE 50</v>
      </c>
      <c r="G379" s="386" t="s">
        <v>0</v>
      </c>
      <c r="H379" s="372" t="s">
        <v>91</v>
      </c>
      <c r="I379" s="379" t="s">
        <v>91</v>
      </c>
      <c r="J379" s="368" t="s">
        <v>0</v>
      </c>
      <c r="K379" s="16"/>
      <c r="M379" s="87" t="s">
        <v>141</v>
      </c>
      <c r="N379" s="87" t="s">
        <v>134</v>
      </c>
    </row>
    <row r="380" spans="1:32" ht="12.75" customHeight="1" x14ac:dyDescent="0.35">
      <c r="A380" s="362">
        <v>377</v>
      </c>
      <c r="B380" s="363">
        <v>10</v>
      </c>
      <c r="C380" s="364">
        <v>44430</v>
      </c>
      <c r="D380" s="378" t="s">
        <v>103</v>
      </c>
      <c r="E380" s="366" t="str">
        <f t="shared" si="79"/>
        <v>NORWALK MARINERS</v>
      </c>
      <c r="F380" s="366" t="str">
        <f t="shared" si="79"/>
        <v>ZIMMITTI SC</v>
      </c>
      <c r="G380" s="386" t="s">
        <v>0</v>
      </c>
      <c r="H380" s="361">
        <f>VLOOKUP(E380,START_TIMES,2)</f>
        <v>0.41666666666666702</v>
      </c>
      <c r="I380" s="366" t="str">
        <f>VLOOKUP(E380,FallFields1,2)</f>
        <v>Nathan Hale MS (T), Norwalk</v>
      </c>
      <c r="J380" s="368" t="s">
        <v>0</v>
      </c>
      <c r="K380" s="16"/>
      <c r="M380" s="87" t="s">
        <v>144</v>
      </c>
      <c r="N380" s="87" t="s">
        <v>147</v>
      </c>
      <c r="P380" s="322"/>
      <c r="Q380" s="322"/>
      <c r="R380" s="322"/>
      <c r="T380" s="322"/>
      <c r="U380" s="322"/>
      <c r="W380" s="322"/>
      <c r="X380" s="322"/>
      <c r="Z380" s="322"/>
      <c r="AA380" s="322"/>
      <c r="AB380" s="322"/>
      <c r="AC380" s="322"/>
      <c r="AE380" s="281"/>
      <c r="AF380" s="322"/>
    </row>
    <row r="381" spans="1:32" ht="12.75" customHeight="1" thickBot="1" x14ac:dyDescent="0.4">
      <c r="A381" s="362">
        <v>378</v>
      </c>
      <c r="B381" s="363">
        <v>10</v>
      </c>
      <c r="C381" s="364">
        <v>44430</v>
      </c>
      <c r="D381" s="378" t="s">
        <v>103</v>
      </c>
      <c r="E381" s="366" t="str">
        <f t="shared" si="79"/>
        <v>CLUB NAPOLI 50</v>
      </c>
      <c r="F381" s="366" t="str">
        <f t="shared" si="79"/>
        <v>EAST HAVEN SC</v>
      </c>
      <c r="G381" s="386" t="s">
        <v>0</v>
      </c>
      <c r="H381" s="361">
        <v>0.33333333333333331</v>
      </c>
      <c r="I381" s="366" t="str">
        <f>VLOOKUP(E381,FallFields1,2)</f>
        <v>North Farms Park (G), North Branford</v>
      </c>
      <c r="J381" s="368" t="s">
        <v>0</v>
      </c>
      <c r="K381" s="16"/>
      <c r="M381" s="87" t="s">
        <v>136</v>
      </c>
      <c r="N381" s="87" t="s">
        <v>138</v>
      </c>
      <c r="P381" s="322"/>
      <c r="Q381" s="322"/>
      <c r="R381" s="322"/>
      <c r="T381" s="322"/>
      <c r="U381" s="322"/>
      <c r="W381" s="322"/>
      <c r="X381" s="322"/>
      <c r="Z381" s="322"/>
      <c r="AA381" s="322"/>
      <c r="AB381" s="322"/>
      <c r="AE381" s="281"/>
    </row>
    <row r="382" spans="1:32" ht="12.75" customHeight="1" thickTop="1" thickBot="1" x14ac:dyDescent="0.4">
      <c r="A382" s="362">
        <v>379</v>
      </c>
      <c r="B382" s="363">
        <v>10</v>
      </c>
      <c r="C382" s="364">
        <v>44430</v>
      </c>
      <c r="D382" s="378" t="s">
        <v>103</v>
      </c>
      <c r="E382" s="366" t="str">
        <f t="shared" si="79"/>
        <v>NORTH BRANFORD LEGENDS</v>
      </c>
      <c r="F382" s="366" t="str">
        <f t="shared" si="79"/>
        <v>STAMFORD CITY</v>
      </c>
      <c r="G382" s="386" t="s">
        <v>0</v>
      </c>
      <c r="H382" s="361">
        <v>0.33333333333333331</v>
      </c>
      <c r="I382" s="366" t="str">
        <f>VLOOKUP(E382,FallFields1,2)</f>
        <v>Northford Park (G), North Branford</v>
      </c>
      <c r="J382" s="368" t="s">
        <v>0</v>
      </c>
      <c r="K382" s="16"/>
      <c r="M382" s="87" t="s">
        <v>142</v>
      </c>
      <c r="N382" s="87" t="s">
        <v>146</v>
      </c>
      <c r="P382" s="322"/>
      <c r="Q382" s="322"/>
      <c r="R382" s="322"/>
      <c r="S382" s="16"/>
      <c r="T382" s="207"/>
      <c r="U382" s="207"/>
      <c r="V382" s="16">
        <v>73</v>
      </c>
      <c r="W382" s="218"/>
      <c r="X382" s="224"/>
      <c r="Y382" s="16"/>
      <c r="Z382" s="275"/>
      <c r="AA382" s="322"/>
      <c r="AB382" s="322"/>
      <c r="AC382" s="16"/>
      <c r="AF382" s="322"/>
    </row>
    <row r="383" spans="1:32" ht="12.75" customHeight="1" thickTop="1" thickBot="1" x14ac:dyDescent="0.4">
      <c r="A383" s="362">
        <v>380</v>
      </c>
      <c r="B383" s="362" t="s">
        <v>0</v>
      </c>
      <c r="C383" s="364" t="s">
        <v>0</v>
      </c>
      <c r="D383" s="407" t="s">
        <v>0</v>
      </c>
      <c r="E383" s="387" t="s">
        <v>0</v>
      </c>
      <c r="F383" s="387" t="s">
        <v>0</v>
      </c>
      <c r="G383" s="367" t="s">
        <v>0</v>
      </c>
      <c r="H383" s="388" t="e">
        <f>VLOOKUP(E383,START_TIMES,2)</f>
        <v>#N/A</v>
      </c>
      <c r="I383" s="366" t="s">
        <v>0</v>
      </c>
      <c r="J383" s="368" t="s">
        <v>0</v>
      </c>
      <c r="K383" s="16"/>
      <c r="M383" s="87"/>
      <c r="N383" s="87"/>
      <c r="P383" s="322"/>
      <c r="Q383" s="322"/>
      <c r="S383" s="16"/>
      <c r="T383" s="207"/>
      <c r="U383" s="207"/>
      <c r="V383" s="16">
        <v>74</v>
      </c>
      <c r="W383" s="218"/>
      <c r="X383" s="224"/>
      <c r="Y383" s="16"/>
      <c r="Z383" s="275"/>
      <c r="AA383" s="322"/>
      <c r="AB383" s="322"/>
      <c r="AC383" s="91"/>
      <c r="AE383" s="281"/>
      <c r="AF383" s="322"/>
    </row>
    <row r="384" spans="1:32" ht="12.75" customHeight="1" thickTop="1" x14ac:dyDescent="0.35">
      <c r="A384" s="362">
        <v>381</v>
      </c>
      <c r="B384" s="363">
        <v>11</v>
      </c>
      <c r="C384" s="364">
        <v>44437</v>
      </c>
      <c r="D384" s="365" t="s">
        <v>10</v>
      </c>
      <c r="E384" s="366" t="str">
        <f t="shared" ref="E384:F388" si="80">VLOOKUP(M384,Teams,2)</f>
        <v>GREENWICH ARSENAL 30</v>
      </c>
      <c r="F384" s="366" t="str">
        <f t="shared" si="80"/>
        <v>NEWTOWN SALTY DOGS</v>
      </c>
      <c r="G384" s="367"/>
      <c r="H384" s="361">
        <f>VLOOKUP(E384,START_TIMES,2)</f>
        <v>0.41666666666666702</v>
      </c>
      <c r="I384" s="366" t="str">
        <f>VLOOKUP(E384,FallFields1,2)</f>
        <v>tbd</v>
      </c>
      <c r="J384" s="368" t="s">
        <v>0</v>
      </c>
      <c r="K384" s="16"/>
      <c r="M384" s="87" t="s">
        <v>98</v>
      </c>
      <c r="N384" s="87" t="s">
        <v>94</v>
      </c>
      <c r="P384" s="322"/>
      <c r="Q384" s="322"/>
      <c r="R384" s="322"/>
      <c r="T384" s="324"/>
      <c r="U384" s="324"/>
      <c r="V384" s="325"/>
      <c r="W384" s="324"/>
      <c r="X384" s="324"/>
      <c r="Z384" s="322"/>
      <c r="AA384" s="322"/>
      <c r="AB384" s="322"/>
      <c r="AF384" s="322"/>
    </row>
    <row r="385" spans="1:32" ht="12.75" customHeight="1" x14ac:dyDescent="0.35">
      <c r="A385" s="362">
        <v>382</v>
      </c>
      <c r="B385" s="363">
        <v>11</v>
      </c>
      <c r="C385" s="364">
        <v>44437</v>
      </c>
      <c r="D385" s="365" t="s">
        <v>10</v>
      </c>
      <c r="E385" s="366" t="str">
        <f t="shared" si="80"/>
        <v>CLINTON 30</v>
      </c>
      <c r="F385" s="366" t="str">
        <f t="shared" si="80"/>
        <v>NAUGATUCK FUSION</v>
      </c>
      <c r="G385" s="367"/>
      <c r="H385" s="361">
        <v>0.375</v>
      </c>
      <c r="I385" s="366" t="str">
        <f>VLOOKUP(E385,FallFields1,2)</f>
        <v>Indian River Sports Complex (T), Clinton</v>
      </c>
      <c r="J385" s="368" t="s">
        <v>0</v>
      </c>
      <c r="K385" s="16"/>
      <c r="M385" s="87" t="s">
        <v>101</v>
      </c>
      <c r="N385" s="87" t="s">
        <v>92</v>
      </c>
      <c r="P385" s="322"/>
      <c r="Q385" s="322"/>
      <c r="R385" s="322"/>
      <c r="T385" s="322"/>
      <c r="U385" s="322"/>
      <c r="W385" s="322"/>
      <c r="X385" s="322"/>
      <c r="Z385" s="322"/>
      <c r="AA385" s="322"/>
      <c r="AB385" s="322"/>
      <c r="AF385" s="322"/>
    </row>
    <row r="386" spans="1:32" ht="12.75" customHeight="1" x14ac:dyDescent="0.35">
      <c r="A386" s="362">
        <v>383</v>
      </c>
      <c r="B386" s="363">
        <v>11</v>
      </c>
      <c r="C386" s="364">
        <v>44437</v>
      </c>
      <c r="D386" s="365" t="s">
        <v>10</v>
      </c>
      <c r="E386" s="366" t="str">
        <f t="shared" si="80"/>
        <v>STAMFORD FC</v>
      </c>
      <c r="F386" s="366" t="str">
        <f t="shared" si="80"/>
        <v>SHELTON FC</v>
      </c>
      <c r="G386" s="367"/>
      <c r="H386" s="361">
        <f>VLOOKUP(E386,START_TIMES,2)</f>
        <v>0.41666666666666702</v>
      </c>
      <c r="I386" s="366" t="str">
        <f>VLOOKUP(E386,FallFields1,2)</f>
        <v>West Beach Fields (T), Stamford</v>
      </c>
      <c r="J386" s="368" t="s">
        <v>0</v>
      </c>
      <c r="K386" s="16"/>
      <c r="M386" s="87" t="s">
        <v>96</v>
      </c>
      <c r="N386" s="87" t="s">
        <v>93</v>
      </c>
      <c r="P386" s="322"/>
      <c r="Q386" s="322"/>
      <c r="R386" s="322"/>
      <c r="T386" s="322"/>
      <c r="U386" s="322"/>
      <c r="W386" s="322"/>
      <c r="X386" s="322"/>
      <c r="Z386" s="322"/>
      <c r="AA386" s="322"/>
      <c r="AB386" s="322"/>
      <c r="AF386" s="322"/>
    </row>
    <row r="387" spans="1:32" ht="12.75" customHeight="1" x14ac:dyDescent="0.35">
      <c r="A387" s="362">
        <v>384</v>
      </c>
      <c r="B387" s="363">
        <v>11</v>
      </c>
      <c r="C387" s="364">
        <v>44437</v>
      </c>
      <c r="D387" s="365" t="s">
        <v>10</v>
      </c>
      <c r="E387" s="366" t="str">
        <f t="shared" si="80"/>
        <v>CLUB NAPOLI 30</v>
      </c>
      <c r="F387" s="366" t="str">
        <f t="shared" si="80"/>
        <v>NORTH BRANFORD 30</v>
      </c>
      <c r="G387" s="367"/>
      <c r="H387" s="361">
        <v>0.375</v>
      </c>
      <c r="I387" s="366" t="str">
        <f>VLOOKUP(E387,FallFields1,2)</f>
        <v>Quinnipiac Park (G), Cheshire</v>
      </c>
      <c r="J387" s="368" t="s">
        <v>0</v>
      </c>
      <c r="K387" s="16"/>
      <c r="M387" s="87" t="s">
        <v>95</v>
      </c>
      <c r="N387" s="87" t="s">
        <v>99</v>
      </c>
      <c r="P387" s="322"/>
      <c r="Q387" s="322"/>
      <c r="R387" s="322"/>
      <c r="T387" s="322"/>
      <c r="U387" s="322"/>
      <c r="W387" s="322"/>
      <c r="X387" s="322"/>
      <c r="Z387" s="322"/>
      <c r="AA387" s="322"/>
      <c r="AB387" s="322"/>
      <c r="AE387" s="281"/>
      <c r="AF387" s="322"/>
    </row>
    <row r="388" spans="1:32" ht="12.75" customHeight="1" x14ac:dyDescent="0.35">
      <c r="A388" s="362">
        <v>385</v>
      </c>
      <c r="B388" s="363">
        <v>11</v>
      </c>
      <c r="C388" s="364">
        <v>44437</v>
      </c>
      <c r="D388" s="365" t="s">
        <v>10</v>
      </c>
      <c r="E388" s="371" t="str">
        <f t="shared" si="80"/>
        <v>DANBURY UNITED 30</v>
      </c>
      <c r="F388" s="371" t="str">
        <f t="shared" si="80"/>
        <v>VASCO DA GAMA 30</v>
      </c>
      <c r="G388" s="367"/>
      <c r="H388" s="361">
        <v>0.33333333333333331</v>
      </c>
      <c r="I388" s="366" t="str">
        <f>VLOOKUP(E388,FallFields1,2)</f>
        <v>Portuguese Cultural Center (G), Danbury</v>
      </c>
      <c r="J388" s="368" t="s">
        <v>915</v>
      </c>
      <c r="K388" s="16"/>
      <c r="M388" s="87" t="s">
        <v>100</v>
      </c>
      <c r="N388" s="87" t="s">
        <v>97</v>
      </c>
      <c r="P388" s="322"/>
      <c r="Q388" s="322"/>
      <c r="R388" s="322"/>
      <c r="T388" s="322"/>
      <c r="U388" s="322"/>
      <c r="W388" s="322"/>
      <c r="X388" s="322"/>
      <c r="Z388" s="322"/>
      <c r="AA388" s="322"/>
      <c r="AB388" s="322"/>
      <c r="AF388" s="322"/>
    </row>
    <row r="389" spans="1:32" ht="12.75" customHeight="1" x14ac:dyDescent="0.35">
      <c r="A389" s="362">
        <v>386</v>
      </c>
      <c r="B389" s="363" t="s">
        <v>0</v>
      </c>
      <c r="C389" s="364" t="s">
        <v>0</v>
      </c>
      <c r="D389" s="369" t="s">
        <v>0</v>
      </c>
      <c r="E389" s="366" t="s">
        <v>0</v>
      </c>
      <c r="F389" s="366" t="s">
        <v>0</v>
      </c>
      <c r="G389" s="367" t="s">
        <v>0</v>
      </c>
      <c r="H389" s="361"/>
      <c r="I389" s="366" t="s">
        <v>0</v>
      </c>
      <c r="J389" s="368" t="s">
        <v>0</v>
      </c>
      <c r="K389" s="16"/>
      <c r="M389" s="87"/>
      <c r="N389" s="87"/>
      <c r="P389" s="322"/>
      <c r="Q389" s="322"/>
      <c r="R389" s="322"/>
      <c r="T389" s="322"/>
      <c r="U389" s="322"/>
      <c r="W389" s="322"/>
      <c r="X389" s="322"/>
      <c r="Z389" s="322"/>
      <c r="AA389" s="322"/>
      <c r="AB389" s="322"/>
      <c r="AC389" s="322"/>
      <c r="AE389" s="281"/>
      <c r="AF389" s="322"/>
    </row>
    <row r="390" spans="1:32" ht="12.75" customHeight="1" x14ac:dyDescent="0.35">
      <c r="A390" s="362">
        <v>387</v>
      </c>
      <c r="B390" s="363">
        <v>11</v>
      </c>
      <c r="C390" s="364">
        <v>44437</v>
      </c>
      <c r="D390" s="370" t="s">
        <v>175</v>
      </c>
      <c r="E390" s="366" t="str">
        <f t="shared" ref="E390:F394" si="81">VLOOKUP(M390,Teams,2)</f>
        <v>MILFORD TUESDAY</v>
      </c>
      <c r="F390" s="366" t="str">
        <f t="shared" si="81"/>
        <v>LITCHFIELD COUNTY BLUES</v>
      </c>
      <c r="G390" s="386"/>
      <c r="H390" s="361">
        <f>VLOOKUP(E390,START_TIMES,2)</f>
        <v>0.33333333333333331</v>
      </c>
      <c r="I390" s="366" t="str">
        <f>VLOOKUP(E390,FallFields1,2)</f>
        <v>Peck Place School (G), Orange</v>
      </c>
      <c r="J390" s="368" t="s">
        <v>0</v>
      </c>
      <c r="K390" s="91"/>
      <c r="L390" s="91"/>
      <c r="M390" s="87" t="s">
        <v>156</v>
      </c>
      <c r="N390" s="87" t="s">
        <v>154</v>
      </c>
      <c r="T390" s="322"/>
      <c r="U390" s="322"/>
      <c r="W390" s="322"/>
      <c r="X390" s="322"/>
    </row>
    <row r="391" spans="1:32" ht="12.75" customHeight="1" x14ac:dyDescent="0.35">
      <c r="A391" s="362">
        <v>388</v>
      </c>
      <c r="B391" s="363">
        <v>11</v>
      </c>
      <c r="C391" s="364">
        <v>44437</v>
      </c>
      <c r="D391" s="370" t="s">
        <v>175</v>
      </c>
      <c r="E391" s="366" t="str">
        <f t="shared" si="81"/>
        <v>TRINITY FC</v>
      </c>
      <c r="F391" s="366" t="str">
        <f t="shared" si="81"/>
        <v>MILFORD AMIGOS</v>
      </c>
      <c r="G391" s="386"/>
      <c r="H391" s="361">
        <f>VLOOKUP(E391,START_TIMES,2)</f>
        <v>0.41666666666666702</v>
      </c>
      <c r="I391" s="366" t="str">
        <f>VLOOKUP(E391,FallFields1,2)</f>
        <v>Celentano Field, New Haven</v>
      </c>
      <c r="J391" s="368" t="s">
        <v>0</v>
      </c>
      <c r="K391" s="16"/>
      <c r="M391" s="87" t="s">
        <v>159</v>
      </c>
      <c r="N391" s="87" t="s">
        <v>155</v>
      </c>
      <c r="T391" s="322"/>
      <c r="U391" s="322"/>
      <c r="W391" s="322"/>
      <c r="X391" s="322"/>
    </row>
    <row r="392" spans="1:32" ht="12.75" customHeight="1" x14ac:dyDescent="0.35">
      <c r="A392" s="362">
        <v>389</v>
      </c>
      <c r="B392" s="363">
        <v>11</v>
      </c>
      <c r="C392" s="364">
        <v>44437</v>
      </c>
      <c r="D392" s="370" t="s">
        <v>175</v>
      </c>
      <c r="E392" s="366" t="str">
        <f t="shared" si="81"/>
        <v>CLUB INDEPENDIENTE</v>
      </c>
      <c r="F392" s="366" t="str">
        <f t="shared" si="81"/>
        <v>COYOTES FC</v>
      </c>
      <c r="G392" s="386"/>
      <c r="H392" s="361">
        <f>VLOOKUP(E392,START_TIMES,2)</f>
        <v>0.33333333333333331</v>
      </c>
      <c r="I392" s="366" t="str">
        <f>VLOOKUP(E392,FallFields1,2)</f>
        <v>Woodruff Field (T), Milford</v>
      </c>
      <c r="J392" s="368" t="s">
        <v>0</v>
      </c>
      <c r="K392" s="16"/>
      <c r="M392" s="87" t="s">
        <v>151</v>
      </c>
      <c r="N392" s="87" t="s">
        <v>152</v>
      </c>
      <c r="T392" s="322"/>
      <c r="U392" s="322"/>
      <c r="W392" s="322"/>
      <c r="X392" s="322"/>
    </row>
    <row r="393" spans="1:32" ht="12.75" customHeight="1" x14ac:dyDescent="0.35">
      <c r="A393" s="362">
        <v>390</v>
      </c>
      <c r="B393" s="363">
        <v>11</v>
      </c>
      <c r="C393" s="364">
        <v>44437</v>
      </c>
      <c r="D393" s="370" t="s">
        <v>175</v>
      </c>
      <c r="E393" s="366" t="str">
        <f t="shared" si="81"/>
        <v>QPR</v>
      </c>
      <c r="F393" s="366" t="str">
        <f t="shared" si="81"/>
        <v>HAMDEN ALL STARS</v>
      </c>
      <c r="G393" s="386"/>
      <c r="H393" s="361">
        <v>0.45833333333333331</v>
      </c>
      <c r="I393" s="366" t="str">
        <f>VLOOKUP(E393,FallFields1,2)</f>
        <v>Quinnipiac Park (G), Cheshire</v>
      </c>
      <c r="J393" s="368" t="s">
        <v>0</v>
      </c>
      <c r="K393" s="16"/>
      <c r="M393" s="87" t="s">
        <v>158</v>
      </c>
      <c r="N393" s="87" t="s">
        <v>153</v>
      </c>
      <c r="P393" s="322"/>
      <c r="Q393" s="322"/>
      <c r="R393" s="322"/>
      <c r="T393" s="322"/>
      <c r="U393" s="322"/>
      <c r="W393" s="322"/>
      <c r="X393" s="322"/>
      <c r="AA393" s="322"/>
      <c r="AB393" s="322"/>
    </row>
    <row r="394" spans="1:32" ht="12.75" customHeight="1" x14ac:dyDescent="0.35">
      <c r="A394" s="362">
        <v>391</v>
      </c>
      <c r="B394" s="363">
        <v>11</v>
      </c>
      <c r="C394" s="364">
        <v>44437</v>
      </c>
      <c r="D394" s="370" t="s">
        <v>175</v>
      </c>
      <c r="E394" s="366" t="str">
        <f t="shared" si="81"/>
        <v>POLONIA FALCON FC 30</v>
      </c>
      <c r="F394" s="371" t="str">
        <f t="shared" si="81"/>
        <v>INTERNATIONAL FC</v>
      </c>
      <c r="G394" s="386"/>
      <c r="H394" s="361">
        <f>VLOOKUP(E394,START_TIMES,2)</f>
        <v>0.375</v>
      </c>
      <c r="I394" s="366" t="str">
        <f>VLOOKUP(E394,FallFields1,2)</f>
        <v>Falcon Field (G), New Britain</v>
      </c>
      <c r="J394" s="368" t="s">
        <v>0</v>
      </c>
      <c r="K394" s="16"/>
      <c r="M394" s="87" t="s">
        <v>157</v>
      </c>
      <c r="N394" s="87" t="s">
        <v>150</v>
      </c>
      <c r="P394" s="322"/>
      <c r="Q394" s="322"/>
      <c r="R394" s="322"/>
      <c r="T394" s="322"/>
      <c r="U394" s="322"/>
      <c r="W394" s="322"/>
      <c r="X394" s="322"/>
      <c r="Z394" s="322"/>
      <c r="AA394" s="322"/>
      <c r="AB394" s="322"/>
      <c r="AC394" s="322"/>
      <c r="AF394" s="322"/>
    </row>
    <row r="395" spans="1:32" ht="12.75" customHeight="1" x14ac:dyDescent="0.35">
      <c r="A395" s="362">
        <v>392</v>
      </c>
      <c r="B395" s="363" t="s">
        <v>0</v>
      </c>
      <c r="C395" s="364" t="s">
        <v>0</v>
      </c>
      <c r="D395" s="369" t="s">
        <v>0</v>
      </c>
      <c r="E395" s="366" t="s">
        <v>0</v>
      </c>
      <c r="F395" s="366" t="s">
        <v>0</v>
      </c>
      <c r="G395" s="367" t="s">
        <v>0</v>
      </c>
      <c r="H395" s="361"/>
      <c r="I395" s="366" t="s">
        <v>0</v>
      </c>
      <c r="J395" s="368" t="s">
        <v>0</v>
      </c>
      <c r="K395" s="91"/>
      <c r="L395" s="91"/>
      <c r="M395" s="87"/>
      <c r="N395" s="87"/>
      <c r="P395" s="322"/>
      <c r="Q395" s="322"/>
      <c r="R395" s="322"/>
      <c r="T395" s="322"/>
      <c r="U395" s="322"/>
      <c r="W395" s="322"/>
      <c r="X395" s="322"/>
      <c r="Z395" s="322"/>
      <c r="AA395" s="322"/>
      <c r="AB395" s="322"/>
      <c r="AC395" s="322"/>
      <c r="AE395" s="281"/>
      <c r="AF395" s="322"/>
    </row>
    <row r="396" spans="1:32" ht="12.75" customHeight="1" thickBot="1" x14ac:dyDescent="0.4">
      <c r="A396" s="362">
        <v>393</v>
      </c>
      <c r="B396" s="363">
        <v>11</v>
      </c>
      <c r="C396" s="364">
        <v>44437</v>
      </c>
      <c r="D396" s="373" t="s">
        <v>11</v>
      </c>
      <c r="E396" s="366" t="str">
        <f t="shared" ref="E396:F400" si="82">VLOOKUP(M396,Teams,2)</f>
        <v>RIDGEFIELD KICKS</v>
      </c>
      <c r="F396" s="366" t="str">
        <f t="shared" si="82"/>
        <v>HENRY  REID FC 40</v>
      </c>
      <c r="G396" s="367"/>
      <c r="H396" s="361">
        <v>0.33333333333333331</v>
      </c>
      <c r="I396" s="366" t="s">
        <v>886</v>
      </c>
      <c r="J396" s="368" t="s">
        <v>0</v>
      </c>
      <c r="K396" s="16"/>
      <c r="M396" s="87" t="s">
        <v>106</v>
      </c>
      <c r="N396" s="87" t="s">
        <v>104</v>
      </c>
      <c r="T396" s="322"/>
      <c r="U396" s="322"/>
      <c r="W396" s="322"/>
    </row>
    <row r="397" spans="1:32" ht="12.75" customHeight="1" thickTop="1" thickBot="1" x14ac:dyDescent="0.4">
      <c r="A397" s="362">
        <v>394</v>
      </c>
      <c r="B397" s="363">
        <v>11</v>
      </c>
      <c r="C397" s="364">
        <v>44437</v>
      </c>
      <c r="D397" s="373" t="s">
        <v>11</v>
      </c>
      <c r="E397" s="366" t="str">
        <f t="shared" si="82"/>
        <v>WATERBURY ALBANIANS</v>
      </c>
      <c r="F397" s="366" t="str">
        <f t="shared" si="82"/>
        <v>PAN ZONES</v>
      </c>
      <c r="G397" s="380"/>
      <c r="H397" s="361">
        <f>VLOOKUP(E397,START_TIMES,2)</f>
        <v>0.33333333333333331</v>
      </c>
      <c r="I397" s="366" t="str">
        <f>VLOOKUP(E397,FallFields1,2)</f>
        <v>Brookfield HS, Brookfield</v>
      </c>
      <c r="J397" s="368" t="s">
        <v>0</v>
      </c>
      <c r="K397" s="16"/>
      <c r="M397" s="87" t="s">
        <v>109</v>
      </c>
      <c r="N397" s="87" t="s">
        <v>105</v>
      </c>
      <c r="P397" s="322"/>
      <c r="Q397" s="322"/>
      <c r="R397" s="322"/>
      <c r="T397" s="322"/>
      <c r="U397" s="322"/>
      <c r="W397" s="322"/>
      <c r="X397" s="322"/>
      <c r="Z397" s="322"/>
      <c r="AA397" s="322"/>
      <c r="AB397" s="322"/>
      <c r="AC397" s="322"/>
      <c r="AE397" s="281"/>
      <c r="AF397" s="322"/>
    </row>
    <row r="398" spans="1:32" ht="12.75" customHeight="1" thickTop="1" thickBot="1" x14ac:dyDescent="0.4">
      <c r="A398" s="362">
        <v>395</v>
      </c>
      <c r="B398" s="363">
        <v>11</v>
      </c>
      <c r="C398" s="364">
        <v>44437</v>
      </c>
      <c r="D398" s="373" t="s">
        <v>11</v>
      </c>
      <c r="E398" s="366" t="str">
        <f t="shared" si="82"/>
        <v>GREENWICH ARSENAL 40</v>
      </c>
      <c r="F398" s="366" t="str">
        <f t="shared" si="82"/>
        <v>GREENWICH GUNNERS 40</v>
      </c>
      <c r="G398" s="367"/>
      <c r="H398" s="361">
        <f>VLOOKUP(E398,START_TIMES,2)</f>
        <v>0.41666666666666702</v>
      </c>
      <c r="I398" s="366" t="str">
        <f>VLOOKUP(E398,FallFields1,2)</f>
        <v>tbd</v>
      </c>
      <c r="J398" s="368" t="s">
        <v>0</v>
      </c>
      <c r="K398" s="16"/>
      <c r="M398" s="87" t="s">
        <v>161</v>
      </c>
      <c r="N398" s="87" t="s">
        <v>162</v>
      </c>
      <c r="P398" s="322"/>
      <c r="Q398" s="322"/>
      <c r="R398" s="322"/>
      <c r="T398" s="322"/>
      <c r="U398" s="322"/>
      <c r="W398" s="322"/>
      <c r="X398" s="322"/>
      <c r="Z398" s="322"/>
      <c r="AA398" s="322"/>
      <c r="AB398" s="322"/>
      <c r="AE398" s="281"/>
    </row>
    <row r="399" spans="1:32" ht="12.75" customHeight="1" thickTop="1" thickBot="1" x14ac:dyDescent="0.4">
      <c r="A399" s="362">
        <v>396</v>
      </c>
      <c r="B399" s="363">
        <v>11</v>
      </c>
      <c r="C399" s="364">
        <v>44437</v>
      </c>
      <c r="D399" s="373" t="s">
        <v>11</v>
      </c>
      <c r="E399" s="366" t="str">
        <f t="shared" si="82"/>
        <v>VASCO DA GAMA 40</v>
      </c>
      <c r="F399" s="366" t="str">
        <f t="shared" si="82"/>
        <v>GREENWICH PUMAS 40</v>
      </c>
      <c r="G399" s="380"/>
      <c r="H399" s="361">
        <f>VLOOKUP(E399,START_TIMES,2)</f>
        <v>0.41666666666666702</v>
      </c>
      <c r="I399" s="366" t="str">
        <f>VLOOKUP(E399,FallFields1,2)</f>
        <v>Veterans Memorial Park (T), Bridgeport</v>
      </c>
      <c r="J399" s="368" t="s">
        <v>0</v>
      </c>
      <c r="K399" s="16"/>
      <c r="M399" s="87" t="s">
        <v>108</v>
      </c>
      <c r="N399" s="87" t="s">
        <v>163</v>
      </c>
      <c r="P399" s="322"/>
      <c r="Q399" s="322"/>
      <c r="R399" s="322"/>
      <c r="T399" s="322"/>
      <c r="U399" s="322"/>
      <c r="W399" s="322"/>
      <c r="X399" s="322"/>
      <c r="Z399" s="322"/>
      <c r="AA399" s="322"/>
      <c r="AB399" s="322"/>
      <c r="AE399" s="281"/>
    </row>
    <row r="400" spans="1:32" ht="12.75" customHeight="1" thickTop="1" x14ac:dyDescent="0.35">
      <c r="A400" s="362">
        <v>397</v>
      </c>
      <c r="B400" s="363">
        <v>11</v>
      </c>
      <c r="C400" s="364">
        <v>44437</v>
      </c>
      <c r="D400" s="373" t="s">
        <v>11</v>
      </c>
      <c r="E400" s="366" t="str">
        <f t="shared" si="82"/>
        <v>STORM FC</v>
      </c>
      <c r="F400" s="366" t="str">
        <f t="shared" si="82"/>
        <v>FAIRFIELD GAC 40</v>
      </c>
      <c r="G400" s="367"/>
      <c r="H400" s="361">
        <f>VLOOKUP(E400,START_TIMES,2)</f>
        <v>0.41666666666666702</v>
      </c>
      <c r="I400" s="366" t="str">
        <f>VLOOKUP(E400,FallFields1,2)</f>
        <v>Wakeman Park (T), Westport</v>
      </c>
      <c r="J400" s="368" t="s">
        <v>0</v>
      </c>
      <c r="K400" s="16"/>
      <c r="M400" s="87" t="s">
        <v>107</v>
      </c>
      <c r="N400" s="87" t="s">
        <v>160</v>
      </c>
      <c r="P400" s="322"/>
      <c r="Q400" s="322"/>
      <c r="R400" s="322"/>
      <c r="T400" s="322"/>
      <c r="U400" s="322"/>
      <c r="W400" s="322"/>
      <c r="X400" s="322"/>
      <c r="AA400" s="322"/>
      <c r="AB400" s="322"/>
    </row>
    <row r="401" spans="1:32" ht="12.75" customHeight="1" x14ac:dyDescent="0.35">
      <c r="A401" s="362">
        <v>398</v>
      </c>
      <c r="B401" s="363" t="s">
        <v>0</v>
      </c>
      <c r="C401" s="364" t="s">
        <v>0</v>
      </c>
      <c r="D401" s="369" t="s">
        <v>0</v>
      </c>
      <c r="E401" s="366" t="s">
        <v>0</v>
      </c>
      <c r="F401" s="366" t="s">
        <v>0</v>
      </c>
      <c r="G401" s="367" t="s">
        <v>0</v>
      </c>
      <c r="H401" s="361"/>
      <c r="I401" s="366" t="s">
        <v>0</v>
      </c>
      <c r="J401" s="368" t="s">
        <v>0</v>
      </c>
      <c r="K401" s="16"/>
      <c r="M401" s="87"/>
      <c r="N401" s="87"/>
      <c r="P401" s="322"/>
      <c r="Q401" s="322"/>
      <c r="R401" s="322"/>
      <c r="T401" s="322"/>
      <c r="U401" s="322"/>
      <c r="W401" s="322"/>
      <c r="X401" s="322"/>
      <c r="Z401" s="322"/>
      <c r="AA401" s="322"/>
      <c r="AB401" s="322"/>
      <c r="AC401" s="322"/>
      <c r="AE401" s="281"/>
      <c r="AF401" s="322"/>
    </row>
    <row r="402" spans="1:32" ht="12.75" customHeight="1" x14ac:dyDescent="0.35">
      <c r="A402" s="362">
        <v>399</v>
      </c>
      <c r="B402" s="363">
        <v>11</v>
      </c>
      <c r="C402" s="364">
        <v>44437</v>
      </c>
      <c r="D402" s="374" t="s">
        <v>12</v>
      </c>
      <c r="E402" s="366" t="str">
        <f t="shared" ref="E402:F408" si="83">VLOOKUP(M402,Teams,2)</f>
        <v>SOUTHEAST ROVERS</v>
      </c>
      <c r="F402" s="366" t="str">
        <f t="shared" si="83"/>
        <v>STAMFORD UNITED</v>
      </c>
      <c r="G402" s="367"/>
      <c r="H402" s="361">
        <f t="shared" ref="H402:H408" si="84">VLOOKUP(E402,START_TIMES,2)</f>
        <v>0.41666666666666702</v>
      </c>
      <c r="I402" s="366" t="str">
        <f t="shared" ref="I402:I408" si="85">VLOOKUP(E402,FallFields1,2)</f>
        <v>New London HS (T), New London</v>
      </c>
      <c r="J402" s="368" t="s">
        <v>0</v>
      </c>
      <c r="K402" s="16"/>
      <c r="M402" s="328" t="s">
        <v>121</v>
      </c>
      <c r="N402" s="328" t="s">
        <v>873</v>
      </c>
    </row>
    <row r="403" spans="1:32" ht="12.75" customHeight="1" x14ac:dyDescent="0.35">
      <c r="A403" s="362">
        <v>400</v>
      </c>
      <c r="B403" s="363">
        <v>11</v>
      </c>
      <c r="C403" s="364">
        <v>44437</v>
      </c>
      <c r="D403" s="374" t="s">
        <v>12</v>
      </c>
      <c r="E403" s="366" t="str">
        <f t="shared" si="83"/>
        <v>NORTH BRANFORD 40</v>
      </c>
      <c r="F403" s="366" t="str">
        <f t="shared" si="83"/>
        <v>ELI'S FC</v>
      </c>
      <c r="G403" s="367"/>
      <c r="H403" s="361">
        <f t="shared" si="84"/>
        <v>0.41666666666666702</v>
      </c>
      <c r="I403" s="366" t="str">
        <f t="shared" si="85"/>
        <v>North Farms Park (G), North Branford</v>
      </c>
      <c r="J403" s="368" t="s">
        <v>0</v>
      </c>
      <c r="K403" s="16"/>
      <c r="M403" s="328" t="s">
        <v>118</v>
      </c>
      <c r="N403" s="328" t="s">
        <v>866</v>
      </c>
      <c r="P403" s="322"/>
      <c r="Q403" s="322"/>
      <c r="R403" s="322"/>
      <c r="T403" s="322"/>
      <c r="U403" s="322"/>
      <c r="W403" s="322"/>
      <c r="X403" s="322"/>
      <c r="AA403" s="322"/>
      <c r="AB403" s="322"/>
    </row>
    <row r="404" spans="1:32" ht="12.75" customHeight="1" x14ac:dyDescent="0.35">
      <c r="A404" s="362">
        <v>401</v>
      </c>
      <c r="B404" s="363">
        <v>11</v>
      </c>
      <c r="C404" s="364">
        <v>44437</v>
      </c>
      <c r="D404" s="374" t="s">
        <v>12</v>
      </c>
      <c r="E404" s="366" t="str">
        <f t="shared" si="83"/>
        <v>WILTON WOLVES</v>
      </c>
      <c r="F404" s="366" t="str">
        <f t="shared" si="83"/>
        <v>NEW HAVEN AMERICANS</v>
      </c>
      <c r="G404" s="367"/>
      <c r="H404" s="361">
        <f t="shared" si="84"/>
        <v>0.41666666666666702</v>
      </c>
      <c r="I404" s="366" t="str">
        <f t="shared" si="85"/>
        <v>Lily Field (T), Wilton</v>
      </c>
      <c r="J404" s="368" t="s">
        <v>0</v>
      </c>
      <c r="K404" s="16"/>
      <c r="M404" s="328" t="s">
        <v>123</v>
      </c>
      <c r="N404" s="328" t="s">
        <v>869</v>
      </c>
      <c r="P404" s="322"/>
      <c r="Q404" s="322"/>
      <c r="R404" s="322"/>
      <c r="T404" s="322"/>
      <c r="U404" s="322"/>
      <c r="W404" s="322"/>
      <c r="X404" s="322"/>
      <c r="AA404" s="322"/>
      <c r="AB404" s="322"/>
    </row>
    <row r="405" spans="1:32" ht="12.75" customHeight="1" x14ac:dyDescent="0.35">
      <c r="A405" s="362">
        <v>402</v>
      </c>
      <c r="B405" s="363">
        <v>11</v>
      </c>
      <c r="C405" s="364">
        <v>44437</v>
      </c>
      <c r="D405" s="374" t="s">
        <v>12</v>
      </c>
      <c r="E405" s="366" t="str">
        <f t="shared" si="83"/>
        <v>DERBY QUITUS</v>
      </c>
      <c r="F405" s="366" t="str">
        <f t="shared" si="83"/>
        <v>CLINTON 40</v>
      </c>
      <c r="G405" s="376"/>
      <c r="H405" s="361">
        <f t="shared" si="84"/>
        <v>0.41666666666666669</v>
      </c>
      <c r="I405" s="366" t="str">
        <f t="shared" si="85"/>
        <v>Witek Park (G), Derby</v>
      </c>
      <c r="J405" s="368" t="s">
        <v>0</v>
      </c>
      <c r="K405" s="16"/>
      <c r="M405" s="328" t="s">
        <v>113</v>
      </c>
      <c r="N405" s="328" t="s">
        <v>864</v>
      </c>
      <c r="P405" s="322"/>
      <c r="Q405" s="322"/>
      <c r="R405" s="322"/>
      <c r="T405" s="322"/>
      <c r="U405" s="322"/>
      <c r="W405" s="322"/>
      <c r="X405" s="322"/>
      <c r="AA405" s="322"/>
      <c r="AB405" s="322"/>
    </row>
    <row r="406" spans="1:32" ht="12.75" customHeight="1" x14ac:dyDescent="0.35">
      <c r="A406" s="362">
        <v>403</v>
      </c>
      <c r="B406" s="363">
        <v>11</v>
      </c>
      <c r="C406" s="364">
        <v>44437</v>
      </c>
      <c r="D406" s="374" t="s">
        <v>12</v>
      </c>
      <c r="E406" s="366" t="str">
        <f t="shared" si="83"/>
        <v>GUILFORD BELL CURVE</v>
      </c>
      <c r="F406" s="366" t="str">
        <f t="shared" si="83"/>
        <v>NORTH HAVEN SC</v>
      </c>
      <c r="G406" s="367"/>
      <c r="H406" s="361">
        <f t="shared" si="84"/>
        <v>0.41666666666666702</v>
      </c>
      <c r="I406" s="375" t="str">
        <f t="shared" si="85"/>
        <v>Guilford HS (T), Guilford</v>
      </c>
      <c r="J406" s="368" t="s">
        <v>0</v>
      </c>
      <c r="K406" s="16"/>
      <c r="M406" s="328" t="s">
        <v>115</v>
      </c>
      <c r="N406" s="328" t="s">
        <v>871</v>
      </c>
      <c r="P406" s="322"/>
      <c r="Q406" s="322"/>
      <c r="R406" s="322"/>
      <c r="T406" s="322"/>
      <c r="U406" s="322"/>
      <c r="W406" s="322"/>
      <c r="X406" s="322"/>
      <c r="Z406" s="322"/>
      <c r="AA406" s="322"/>
      <c r="AB406" s="322"/>
      <c r="AC406" s="322"/>
      <c r="AF406" s="322"/>
    </row>
    <row r="407" spans="1:32" ht="12.75" customHeight="1" x14ac:dyDescent="0.35">
      <c r="A407" s="362">
        <v>404</v>
      </c>
      <c r="B407" s="363">
        <v>11</v>
      </c>
      <c r="C407" s="364">
        <v>44437</v>
      </c>
      <c r="D407" s="374" t="s">
        <v>12</v>
      </c>
      <c r="E407" s="366" t="str">
        <f t="shared" si="83"/>
        <v>BESA SC</v>
      </c>
      <c r="F407" s="366" t="str">
        <f t="shared" si="83"/>
        <v>NORWALK SPORT COLOMBIA</v>
      </c>
      <c r="G407" s="367"/>
      <c r="H407" s="361">
        <f t="shared" si="84"/>
        <v>0.41666666666666669</v>
      </c>
      <c r="I407" s="366" t="str">
        <f t="shared" si="85"/>
        <v>Bucks Hill Park (G), Waterbury</v>
      </c>
      <c r="J407" s="368" t="s">
        <v>0</v>
      </c>
      <c r="K407" s="16"/>
      <c r="M407" s="328" t="s">
        <v>110</v>
      </c>
      <c r="N407" s="328" t="s">
        <v>120</v>
      </c>
      <c r="P407" s="322"/>
      <c r="Q407" s="322"/>
      <c r="R407" s="322"/>
      <c r="T407" s="322"/>
      <c r="U407" s="322"/>
      <c r="W407" s="322"/>
      <c r="X407" s="322"/>
      <c r="Z407" s="322"/>
      <c r="AA407" s="322"/>
      <c r="AB407" s="322"/>
      <c r="AE407" s="281"/>
    </row>
    <row r="408" spans="1:32" ht="12.75" customHeight="1" x14ac:dyDescent="0.35">
      <c r="A408" s="362">
        <v>405</v>
      </c>
      <c r="B408" s="363">
        <v>11</v>
      </c>
      <c r="C408" s="364">
        <v>44437</v>
      </c>
      <c r="D408" s="374" t="s">
        <v>12</v>
      </c>
      <c r="E408" s="366" t="str">
        <f t="shared" si="83"/>
        <v>CLUB NAPOLI 40</v>
      </c>
      <c r="F408" s="366" t="str">
        <f t="shared" si="83"/>
        <v xml:space="preserve">GUILFORD CELTIC </v>
      </c>
      <c r="G408" s="367"/>
      <c r="H408" s="361">
        <f t="shared" si="84"/>
        <v>0.41666666666666702</v>
      </c>
      <c r="I408" s="366" t="str">
        <f t="shared" si="85"/>
        <v>Connecticut Sportsplex, North Branford</v>
      </c>
      <c r="J408" s="368" t="s">
        <v>0</v>
      </c>
      <c r="K408" s="16"/>
      <c r="M408" s="328" t="s">
        <v>112</v>
      </c>
      <c r="N408" s="328" t="s">
        <v>868</v>
      </c>
    </row>
    <row r="409" spans="1:32" ht="12.75" customHeight="1" x14ac:dyDescent="0.35">
      <c r="A409" s="362">
        <v>406</v>
      </c>
      <c r="B409" s="363" t="s">
        <v>0</v>
      </c>
      <c r="C409" s="364" t="s">
        <v>0</v>
      </c>
      <c r="D409" s="369" t="s">
        <v>0</v>
      </c>
      <c r="E409" s="366" t="s">
        <v>0</v>
      </c>
      <c r="F409" s="366" t="s">
        <v>0</v>
      </c>
      <c r="G409" s="367" t="s">
        <v>0</v>
      </c>
      <c r="H409" s="361"/>
      <c r="I409" s="366" t="s">
        <v>0</v>
      </c>
      <c r="J409" s="368" t="s">
        <v>0</v>
      </c>
      <c r="K409" s="91"/>
      <c r="L409" s="91"/>
      <c r="M409" s="87"/>
      <c r="N409" s="87"/>
      <c r="P409" s="322"/>
      <c r="Q409" s="322"/>
      <c r="R409" s="322"/>
      <c r="T409" s="322"/>
      <c r="U409" s="322"/>
      <c r="W409" s="322"/>
      <c r="X409" s="322"/>
      <c r="Z409" s="322"/>
      <c r="AA409" s="322"/>
      <c r="AB409" s="322"/>
      <c r="AC409" s="322"/>
      <c r="AE409" s="281"/>
      <c r="AF409" s="322"/>
    </row>
    <row r="410" spans="1:32" ht="12.75" customHeight="1" x14ac:dyDescent="0.35">
      <c r="A410" s="362">
        <v>407</v>
      </c>
      <c r="B410" s="363">
        <v>11</v>
      </c>
      <c r="C410" s="364">
        <v>44437</v>
      </c>
      <c r="D410" s="377" t="s">
        <v>102</v>
      </c>
      <c r="E410" s="366" t="str">
        <f t="shared" ref="E410:F414" si="86">VLOOKUP(M410,Teams,2)</f>
        <v>POLONIA FALCON STARS FC</v>
      </c>
      <c r="F410" s="366" t="str">
        <f t="shared" si="86"/>
        <v>CHESHIRE AZZURRI 50</v>
      </c>
      <c r="G410" s="367"/>
      <c r="H410" s="361">
        <f>VLOOKUP(E410,START_TIMES,2)</f>
        <v>0.375</v>
      </c>
      <c r="I410" s="366" t="str">
        <f>VLOOKUP(E410,FallFields1,2)</f>
        <v>Falcon Field (G), New Britain</v>
      </c>
      <c r="J410" s="368" t="s">
        <v>0</v>
      </c>
      <c r="K410" s="16"/>
      <c r="M410" s="5" t="s">
        <v>132</v>
      </c>
      <c r="N410" s="5" t="s">
        <v>124</v>
      </c>
      <c r="P410" s="322"/>
      <c r="Q410" s="322"/>
      <c r="R410" s="322"/>
      <c r="T410" s="322"/>
      <c r="U410" s="322"/>
      <c r="W410" s="322"/>
      <c r="X410" s="322"/>
      <c r="Z410" s="322"/>
      <c r="AA410" s="322"/>
      <c r="AB410" s="322"/>
      <c r="AC410" s="322"/>
      <c r="AE410" s="281"/>
      <c r="AF410" s="322"/>
    </row>
    <row r="411" spans="1:32" ht="12.75" customHeight="1" x14ac:dyDescent="0.35">
      <c r="A411" s="362">
        <v>408</v>
      </c>
      <c r="B411" s="363">
        <v>11</v>
      </c>
      <c r="C411" s="364">
        <v>44437</v>
      </c>
      <c r="D411" s="377" t="s">
        <v>102</v>
      </c>
      <c r="E411" s="366" t="str">
        <f t="shared" si="86"/>
        <v xml:space="preserve">CHESHIRE UNITED </v>
      </c>
      <c r="F411" s="366" t="str">
        <f t="shared" si="86"/>
        <v>GUILFORD BLACK EAGLES</v>
      </c>
      <c r="G411" s="367"/>
      <c r="H411" s="361">
        <f>VLOOKUP(E411,START_TIMES,2)</f>
        <v>0.41666666666666669</v>
      </c>
      <c r="I411" s="366" t="str">
        <f>VLOOKUP(E411,FallFields1,2)</f>
        <v>Quinnipiac Park (G), Cheshire</v>
      </c>
      <c r="J411" s="368" t="s">
        <v>0</v>
      </c>
      <c r="K411" s="16"/>
      <c r="M411" s="5" t="s">
        <v>125</v>
      </c>
      <c r="N411" s="5" t="s">
        <v>131</v>
      </c>
      <c r="P411" s="322"/>
      <c r="Q411" s="322"/>
      <c r="R411" s="322"/>
      <c r="T411" s="322"/>
      <c r="U411" s="322"/>
      <c r="W411" s="322"/>
      <c r="X411" s="322"/>
      <c r="Z411" s="322"/>
      <c r="AA411" s="322"/>
      <c r="AB411" s="322"/>
      <c r="AC411" s="322"/>
      <c r="AE411" s="281"/>
      <c r="AF411" s="322"/>
    </row>
    <row r="412" spans="1:32" ht="12.75" customHeight="1" x14ac:dyDescent="0.35">
      <c r="A412" s="362">
        <v>409</v>
      </c>
      <c r="B412" s="363">
        <v>11</v>
      </c>
      <c r="C412" s="364">
        <v>44437</v>
      </c>
      <c r="D412" s="377" t="s">
        <v>102</v>
      </c>
      <c r="E412" s="366" t="str">
        <f t="shared" si="86"/>
        <v>FAIRFIELD GAC 50</v>
      </c>
      <c r="F412" s="366" t="str">
        <f t="shared" si="86"/>
        <v>VASCO DA GAMA 50</v>
      </c>
      <c r="G412" s="367"/>
      <c r="H412" s="361">
        <v>0.33333333333333331</v>
      </c>
      <c r="I412" s="366" t="str">
        <f>VLOOKUP(E412,FallFields1,2)</f>
        <v>Ludlowe HS (T), Fairfield</v>
      </c>
      <c r="J412" s="368" t="s">
        <v>0</v>
      </c>
      <c r="K412" s="16"/>
      <c r="M412" s="5" t="s">
        <v>127</v>
      </c>
      <c r="N412" s="5" t="s">
        <v>133</v>
      </c>
      <c r="P412" s="322"/>
      <c r="Q412" s="322"/>
      <c r="R412" s="322"/>
      <c r="T412" s="322"/>
      <c r="U412" s="322"/>
      <c r="W412" s="322"/>
      <c r="X412" s="322"/>
      <c r="Z412" s="322"/>
      <c r="AA412" s="322"/>
      <c r="AB412" s="322"/>
      <c r="AC412" s="322"/>
      <c r="AE412" s="281"/>
      <c r="AF412" s="322"/>
    </row>
    <row r="413" spans="1:32" ht="12.75" customHeight="1" x14ac:dyDescent="0.35">
      <c r="A413" s="362">
        <v>410</v>
      </c>
      <c r="B413" s="363">
        <v>11</v>
      </c>
      <c r="C413" s="364">
        <v>44437</v>
      </c>
      <c r="D413" s="377" t="s">
        <v>102</v>
      </c>
      <c r="E413" s="366" t="str">
        <f t="shared" si="86"/>
        <v>GREENWICH PUMAS LEGENDS</v>
      </c>
      <c r="F413" s="366" t="str">
        <f t="shared" si="86"/>
        <v>DYNAMO SC</v>
      </c>
      <c r="G413" s="367"/>
      <c r="H413" s="361">
        <f>VLOOKUP(E413,START_TIMES,2)</f>
        <v>0.41666666666666702</v>
      </c>
      <c r="I413" s="366" t="str">
        <f>VLOOKUP(E413,FallFields1,2)</f>
        <v>tbd</v>
      </c>
      <c r="J413" s="368" t="s">
        <v>0</v>
      </c>
      <c r="K413" s="16"/>
      <c r="M413" s="5" t="s">
        <v>130</v>
      </c>
      <c r="N413" s="5" t="s">
        <v>126</v>
      </c>
      <c r="P413" s="322"/>
      <c r="Q413" s="322"/>
      <c r="R413" s="322"/>
      <c r="T413" s="322"/>
      <c r="U413" s="322"/>
      <c r="W413" s="322"/>
      <c r="X413" s="322"/>
      <c r="Z413" s="322"/>
      <c r="AA413" s="322"/>
      <c r="AB413" s="322"/>
      <c r="AC413" s="322"/>
      <c r="AE413" s="281"/>
      <c r="AF413" s="322"/>
    </row>
    <row r="414" spans="1:32" ht="12.75" customHeight="1" x14ac:dyDescent="0.35">
      <c r="A414" s="362">
        <v>411</v>
      </c>
      <c r="B414" s="363">
        <v>11</v>
      </c>
      <c r="C414" s="364">
        <v>44437</v>
      </c>
      <c r="D414" s="377" t="s">
        <v>102</v>
      </c>
      <c r="E414" s="366" t="str">
        <f t="shared" si="86"/>
        <v>GREENWICH GUNNERS 50</v>
      </c>
      <c r="F414" s="366" t="str">
        <f t="shared" si="86"/>
        <v>GREENWICH ARSENAL 50</v>
      </c>
      <c r="G414" s="367"/>
      <c r="H414" s="361">
        <f>VLOOKUP(E414,START_TIMES,2)</f>
        <v>0.41666666666666702</v>
      </c>
      <c r="I414" s="366" t="str">
        <f>VLOOKUP(E414,FallFields1,2)</f>
        <v>tbd</v>
      </c>
      <c r="J414" s="368" t="s">
        <v>0</v>
      </c>
      <c r="K414" s="16"/>
      <c r="M414" s="5" t="s">
        <v>129</v>
      </c>
      <c r="N414" s="5" t="s">
        <v>128</v>
      </c>
      <c r="P414" s="322"/>
      <c r="Q414" s="322"/>
      <c r="R414" s="322"/>
      <c r="T414" s="322"/>
      <c r="U414" s="322"/>
      <c r="W414" s="322"/>
      <c r="X414" s="322"/>
      <c r="Z414" s="322"/>
      <c r="AA414" s="322"/>
      <c r="AB414" s="322"/>
      <c r="AC414" s="322"/>
      <c r="AE414" s="281"/>
      <c r="AF414" s="322"/>
    </row>
    <row r="415" spans="1:32" ht="12.5" customHeight="1" x14ac:dyDescent="0.35">
      <c r="A415" s="362">
        <v>412</v>
      </c>
      <c r="B415" s="363" t="s">
        <v>0</v>
      </c>
      <c r="C415" s="364" t="s">
        <v>0</v>
      </c>
      <c r="D415" s="369" t="s">
        <v>0</v>
      </c>
      <c r="E415" s="366" t="s">
        <v>0</v>
      </c>
      <c r="F415" s="366" t="s">
        <v>0</v>
      </c>
      <c r="G415" s="367" t="s">
        <v>0</v>
      </c>
      <c r="H415" s="361"/>
      <c r="I415" s="366" t="s">
        <v>0</v>
      </c>
      <c r="J415" s="368" t="s">
        <v>0</v>
      </c>
      <c r="K415" s="16"/>
      <c r="M415" s="87"/>
      <c r="N415" s="87"/>
    </row>
    <row r="416" spans="1:32" ht="12.5" customHeight="1" x14ac:dyDescent="0.35">
      <c r="A416" s="362">
        <v>413</v>
      </c>
      <c r="B416" s="363">
        <v>11</v>
      </c>
      <c r="C416" s="364">
        <v>44437</v>
      </c>
      <c r="D416" s="378" t="s">
        <v>103</v>
      </c>
      <c r="E416" s="366" t="str">
        <f t="shared" ref="E416:F419" si="87">VLOOKUP(M416,Teams,2)</f>
        <v>NORWALK MARINERS</v>
      </c>
      <c r="F416" s="366" t="str">
        <f t="shared" si="87"/>
        <v>STAMFORD CITY</v>
      </c>
      <c r="G416" s="367"/>
      <c r="H416" s="361">
        <f t="shared" ref="H416:H421" si="88">VLOOKUP(E416,START_TIMES,2)</f>
        <v>0.41666666666666702</v>
      </c>
      <c r="I416" s="366" t="str">
        <f>VLOOKUP(E416,FallFields1,2)</f>
        <v>Nathan Hale MS (T), Norwalk</v>
      </c>
      <c r="J416" s="368" t="s">
        <v>0</v>
      </c>
      <c r="K416" s="16"/>
      <c r="M416" s="87" t="s">
        <v>144</v>
      </c>
      <c r="N416" s="87" t="s">
        <v>146</v>
      </c>
    </row>
    <row r="417" spans="1:32" ht="12.75" customHeight="1" x14ac:dyDescent="0.35">
      <c r="A417" s="362">
        <v>414</v>
      </c>
      <c r="B417" s="363">
        <v>11</v>
      </c>
      <c r="C417" s="364">
        <v>44437</v>
      </c>
      <c r="D417" s="378" t="s">
        <v>103</v>
      </c>
      <c r="E417" s="366" t="str">
        <f t="shared" si="87"/>
        <v>EAST HAVEN SC</v>
      </c>
      <c r="F417" s="366" t="str">
        <f t="shared" si="87"/>
        <v>ZIMMITTI SC</v>
      </c>
      <c r="G417" s="367"/>
      <c r="H417" s="361">
        <f t="shared" si="88"/>
        <v>0.41666666666666669</v>
      </c>
      <c r="I417" s="366" t="str">
        <f>VLOOKUP(E417,FallFields1,2)</f>
        <v>Moulthrop Field (G), East Haven</v>
      </c>
      <c r="J417" s="368" t="s">
        <v>0</v>
      </c>
      <c r="K417" s="16"/>
      <c r="M417" s="87" t="s">
        <v>138</v>
      </c>
      <c r="N417" s="87" t="s">
        <v>147</v>
      </c>
      <c r="P417" s="322"/>
      <c r="Q417" s="322"/>
      <c r="R417" s="322"/>
      <c r="T417" s="322"/>
      <c r="U417" s="322"/>
      <c r="W417" s="322"/>
      <c r="X417" s="322"/>
      <c r="Z417" s="322"/>
      <c r="AA417" s="322"/>
      <c r="AB417" s="322"/>
      <c r="AC417" s="322"/>
      <c r="AE417" s="281"/>
      <c r="AF417" s="322"/>
    </row>
    <row r="418" spans="1:32" ht="12.75" customHeight="1" thickBot="1" x14ac:dyDescent="0.4">
      <c r="A418" s="362">
        <v>415</v>
      </c>
      <c r="B418" s="363">
        <v>11</v>
      </c>
      <c r="C418" s="364">
        <v>44437</v>
      </c>
      <c r="D418" s="378" t="s">
        <v>103</v>
      </c>
      <c r="E418" s="366" t="str">
        <f t="shared" si="87"/>
        <v>NEW FAIRFIELD UNITED</v>
      </c>
      <c r="F418" s="366" t="str">
        <f t="shared" si="87"/>
        <v>CLUB NAPOLI 50</v>
      </c>
      <c r="G418" s="367"/>
      <c r="H418" s="361">
        <f t="shared" si="88"/>
        <v>0.41666666666666669</v>
      </c>
      <c r="I418" s="366" t="str">
        <f>VLOOKUP(E418,FallFields1,2)</f>
        <v>New Fairfield HS, New Fairfield</v>
      </c>
      <c r="J418" s="368" t="s">
        <v>0</v>
      </c>
      <c r="K418" s="16"/>
      <c r="M418" s="87" t="s">
        <v>141</v>
      </c>
      <c r="N418" s="87" t="s">
        <v>136</v>
      </c>
    </row>
    <row r="419" spans="1:32" ht="12.75" customHeight="1" thickTop="1" thickBot="1" x14ac:dyDescent="0.4">
      <c r="A419" s="362">
        <v>416</v>
      </c>
      <c r="B419" s="363">
        <v>11</v>
      </c>
      <c r="C419" s="364">
        <v>44437</v>
      </c>
      <c r="D419" s="378" t="s">
        <v>103</v>
      </c>
      <c r="E419" s="371" t="str">
        <f t="shared" si="87"/>
        <v>BYE 50</v>
      </c>
      <c r="F419" s="366" t="str">
        <f t="shared" si="87"/>
        <v>NORTH BRANFORD LEGENDS</v>
      </c>
      <c r="G419" s="367"/>
      <c r="H419" s="361">
        <f t="shared" si="88"/>
        <v>0.41666666666666669</v>
      </c>
      <c r="I419" s="366" t="str">
        <f>VLOOKUP(E419,FallFields1,2)</f>
        <v>--</v>
      </c>
      <c r="J419" s="368" t="s">
        <v>0</v>
      </c>
      <c r="K419" s="16"/>
      <c r="M419" s="87" t="s">
        <v>134</v>
      </c>
      <c r="N419" s="87" t="s">
        <v>142</v>
      </c>
      <c r="P419" s="322"/>
      <c r="Q419" s="322"/>
      <c r="R419" s="322"/>
      <c r="S419" s="16"/>
      <c r="T419" s="207"/>
      <c r="U419" s="207"/>
      <c r="V419" s="16">
        <v>73</v>
      </c>
      <c r="W419" s="218"/>
      <c r="X419" s="224"/>
      <c r="Y419" s="16"/>
      <c r="Z419" s="275"/>
      <c r="AA419" s="322"/>
      <c r="AB419" s="322"/>
      <c r="AC419" s="16"/>
      <c r="AF419" s="322"/>
    </row>
    <row r="420" spans="1:32" ht="12.75" customHeight="1" thickTop="1" thickBot="1" x14ac:dyDescent="0.4">
      <c r="A420" s="362">
        <v>417</v>
      </c>
      <c r="B420" s="363" t="s">
        <v>0</v>
      </c>
      <c r="C420" s="364" t="s">
        <v>0</v>
      </c>
      <c r="D420" s="378" t="s">
        <v>0</v>
      </c>
      <c r="E420" s="366" t="s">
        <v>0</v>
      </c>
      <c r="F420" s="366" t="s">
        <v>0</v>
      </c>
      <c r="G420" s="367" t="s">
        <v>0</v>
      </c>
      <c r="H420" s="361" t="e">
        <f t="shared" si="88"/>
        <v>#N/A</v>
      </c>
      <c r="I420" s="366" t="s">
        <v>0</v>
      </c>
      <c r="J420" s="368" t="s">
        <v>0</v>
      </c>
      <c r="K420" s="16"/>
      <c r="M420" s="87"/>
      <c r="N420" s="87"/>
      <c r="P420" s="322"/>
      <c r="Q420" s="322"/>
      <c r="S420" s="16"/>
      <c r="T420" s="207"/>
      <c r="U420" s="207"/>
      <c r="V420" s="16">
        <v>74</v>
      </c>
      <c r="W420" s="218"/>
      <c r="X420" s="224"/>
      <c r="Y420" s="16"/>
      <c r="Z420" s="275"/>
      <c r="AA420" s="322"/>
      <c r="AB420" s="322"/>
      <c r="AC420" s="91"/>
      <c r="AE420" s="281"/>
      <c r="AF420" s="322"/>
    </row>
    <row r="421" spans="1:32" ht="12.75" customHeight="1" thickTop="1" x14ac:dyDescent="0.35">
      <c r="A421" s="362">
        <v>418</v>
      </c>
      <c r="B421" s="363">
        <v>12</v>
      </c>
      <c r="C421" s="364">
        <v>44451</v>
      </c>
      <c r="D421" s="365" t="s">
        <v>10</v>
      </c>
      <c r="E421" s="366" t="str">
        <f t="shared" ref="E421:F425" si="89">VLOOKUP(M421,Teams,2)</f>
        <v>NEWTOWN SALTY DOGS</v>
      </c>
      <c r="F421" s="366" t="str">
        <f t="shared" si="89"/>
        <v>CLINTON 30</v>
      </c>
      <c r="G421" s="367"/>
      <c r="H421" s="361">
        <f t="shared" si="88"/>
        <v>0.33333333333333331</v>
      </c>
      <c r="I421" s="366" t="str">
        <f>VLOOKUP(E421,FallFields1,2)</f>
        <v>Treadwell Park, Newtown</v>
      </c>
      <c r="J421" s="368" t="s">
        <v>0</v>
      </c>
      <c r="K421" s="16"/>
      <c r="M421" s="5" t="s">
        <v>94</v>
      </c>
      <c r="N421" s="5" t="s">
        <v>101</v>
      </c>
      <c r="P421" s="322"/>
      <c r="Q421" s="322"/>
      <c r="R421" s="322"/>
      <c r="T421" s="324"/>
      <c r="U421" s="324"/>
      <c r="V421" s="325"/>
      <c r="W421" s="324"/>
      <c r="X421" s="324"/>
      <c r="Z421" s="322"/>
      <c r="AA421" s="322"/>
      <c r="AB421" s="322"/>
      <c r="AF421" s="322"/>
    </row>
    <row r="422" spans="1:32" ht="12.75" customHeight="1" x14ac:dyDescent="0.35">
      <c r="A422" s="362">
        <v>419</v>
      </c>
      <c r="B422" s="363">
        <v>12</v>
      </c>
      <c r="C422" s="364">
        <v>44451</v>
      </c>
      <c r="D422" s="365" t="s">
        <v>10</v>
      </c>
      <c r="E422" s="366" t="str">
        <f t="shared" si="89"/>
        <v>VASCO DA GAMA 30</v>
      </c>
      <c r="F422" s="366" t="str">
        <f t="shared" si="89"/>
        <v>SHELTON FC</v>
      </c>
      <c r="G422" s="367"/>
      <c r="H422" s="361">
        <v>0.33333333333333331</v>
      </c>
      <c r="I422" s="366" t="str">
        <f>VLOOKUP(E422,FallFields1,2)</f>
        <v>Veterans Memorial Park (T), Bridgeport</v>
      </c>
      <c r="J422" s="368" t="s">
        <v>0</v>
      </c>
      <c r="K422" s="16"/>
      <c r="M422" s="87" t="s">
        <v>97</v>
      </c>
      <c r="N422" s="87" t="s">
        <v>93</v>
      </c>
      <c r="P422" s="322"/>
      <c r="Q422" s="322"/>
      <c r="R422" s="322"/>
      <c r="T422" s="322"/>
      <c r="U422" s="322"/>
      <c r="W422" s="322"/>
      <c r="X422" s="322"/>
      <c r="Z422" s="322"/>
      <c r="AA422" s="322"/>
      <c r="AB422" s="322"/>
      <c r="AF422" s="322"/>
    </row>
    <row r="423" spans="1:32" ht="12.75" customHeight="1" x14ac:dyDescent="0.35">
      <c r="A423" s="362">
        <v>420</v>
      </c>
      <c r="B423" s="363">
        <v>12</v>
      </c>
      <c r="C423" s="364">
        <v>44451</v>
      </c>
      <c r="D423" s="365" t="s">
        <v>10</v>
      </c>
      <c r="E423" s="366" t="str">
        <f t="shared" si="89"/>
        <v>DANBURY UNITED 30</v>
      </c>
      <c r="F423" s="366" t="str">
        <f t="shared" si="89"/>
        <v>NORTH BRANFORD 30</v>
      </c>
      <c r="G423" s="367"/>
      <c r="H423" s="361">
        <f>VLOOKUP(E423,START_TIMES,2)</f>
        <v>0.375</v>
      </c>
      <c r="I423" s="366" t="str">
        <f>VLOOKUP(E423,FallFields1,2)</f>
        <v>Portuguese Cultural Center (G), Danbury</v>
      </c>
      <c r="J423" s="368" t="s">
        <v>0</v>
      </c>
      <c r="K423" s="16"/>
      <c r="M423" s="87" t="s">
        <v>100</v>
      </c>
      <c r="N423" s="87" t="s">
        <v>99</v>
      </c>
      <c r="P423" s="322"/>
      <c r="Q423" s="322"/>
      <c r="R423" s="322"/>
      <c r="T423" s="322"/>
      <c r="U423" s="322"/>
      <c r="W423" s="322"/>
      <c r="X423" s="322"/>
      <c r="Z423" s="322"/>
      <c r="AA423" s="322"/>
      <c r="AB423" s="322"/>
      <c r="AF423" s="322"/>
    </row>
    <row r="424" spans="1:32" ht="12.75" customHeight="1" x14ac:dyDescent="0.35">
      <c r="A424" s="362">
        <v>421</v>
      </c>
      <c r="B424" s="363">
        <v>12</v>
      </c>
      <c r="C424" s="364">
        <v>44451</v>
      </c>
      <c r="D424" s="365" t="s">
        <v>10</v>
      </c>
      <c r="E424" s="366" t="str">
        <f t="shared" si="89"/>
        <v>CLUB NAPOLI 30</v>
      </c>
      <c r="F424" s="366" t="str">
        <f t="shared" si="89"/>
        <v>NAUGATUCK FUSION</v>
      </c>
      <c r="G424" s="367"/>
      <c r="H424" s="361">
        <v>0.375</v>
      </c>
      <c r="I424" s="366" t="str">
        <f>VLOOKUP(E424,FallFields1,2)</f>
        <v>Quinnipiac Park (G), Cheshire</v>
      </c>
      <c r="J424" s="368" t="s">
        <v>0</v>
      </c>
      <c r="K424" s="16"/>
      <c r="M424" s="87" t="s">
        <v>95</v>
      </c>
      <c r="N424" s="87" t="s">
        <v>92</v>
      </c>
      <c r="P424" s="322"/>
      <c r="Q424" s="322"/>
      <c r="R424" s="322"/>
      <c r="T424" s="322"/>
      <c r="U424" s="322"/>
      <c r="W424" s="322"/>
      <c r="X424" s="322"/>
      <c r="Z424" s="322"/>
      <c r="AA424" s="322"/>
      <c r="AB424" s="322"/>
      <c r="AE424" s="281"/>
      <c r="AF424" s="322"/>
    </row>
    <row r="425" spans="1:32" ht="12.75" customHeight="1" x14ac:dyDescent="0.35">
      <c r="A425" s="362">
        <v>422</v>
      </c>
      <c r="B425" s="363">
        <v>12</v>
      </c>
      <c r="C425" s="364">
        <v>44451</v>
      </c>
      <c r="D425" s="365" t="s">
        <v>10</v>
      </c>
      <c r="E425" s="366" t="str">
        <f t="shared" si="89"/>
        <v>GREENWICH ARSENAL 30</v>
      </c>
      <c r="F425" s="366" t="str">
        <f t="shared" si="89"/>
        <v>STAMFORD FC</v>
      </c>
      <c r="G425" s="367"/>
      <c r="H425" s="361">
        <f>VLOOKUP(E425,START_TIMES,2)</f>
        <v>0.41666666666666702</v>
      </c>
      <c r="I425" s="366" t="str">
        <f>VLOOKUP(E425,FallFields1,2)</f>
        <v>tbd</v>
      </c>
      <c r="J425" s="368" t="s">
        <v>0</v>
      </c>
      <c r="K425" s="16"/>
      <c r="M425" s="87" t="s">
        <v>98</v>
      </c>
      <c r="N425" s="87" t="s">
        <v>96</v>
      </c>
      <c r="P425" s="322"/>
      <c r="Q425" s="322"/>
      <c r="R425" s="322"/>
      <c r="T425" s="322"/>
      <c r="U425" s="322"/>
      <c r="W425" s="322"/>
      <c r="X425" s="322"/>
      <c r="Z425" s="322"/>
      <c r="AA425" s="322"/>
      <c r="AB425" s="322"/>
      <c r="AF425" s="322"/>
    </row>
    <row r="426" spans="1:32" ht="12.75" customHeight="1" x14ac:dyDescent="0.35">
      <c r="A426" s="362">
        <v>423</v>
      </c>
      <c r="B426" s="363" t="s">
        <v>0</v>
      </c>
      <c r="C426" s="364" t="s">
        <v>0</v>
      </c>
      <c r="D426" s="369" t="s">
        <v>0</v>
      </c>
      <c r="E426" s="366" t="s">
        <v>0</v>
      </c>
      <c r="F426" s="366" t="s">
        <v>0</v>
      </c>
      <c r="G426" s="367" t="s">
        <v>0</v>
      </c>
      <c r="H426" s="361"/>
      <c r="I426" s="366" t="s">
        <v>0</v>
      </c>
      <c r="J426" s="368" t="s">
        <v>0</v>
      </c>
      <c r="K426" s="16"/>
      <c r="M426" s="87"/>
      <c r="N426" s="87"/>
      <c r="P426" s="322"/>
      <c r="Q426" s="322"/>
      <c r="R426" s="322"/>
      <c r="T426" s="322"/>
      <c r="U426" s="322"/>
      <c r="W426" s="322"/>
      <c r="X426" s="322"/>
      <c r="Z426" s="322"/>
      <c r="AA426" s="322"/>
      <c r="AB426" s="322"/>
      <c r="AC426" s="322"/>
      <c r="AE426" s="281"/>
      <c r="AF426" s="322"/>
    </row>
    <row r="427" spans="1:32" ht="12.75" customHeight="1" x14ac:dyDescent="0.35">
      <c r="A427" s="362">
        <v>424</v>
      </c>
      <c r="B427" s="363">
        <v>12</v>
      </c>
      <c r="C427" s="364">
        <v>44451</v>
      </c>
      <c r="D427" s="370" t="s">
        <v>175</v>
      </c>
      <c r="E427" s="366" t="str">
        <f t="shared" ref="E427:F431" si="90">VLOOKUP(M427,Teams,2)</f>
        <v>LITCHFIELD COUNTY BLUES</v>
      </c>
      <c r="F427" s="366" t="str">
        <f t="shared" si="90"/>
        <v>TRINITY FC</v>
      </c>
      <c r="G427" s="367"/>
      <c r="H427" s="361">
        <f>VLOOKUP(E427,START_TIMES,2)</f>
        <v>0.375</v>
      </c>
      <c r="I427" s="366" t="str">
        <f>VLOOKUP(E427,FallFields1,2)</f>
        <v>New Milford HS, New Milford</v>
      </c>
      <c r="J427" s="368" t="s">
        <v>0</v>
      </c>
      <c r="K427" s="91"/>
      <c r="L427" s="91"/>
      <c r="M427" s="87" t="s">
        <v>154</v>
      </c>
      <c r="N427" s="87" t="s">
        <v>159</v>
      </c>
      <c r="T427" s="322"/>
      <c r="U427" s="322"/>
      <c r="W427" s="322"/>
      <c r="X427" s="322"/>
    </row>
    <row r="428" spans="1:32" ht="12.75" customHeight="1" x14ac:dyDescent="0.35">
      <c r="A428" s="362">
        <v>425</v>
      </c>
      <c r="B428" s="363">
        <v>12</v>
      </c>
      <c r="C428" s="364">
        <v>44451</v>
      </c>
      <c r="D428" s="370" t="s">
        <v>175</v>
      </c>
      <c r="E428" s="371" t="str">
        <f t="shared" si="90"/>
        <v>INTERNATIONAL FC</v>
      </c>
      <c r="F428" s="366" t="str">
        <f t="shared" si="90"/>
        <v>COYOTES FC</v>
      </c>
      <c r="G428" s="367"/>
      <c r="H428" s="361">
        <f>VLOOKUP(E428,START_TIMES,2)</f>
        <v>0.41666666666666702</v>
      </c>
      <c r="I428" s="366" t="str">
        <f>VLOOKUP(E428,FallFields1,2)</f>
        <v>tbd</v>
      </c>
      <c r="J428" s="368" t="s">
        <v>0</v>
      </c>
      <c r="K428" s="16"/>
      <c r="M428" s="87" t="s">
        <v>150</v>
      </c>
      <c r="N428" s="87" t="s">
        <v>152</v>
      </c>
      <c r="T428" s="322"/>
      <c r="U428" s="322"/>
      <c r="W428" s="322"/>
      <c r="X428" s="322"/>
    </row>
    <row r="429" spans="1:32" ht="12.75" customHeight="1" x14ac:dyDescent="0.35">
      <c r="A429" s="362">
        <v>426</v>
      </c>
      <c r="B429" s="363">
        <v>12</v>
      </c>
      <c r="C429" s="364">
        <v>44451</v>
      </c>
      <c r="D429" s="370" t="s">
        <v>175</v>
      </c>
      <c r="E429" s="366" t="str">
        <f t="shared" si="90"/>
        <v>POLONIA FALCON FC 30</v>
      </c>
      <c r="F429" s="366" t="str">
        <f t="shared" si="90"/>
        <v>HAMDEN ALL STARS</v>
      </c>
      <c r="G429" s="367"/>
      <c r="H429" s="361">
        <v>0.45833333333333331</v>
      </c>
      <c r="I429" s="366" t="str">
        <f>VLOOKUP(E429,FallFields1,2)</f>
        <v>Falcon Field (G), New Britain</v>
      </c>
      <c r="J429" s="368" t="s">
        <v>0</v>
      </c>
      <c r="K429" s="16"/>
      <c r="M429" s="87" t="s">
        <v>157</v>
      </c>
      <c r="N429" s="87" t="s">
        <v>153</v>
      </c>
      <c r="T429" s="322"/>
      <c r="U429" s="322"/>
      <c r="W429" s="322"/>
      <c r="X429" s="322"/>
    </row>
    <row r="430" spans="1:32" ht="12.75" customHeight="1" x14ac:dyDescent="0.35">
      <c r="A430" s="362">
        <v>427</v>
      </c>
      <c r="B430" s="363">
        <v>12</v>
      </c>
      <c r="C430" s="364">
        <v>44451</v>
      </c>
      <c r="D430" s="370" t="s">
        <v>175</v>
      </c>
      <c r="E430" s="366" t="str">
        <f t="shared" si="90"/>
        <v>QPR</v>
      </c>
      <c r="F430" s="366" t="str">
        <f t="shared" si="90"/>
        <v>MILFORD AMIGOS</v>
      </c>
      <c r="G430" s="367"/>
      <c r="H430" s="361">
        <v>0.45833333333333331</v>
      </c>
      <c r="I430" s="366" t="str">
        <f>VLOOKUP(E430,FallFields1,2)</f>
        <v>Quinnipiac Park (G), Cheshire</v>
      </c>
      <c r="J430" s="368" t="s">
        <v>0</v>
      </c>
      <c r="K430" s="16"/>
      <c r="M430" s="87" t="s">
        <v>158</v>
      </c>
      <c r="N430" s="87" t="s">
        <v>155</v>
      </c>
      <c r="P430" s="322"/>
      <c r="Q430" s="322"/>
      <c r="R430" s="322"/>
      <c r="T430" s="322"/>
      <c r="U430" s="322"/>
      <c r="W430" s="322"/>
      <c r="X430" s="322"/>
      <c r="AA430" s="322"/>
      <c r="AB430" s="322"/>
    </row>
    <row r="431" spans="1:32" ht="12.75" customHeight="1" x14ac:dyDescent="0.35">
      <c r="A431" s="362">
        <v>428</v>
      </c>
      <c r="B431" s="363">
        <v>12</v>
      </c>
      <c r="C431" s="364">
        <v>44451</v>
      </c>
      <c r="D431" s="370" t="s">
        <v>175</v>
      </c>
      <c r="E431" s="366" t="str">
        <f t="shared" si="90"/>
        <v>MILFORD TUESDAY</v>
      </c>
      <c r="F431" s="366" t="str">
        <f t="shared" si="90"/>
        <v>CLUB INDEPENDIENTE</v>
      </c>
      <c r="G431" s="367"/>
      <c r="H431" s="361">
        <f>VLOOKUP(E431,START_TIMES,2)</f>
        <v>0.33333333333333331</v>
      </c>
      <c r="I431" s="366" t="str">
        <f>VLOOKUP(E431,FallFields1,2)</f>
        <v>Peck Place School (G), Orange</v>
      </c>
      <c r="J431" s="368" t="s">
        <v>0</v>
      </c>
      <c r="K431" s="16"/>
      <c r="M431" s="87" t="s">
        <v>156</v>
      </c>
      <c r="N431" s="87" t="s">
        <v>151</v>
      </c>
      <c r="P431" s="322"/>
      <c r="Q431" s="322"/>
      <c r="R431" s="322"/>
      <c r="T431" s="322"/>
      <c r="U431" s="322"/>
      <c r="W431" s="322"/>
      <c r="X431" s="322"/>
      <c r="Z431" s="322"/>
      <c r="AA431" s="322"/>
      <c r="AB431" s="322"/>
      <c r="AC431" s="322"/>
      <c r="AF431" s="322"/>
    </row>
    <row r="432" spans="1:32" ht="12.75" customHeight="1" x14ac:dyDescent="0.35">
      <c r="A432" s="362">
        <v>429</v>
      </c>
      <c r="B432" s="363" t="s">
        <v>0</v>
      </c>
      <c r="C432" s="364" t="s">
        <v>0</v>
      </c>
      <c r="D432" s="369" t="s">
        <v>0</v>
      </c>
      <c r="E432" s="366" t="s">
        <v>0</v>
      </c>
      <c r="F432" s="366" t="s">
        <v>0</v>
      </c>
      <c r="G432" s="367" t="s">
        <v>0</v>
      </c>
      <c r="H432" s="361"/>
      <c r="I432" s="366" t="s">
        <v>0</v>
      </c>
      <c r="J432" s="368" t="s">
        <v>0</v>
      </c>
      <c r="K432" s="91"/>
      <c r="L432" s="91"/>
      <c r="M432" s="87"/>
      <c r="N432" s="87"/>
      <c r="P432" s="322"/>
      <c r="Q432" s="322"/>
      <c r="R432" s="322"/>
      <c r="T432" s="322"/>
      <c r="U432" s="322"/>
      <c r="W432" s="322"/>
      <c r="X432" s="322"/>
      <c r="Z432" s="322"/>
      <c r="AA432" s="322"/>
      <c r="AB432" s="322"/>
      <c r="AC432" s="322"/>
      <c r="AE432" s="281"/>
      <c r="AF432" s="322"/>
    </row>
    <row r="433" spans="1:32" ht="12.75" customHeight="1" thickBot="1" x14ac:dyDescent="0.4">
      <c r="A433" s="362">
        <v>430</v>
      </c>
      <c r="B433" s="363">
        <v>12</v>
      </c>
      <c r="C433" s="364">
        <v>44451</v>
      </c>
      <c r="D433" s="373" t="s">
        <v>11</v>
      </c>
      <c r="E433" s="366" t="str">
        <f t="shared" ref="E433:F437" si="91">VLOOKUP(M433,Teams,2)</f>
        <v>HENRY  REID FC 40</v>
      </c>
      <c r="F433" s="366" t="str">
        <f t="shared" si="91"/>
        <v>WATERBURY ALBANIANS</v>
      </c>
      <c r="G433" s="367"/>
      <c r="H433" s="361">
        <f>VLOOKUP(E433,START_TIMES,2)</f>
        <v>0.41666666666666702</v>
      </c>
      <c r="I433" s="366" t="str">
        <f>VLOOKUP(E433,FallFields1,2)</f>
        <v>Ludlowe HS (T), Fairfield</v>
      </c>
      <c r="J433" s="368" t="s">
        <v>0</v>
      </c>
      <c r="K433" s="16"/>
      <c r="M433" s="87" t="s">
        <v>104</v>
      </c>
      <c r="N433" s="87" t="s">
        <v>109</v>
      </c>
      <c r="T433" s="322"/>
      <c r="U433" s="322"/>
      <c r="W433" s="322"/>
    </row>
    <row r="434" spans="1:32" ht="12.75" customHeight="1" thickTop="1" thickBot="1" x14ac:dyDescent="0.4">
      <c r="A434" s="362">
        <v>431</v>
      </c>
      <c r="B434" s="363">
        <v>12</v>
      </c>
      <c r="C434" s="364">
        <v>44451</v>
      </c>
      <c r="D434" s="373" t="s">
        <v>11</v>
      </c>
      <c r="E434" s="366" t="str">
        <f t="shared" si="91"/>
        <v>FAIRFIELD GAC 40</v>
      </c>
      <c r="F434" s="366" t="str">
        <f t="shared" si="91"/>
        <v>GREENWICH GUNNERS 40</v>
      </c>
      <c r="G434" s="380"/>
      <c r="H434" s="361">
        <v>0.33333333333333331</v>
      </c>
      <c r="I434" s="366" t="str">
        <f>VLOOKUP(E434,FallFields1,2)</f>
        <v>Ludlowe HS (T), Fairfield</v>
      </c>
      <c r="J434" s="368" t="s">
        <v>0</v>
      </c>
      <c r="K434" s="16"/>
      <c r="M434" s="87" t="s">
        <v>160</v>
      </c>
      <c r="N434" s="87" t="s">
        <v>162</v>
      </c>
      <c r="P434" s="322"/>
      <c r="Q434" s="322"/>
      <c r="R434" s="322"/>
      <c r="T434" s="322"/>
      <c r="U434" s="322"/>
      <c r="W434" s="322"/>
      <c r="X434" s="322"/>
      <c r="Z434" s="322"/>
      <c r="AA434" s="322"/>
      <c r="AB434" s="322"/>
      <c r="AC434" s="322"/>
      <c r="AE434" s="281"/>
      <c r="AF434" s="322"/>
    </row>
    <row r="435" spans="1:32" ht="12.75" customHeight="1" thickTop="1" thickBot="1" x14ac:dyDescent="0.4">
      <c r="A435" s="362">
        <v>432</v>
      </c>
      <c r="B435" s="363">
        <v>12</v>
      </c>
      <c r="C435" s="364">
        <v>44451</v>
      </c>
      <c r="D435" s="373" t="s">
        <v>11</v>
      </c>
      <c r="E435" s="366" t="str">
        <f t="shared" si="91"/>
        <v>STORM FC</v>
      </c>
      <c r="F435" s="366" t="str">
        <f t="shared" si="91"/>
        <v>GREENWICH PUMAS 40</v>
      </c>
      <c r="G435" s="367"/>
      <c r="H435" s="361">
        <f>VLOOKUP(E435,START_TIMES,2)</f>
        <v>0.41666666666666702</v>
      </c>
      <c r="I435" s="366" t="str">
        <f>VLOOKUP(E435,FallFields1,2)</f>
        <v>Wakeman Park (T), Westport</v>
      </c>
      <c r="J435" s="368" t="s">
        <v>0</v>
      </c>
      <c r="K435" s="16"/>
      <c r="M435" s="87" t="s">
        <v>107</v>
      </c>
      <c r="N435" s="87" t="s">
        <v>163</v>
      </c>
      <c r="P435" s="322"/>
      <c r="Q435" s="322"/>
      <c r="R435" s="322"/>
      <c r="T435" s="322"/>
      <c r="U435" s="322"/>
      <c r="W435" s="322"/>
      <c r="X435" s="322"/>
      <c r="Z435" s="322"/>
      <c r="AA435" s="322"/>
      <c r="AB435" s="322"/>
      <c r="AE435" s="281"/>
    </row>
    <row r="436" spans="1:32" ht="12.75" customHeight="1" thickTop="1" thickBot="1" x14ac:dyDescent="0.4">
      <c r="A436" s="362">
        <v>433</v>
      </c>
      <c r="B436" s="363">
        <v>12</v>
      </c>
      <c r="C436" s="364">
        <v>44451</v>
      </c>
      <c r="D436" s="373" t="s">
        <v>11</v>
      </c>
      <c r="E436" s="366" t="str">
        <f t="shared" si="91"/>
        <v>VASCO DA GAMA 40</v>
      </c>
      <c r="F436" s="366" t="str">
        <f t="shared" si="91"/>
        <v>PAN ZONES</v>
      </c>
      <c r="G436" s="380"/>
      <c r="H436" s="361">
        <f>VLOOKUP(E436,START_TIMES,2)</f>
        <v>0.41666666666666702</v>
      </c>
      <c r="I436" s="366" t="str">
        <f>VLOOKUP(E436,FallFields1,2)</f>
        <v>Veterans Memorial Park (T), Bridgeport</v>
      </c>
      <c r="J436" s="368" t="s">
        <v>0</v>
      </c>
      <c r="K436" s="16"/>
      <c r="M436" s="87" t="s">
        <v>108</v>
      </c>
      <c r="N436" s="87" t="s">
        <v>105</v>
      </c>
      <c r="P436" s="322"/>
      <c r="Q436" s="322"/>
      <c r="R436" s="322"/>
      <c r="T436" s="322"/>
      <c r="U436" s="322"/>
      <c r="W436" s="322"/>
      <c r="X436" s="322"/>
      <c r="Z436" s="322"/>
      <c r="AA436" s="322"/>
      <c r="AB436" s="322"/>
      <c r="AE436" s="281"/>
    </row>
    <row r="437" spans="1:32" ht="12.75" customHeight="1" thickTop="1" x14ac:dyDescent="0.35">
      <c r="A437" s="362">
        <v>434</v>
      </c>
      <c r="B437" s="363">
        <v>12</v>
      </c>
      <c r="C437" s="364">
        <v>44451</v>
      </c>
      <c r="D437" s="373" t="s">
        <v>11</v>
      </c>
      <c r="E437" s="366" t="str">
        <f t="shared" si="91"/>
        <v>RIDGEFIELD KICKS</v>
      </c>
      <c r="F437" s="366" t="str">
        <f t="shared" si="91"/>
        <v>GREENWICH ARSENAL 40</v>
      </c>
      <c r="G437" s="367"/>
      <c r="H437" s="361">
        <f>VLOOKUP(E437,START_TIMES,2)</f>
        <v>0.375</v>
      </c>
      <c r="I437" s="366" t="str">
        <f>VLOOKUP(E437,FallFields1,2)</f>
        <v>Scotland School (G), Ridgefield</v>
      </c>
      <c r="J437" s="368" t="s">
        <v>0</v>
      </c>
      <c r="K437" s="16"/>
      <c r="M437" s="87" t="s">
        <v>106</v>
      </c>
      <c r="N437" s="87" t="s">
        <v>161</v>
      </c>
      <c r="P437" s="322"/>
      <c r="Q437" s="322"/>
      <c r="R437" s="322"/>
      <c r="T437" s="322"/>
      <c r="U437" s="322"/>
      <c r="W437" s="322"/>
      <c r="X437" s="322"/>
      <c r="AA437" s="322"/>
      <c r="AB437" s="322"/>
    </row>
    <row r="438" spans="1:32" ht="12.75" customHeight="1" x14ac:dyDescent="0.35">
      <c r="A438" s="362">
        <v>435</v>
      </c>
      <c r="B438" s="363" t="s">
        <v>0</v>
      </c>
      <c r="C438" s="364" t="s">
        <v>0</v>
      </c>
      <c r="D438" s="369" t="s">
        <v>0</v>
      </c>
      <c r="E438" s="366" t="s">
        <v>0</v>
      </c>
      <c r="F438" s="366" t="s">
        <v>0</v>
      </c>
      <c r="G438" s="367" t="s">
        <v>0</v>
      </c>
      <c r="H438" s="361"/>
      <c r="I438" s="366" t="s">
        <v>0</v>
      </c>
      <c r="J438" s="368" t="s">
        <v>0</v>
      </c>
      <c r="K438" s="16"/>
      <c r="M438" s="87"/>
      <c r="N438" s="87"/>
      <c r="P438" s="322"/>
      <c r="Q438" s="322"/>
      <c r="R438" s="322"/>
      <c r="T438" s="322"/>
      <c r="U438" s="322"/>
      <c r="W438" s="322"/>
      <c r="X438" s="322"/>
      <c r="Z438" s="322"/>
      <c r="AA438" s="322"/>
      <c r="AB438" s="322"/>
      <c r="AC438" s="322"/>
      <c r="AE438" s="281"/>
      <c r="AF438" s="322"/>
    </row>
    <row r="439" spans="1:32" ht="12.75" customHeight="1" x14ac:dyDescent="0.35">
      <c r="A439" s="362">
        <v>436</v>
      </c>
      <c r="B439" s="363">
        <v>12</v>
      </c>
      <c r="C439" s="364">
        <v>44451</v>
      </c>
      <c r="D439" s="374" t="s">
        <v>12</v>
      </c>
      <c r="E439" s="366" t="str">
        <f t="shared" ref="E439:F445" si="92">VLOOKUP(M439,Teams,2)</f>
        <v>CLUB NAPOLI 40</v>
      </c>
      <c r="F439" s="366" t="str">
        <f t="shared" si="92"/>
        <v>NORTH BRANFORD 40</v>
      </c>
      <c r="G439" s="367"/>
      <c r="H439" s="361">
        <f>VLOOKUP(E439,START_TIMES,2)</f>
        <v>0.41666666666666702</v>
      </c>
      <c r="I439" s="366" t="str">
        <f t="shared" ref="I439:I445" si="93">VLOOKUP(E439,FallFields1,2)</f>
        <v>Connecticut Sportsplex, North Branford</v>
      </c>
      <c r="J439" s="368" t="s">
        <v>0</v>
      </c>
      <c r="K439" s="16"/>
      <c r="M439" s="328" t="s">
        <v>112</v>
      </c>
      <c r="N439" s="328" t="s">
        <v>870</v>
      </c>
    </row>
    <row r="440" spans="1:32" ht="12.75" customHeight="1" x14ac:dyDescent="0.35">
      <c r="A440" s="362">
        <v>437</v>
      </c>
      <c r="B440" s="363">
        <v>12</v>
      </c>
      <c r="C440" s="364">
        <v>44451</v>
      </c>
      <c r="D440" s="374" t="s">
        <v>12</v>
      </c>
      <c r="E440" s="366" t="str">
        <f t="shared" si="92"/>
        <v>DERBY QUITUS</v>
      </c>
      <c r="F440" s="366" t="str">
        <f t="shared" si="92"/>
        <v>SOUTHEAST ROVERS</v>
      </c>
      <c r="G440" s="367"/>
      <c r="H440" s="361">
        <f>VLOOKUP(E440,START_TIMES,2)</f>
        <v>0.41666666666666669</v>
      </c>
      <c r="I440" s="366" t="str">
        <f t="shared" si="93"/>
        <v>Witek Park (G), Derby</v>
      </c>
      <c r="J440" s="368" t="s">
        <v>0</v>
      </c>
      <c r="K440" s="16"/>
      <c r="M440" s="328" t="s">
        <v>113</v>
      </c>
      <c r="N440" s="328" t="s">
        <v>872</v>
      </c>
      <c r="P440" s="322"/>
      <c r="Q440" s="322"/>
      <c r="R440" s="322"/>
      <c r="T440" s="322"/>
      <c r="U440" s="322"/>
      <c r="W440" s="322"/>
      <c r="X440" s="322"/>
      <c r="AA440" s="322"/>
      <c r="AB440" s="322"/>
    </row>
    <row r="441" spans="1:32" ht="12.75" customHeight="1" x14ac:dyDescent="0.35">
      <c r="A441" s="362">
        <v>438</v>
      </c>
      <c r="B441" s="363">
        <v>12</v>
      </c>
      <c r="C441" s="364">
        <v>44451</v>
      </c>
      <c r="D441" s="374" t="s">
        <v>12</v>
      </c>
      <c r="E441" s="366" t="str">
        <f t="shared" si="92"/>
        <v>STAMFORD UNITED</v>
      </c>
      <c r="F441" s="366" t="str">
        <f t="shared" si="92"/>
        <v>BESA SC</v>
      </c>
      <c r="G441" s="367"/>
      <c r="H441" s="361">
        <v>0.33333333333333331</v>
      </c>
      <c r="I441" s="366" t="str">
        <f t="shared" si="93"/>
        <v>West Beach Fields (T), Stamford</v>
      </c>
      <c r="J441" s="368" t="s">
        <v>0</v>
      </c>
      <c r="K441" s="16"/>
      <c r="M441" s="328" t="s">
        <v>122</v>
      </c>
      <c r="N441" s="328" t="s">
        <v>863</v>
      </c>
      <c r="P441" s="322"/>
      <c r="Q441" s="322"/>
      <c r="R441" s="322"/>
      <c r="T441" s="322"/>
      <c r="U441" s="322"/>
      <c r="W441" s="322"/>
      <c r="X441" s="322"/>
      <c r="AA441" s="322"/>
      <c r="AB441" s="322"/>
    </row>
    <row r="442" spans="1:32" ht="12.75" customHeight="1" x14ac:dyDescent="0.35">
      <c r="A442" s="362">
        <v>439</v>
      </c>
      <c r="B442" s="363">
        <v>12</v>
      </c>
      <c r="C442" s="364">
        <v>44451</v>
      </c>
      <c r="D442" s="374" t="s">
        <v>12</v>
      </c>
      <c r="E442" s="366" t="str">
        <f t="shared" si="92"/>
        <v>NEW HAVEN AMERICANS</v>
      </c>
      <c r="F442" s="366" t="str">
        <f t="shared" si="92"/>
        <v>GUILFORD BELL CURVE</v>
      </c>
      <c r="G442" s="376"/>
      <c r="H442" s="361">
        <f>VLOOKUP(E442,START_TIMES,2)</f>
        <v>0.41666666666666702</v>
      </c>
      <c r="I442" s="366" t="str">
        <f t="shared" si="93"/>
        <v>Peck Place School (G), Orange</v>
      </c>
      <c r="J442" s="368" t="s">
        <v>0</v>
      </c>
      <c r="K442" s="16"/>
      <c r="M442" s="328" t="s">
        <v>117</v>
      </c>
      <c r="N442" s="328" t="s">
        <v>867</v>
      </c>
      <c r="P442" s="322"/>
      <c r="Q442" s="322"/>
      <c r="R442" s="322"/>
      <c r="T442" s="322"/>
      <c r="U442" s="322"/>
      <c r="W442" s="322"/>
      <c r="X442" s="322"/>
      <c r="AA442" s="322"/>
      <c r="AB442" s="322"/>
    </row>
    <row r="443" spans="1:32" ht="12.75" customHeight="1" x14ac:dyDescent="0.35">
      <c r="A443" s="362">
        <v>440</v>
      </c>
      <c r="B443" s="363">
        <v>12</v>
      </c>
      <c r="C443" s="364">
        <v>44451</v>
      </c>
      <c r="D443" s="374" t="s">
        <v>12</v>
      </c>
      <c r="E443" s="366" t="str">
        <f t="shared" si="92"/>
        <v>WILTON WOLVES</v>
      </c>
      <c r="F443" s="366" t="str">
        <f t="shared" si="92"/>
        <v>CLINTON 40</v>
      </c>
      <c r="G443" s="367"/>
      <c r="H443" s="361">
        <f>VLOOKUP(E443,START_TIMES,2)</f>
        <v>0.41666666666666702</v>
      </c>
      <c r="I443" s="366" t="str">
        <f t="shared" si="93"/>
        <v>Lily Field (T), Wilton</v>
      </c>
      <c r="J443" s="368" t="s">
        <v>0</v>
      </c>
      <c r="K443" s="16"/>
      <c r="M443" s="328" t="s">
        <v>123</v>
      </c>
      <c r="N443" s="328" t="s">
        <v>864</v>
      </c>
      <c r="P443" s="322"/>
      <c r="Q443" s="322"/>
      <c r="R443" s="322"/>
      <c r="T443" s="322"/>
      <c r="U443" s="322"/>
      <c r="W443" s="322"/>
      <c r="X443" s="322"/>
      <c r="Z443" s="322"/>
      <c r="AA443" s="322"/>
      <c r="AB443" s="322"/>
      <c r="AC443" s="322"/>
      <c r="AF443" s="322"/>
    </row>
    <row r="444" spans="1:32" ht="12.75" customHeight="1" x14ac:dyDescent="0.35">
      <c r="A444" s="362">
        <v>441</v>
      </c>
      <c r="B444" s="363">
        <v>12</v>
      </c>
      <c r="C444" s="364">
        <v>44451</v>
      </c>
      <c r="D444" s="374" t="s">
        <v>12</v>
      </c>
      <c r="E444" s="366" t="str">
        <f t="shared" si="92"/>
        <v xml:space="preserve">GUILFORD CELTIC </v>
      </c>
      <c r="F444" s="366" t="str">
        <f t="shared" si="92"/>
        <v>ELI'S FC</v>
      </c>
      <c r="G444" s="367"/>
      <c r="H444" s="361">
        <f>VLOOKUP(E444,START_TIMES,2)</f>
        <v>0.41666666666666702</v>
      </c>
      <c r="I444" s="375" t="str">
        <f t="shared" si="93"/>
        <v>Bittner Park (G), Guilford</v>
      </c>
      <c r="J444" s="368" t="s">
        <v>0</v>
      </c>
      <c r="K444" s="16"/>
      <c r="M444" s="328" t="s">
        <v>116</v>
      </c>
      <c r="N444" s="328" t="s">
        <v>866</v>
      </c>
      <c r="P444" s="322"/>
      <c r="Q444" s="322"/>
      <c r="R444" s="322"/>
      <c r="T444" s="322"/>
      <c r="U444" s="322"/>
      <c r="W444" s="322"/>
      <c r="X444" s="322"/>
      <c r="Z444" s="322"/>
      <c r="AA444" s="322"/>
      <c r="AB444" s="322"/>
      <c r="AE444" s="281"/>
    </row>
    <row r="445" spans="1:32" ht="12.75" customHeight="1" x14ac:dyDescent="0.35">
      <c r="A445" s="362">
        <v>442</v>
      </c>
      <c r="B445" s="363">
        <v>12</v>
      </c>
      <c r="C445" s="364">
        <v>44451</v>
      </c>
      <c r="D445" s="374" t="s">
        <v>12</v>
      </c>
      <c r="E445" s="366" t="str">
        <f t="shared" si="92"/>
        <v>NORWALK SPORT COLOMBIA</v>
      </c>
      <c r="F445" s="366" t="str">
        <f t="shared" si="92"/>
        <v>NORTH HAVEN SC</v>
      </c>
      <c r="G445" s="367"/>
      <c r="H445" s="361">
        <f>VLOOKUP(E445,START_TIMES,2)</f>
        <v>0.41666666666666702</v>
      </c>
      <c r="I445" s="366" t="str">
        <f t="shared" si="93"/>
        <v>Nathan Hale MS (T), Norwalk</v>
      </c>
      <c r="J445" s="368" t="s">
        <v>0</v>
      </c>
      <c r="K445" s="16"/>
      <c r="M445" s="328" t="s">
        <v>120</v>
      </c>
      <c r="N445" s="328" t="s">
        <v>871</v>
      </c>
    </row>
    <row r="446" spans="1:32" ht="12.75" customHeight="1" x14ac:dyDescent="0.35">
      <c r="A446" s="362">
        <v>443</v>
      </c>
      <c r="B446" s="363" t="s">
        <v>0</v>
      </c>
      <c r="C446" s="364" t="s">
        <v>0</v>
      </c>
      <c r="D446" s="369" t="s">
        <v>0</v>
      </c>
      <c r="E446" s="366" t="s">
        <v>0</v>
      </c>
      <c r="F446" s="366" t="s">
        <v>0</v>
      </c>
      <c r="G446" s="367" t="s">
        <v>0</v>
      </c>
      <c r="H446" s="361"/>
      <c r="I446" s="366" t="s">
        <v>0</v>
      </c>
      <c r="J446" s="368" t="s">
        <v>0</v>
      </c>
      <c r="K446" s="91"/>
      <c r="L446" s="91"/>
      <c r="M446" s="87"/>
      <c r="N446" s="87"/>
      <c r="P446" s="322"/>
      <c r="Q446" s="322"/>
      <c r="R446" s="322"/>
      <c r="T446" s="322"/>
      <c r="U446" s="322"/>
      <c r="W446" s="322"/>
      <c r="X446" s="322"/>
      <c r="Z446" s="322"/>
      <c r="AA446" s="322"/>
      <c r="AB446" s="322"/>
      <c r="AC446" s="322"/>
      <c r="AE446" s="281"/>
      <c r="AF446" s="322"/>
    </row>
    <row r="447" spans="1:32" ht="12.75" customHeight="1" x14ac:dyDescent="0.35">
      <c r="A447" s="362">
        <v>444</v>
      </c>
      <c r="B447" s="363">
        <v>12</v>
      </c>
      <c r="C447" s="364">
        <v>44451</v>
      </c>
      <c r="D447" s="377" t="s">
        <v>102</v>
      </c>
      <c r="E447" s="366" t="str">
        <f t="shared" ref="E447:F451" si="94">VLOOKUP(M447,Teams,2)</f>
        <v>GREENWICH ARSENAL 50</v>
      </c>
      <c r="F447" s="366" t="str">
        <f t="shared" si="94"/>
        <v>VASCO DA GAMA 50</v>
      </c>
      <c r="G447" s="367"/>
      <c r="H447" s="361">
        <f>VLOOKUP(E447,START_TIMES,2)</f>
        <v>0.41666666666666702</v>
      </c>
      <c r="I447" s="366" t="str">
        <f>VLOOKUP(E447,FallFields1,2)</f>
        <v>tbd</v>
      </c>
      <c r="J447" s="368" t="s">
        <v>0</v>
      </c>
      <c r="K447" s="16"/>
      <c r="M447" s="87" t="s">
        <v>128</v>
      </c>
      <c r="N447" s="87" t="s">
        <v>133</v>
      </c>
      <c r="P447" s="322"/>
      <c r="Q447" s="322"/>
      <c r="R447" s="322"/>
      <c r="T447" s="322"/>
      <c r="U447" s="322"/>
      <c r="W447" s="322"/>
      <c r="X447" s="322"/>
      <c r="Z447" s="322"/>
      <c r="AA447" s="322"/>
      <c r="AB447" s="322"/>
      <c r="AC447" s="322"/>
      <c r="AE447" s="281"/>
      <c r="AF447" s="322"/>
    </row>
    <row r="448" spans="1:32" ht="12.75" customHeight="1" x14ac:dyDescent="0.35">
      <c r="A448" s="362">
        <v>445</v>
      </c>
      <c r="B448" s="363">
        <v>12</v>
      </c>
      <c r="C448" s="364">
        <v>44451</v>
      </c>
      <c r="D448" s="377" t="s">
        <v>102</v>
      </c>
      <c r="E448" s="366" t="str">
        <f t="shared" si="94"/>
        <v>DYNAMO SC</v>
      </c>
      <c r="F448" s="366" t="str">
        <f t="shared" si="94"/>
        <v>CHESHIRE AZZURRI 50</v>
      </c>
      <c r="G448" s="367"/>
      <c r="H448" s="361">
        <f>VLOOKUP(E448,START_TIMES,2)</f>
        <v>0.41666666666666702</v>
      </c>
      <c r="I448" s="366" t="str">
        <f>VLOOKUP(E448,FallFields1,2)</f>
        <v>Wakeman Park (T), Westport</v>
      </c>
      <c r="J448" s="368" t="s">
        <v>928</v>
      </c>
      <c r="K448" s="16"/>
      <c r="M448" s="87" t="s">
        <v>126</v>
      </c>
      <c r="N448" s="87" t="s">
        <v>124</v>
      </c>
      <c r="P448" s="322"/>
      <c r="Q448" s="322"/>
      <c r="R448" s="322"/>
      <c r="T448" s="322"/>
      <c r="U448" s="322"/>
      <c r="W448" s="322"/>
      <c r="X448" s="322"/>
      <c r="Z448" s="322"/>
      <c r="AA448" s="322"/>
      <c r="AB448" s="322"/>
      <c r="AC448" s="322"/>
      <c r="AE448" s="281"/>
      <c r="AF448" s="322"/>
    </row>
    <row r="449" spans="1:32" ht="12.75" customHeight="1" x14ac:dyDescent="0.35">
      <c r="A449" s="362">
        <v>446</v>
      </c>
      <c r="B449" s="363">
        <v>12</v>
      </c>
      <c r="C449" s="364">
        <v>44451</v>
      </c>
      <c r="D449" s="377" t="s">
        <v>102</v>
      </c>
      <c r="E449" s="366" t="str">
        <f t="shared" si="94"/>
        <v>GUILFORD BLACK EAGLES</v>
      </c>
      <c r="F449" s="366" t="str">
        <f t="shared" si="94"/>
        <v>FAIRFIELD GAC 50</v>
      </c>
      <c r="G449" s="367"/>
      <c r="H449" s="361">
        <f>VLOOKUP(E449,START_TIMES,2)</f>
        <v>0.41666666666666702</v>
      </c>
      <c r="I449" s="375" t="str">
        <f>VLOOKUP(E449,FallFields1,2)</f>
        <v>Calvin Leete School (G), Guilford</v>
      </c>
      <c r="J449" s="368" t="s">
        <v>0</v>
      </c>
      <c r="K449" s="16"/>
      <c r="M449" s="87" t="s">
        <v>131</v>
      </c>
      <c r="N449" s="87" t="s">
        <v>127</v>
      </c>
      <c r="P449" s="322"/>
      <c r="Q449" s="322"/>
      <c r="R449" s="322"/>
      <c r="T449" s="322"/>
      <c r="U449" s="322"/>
      <c r="W449" s="322"/>
      <c r="X449" s="322"/>
      <c r="Z449" s="322"/>
      <c r="AA449" s="322"/>
      <c r="AB449" s="322"/>
      <c r="AC449" s="322"/>
      <c r="AE449" s="281"/>
      <c r="AF449" s="322"/>
    </row>
    <row r="450" spans="1:32" ht="12.75" customHeight="1" x14ac:dyDescent="0.35">
      <c r="A450" s="362">
        <v>447</v>
      </c>
      <c r="B450" s="363">
        <v>12</v>
      </c>
      <c r="C450" s="364">
        <v>44451</v>
      </c>
      <c r="D450" s="377" t="s">
        <v>102</v>
      </c>
      <c r="E450" s="366" t="str">
        <f t="shared" si="94"/>
        <v>POLONIA FALCON STARS FC</v>
      </c>
      <c r="F450" s="366" t="str">
        <f t="shared" si="94"/>
        <v>GREENWICH GUNNERS 50</v>
      </c>
      <c r="G450" s="367"/>
      <c r="H450" s="361">
        <f>VLOOKUP(E450,START_TIMES,2)</f>
        <v>0.375</v>
      </c>
      <c r="I450" s="366" t="str">
        <f>VLOOKUP(E450,FallFields1,2)</f>
        <v>Falcon Field (G), New Britain</v>
      </c>
      <c r="J450" s="368" t="s">
        <v>0</v>
      </c>
      <c r="K450" s="16"/>
      <c r="M450" s="87" t="s">
        <v>132</v>
      </c>
      <c r="N450" s="87" t="s">
        <v>129</v>
      </c>
      <c r="P450" s="322"/>
      <c r="Q450" s="322"/>
      <c r="R450" s="322"/>
      <c r="T450" s="322"/>
      <c r="U450" s="322"/>
      <c r="W450" s="322"/>
      <c r="X450" s="322"/>
      <c r="Z450" s="322"/>
      <c r="AA450" s="322"/>
      <c r="AB450" s="322"/>
      <c r="AC450" s="322"/>
      <c r="AE450" s="281"/>
      <c r="AF450" s="322"/>
    </row>
    <row r="451" spans="1:32" ht="12.75" customHeight="1" x14ac:dyDescent="0.35">
      <c r="A451" s="362">
        <v>448</v>
      </c>
      <c r="B451" s="363">
        <v>12</v>
      </c>
      <c r="C451" s="364">
        <v>44451</v>
      </c>
      <c r="D451" s="377" t="s">
        <v>102</v>
      </c>
      <c r="E451" s="366" t="str">
        <f t="shared" si="94"/>
        <v>GREENWICH PUMAS LEGENDS</v>
      </c>
      <c r="F451" s="366" t="str">
        <f t="shared" si="94"/>
        <v xml:space="preserve">CHESHIRE UNITED </v>
      </c>
      <c r="G451" s="367"/>
      <c r="H451" s="361">
        <f>VLOOKUP(E451,START_TIMES,2)</f>
        <v>0.41666666666666702</v>
      </c>
      <c r="I451" s="366" t="str">
        <f>VLOOKUP(E451,FallFields1,2)</f>
        <v>tbd</v>
      </c>
      <c r="J451" s="368" t="s">
        <v>0</v>
      </c>
      <c r="K451" s="16"/>
      <c r="M451" s="87" t="s">
        <v>130</v>
      </c>
      <c r="N451" s="87" t="s">
        <v>125</v>
      </c>
      <c r="P451" s="322"/>
      <c r="Q451" s="322"/>
      <c r="R451" s="322"/>
      <c r="T451" s="322"/>
      <c r="U451" s="322"/>
      <c r="W451" s="322"/>
      <c r="X451" s="322"/>
      <c r="Z451" s="322"/>
      <c r="AA451" s="322"/>
      <c r="AB451" s="322"/>
      <c r="AC451" s="322"/>
      <c r="AE451" s="281"/>
      <c r="AF451" s="322"/>
    </row>
    <row r="452" spans="1:32" ht="12.5" customHeight="1" x14ac:dyDescent="0.35">
      <c r="A452" s="362">
        <v>449</v>
      </c>
      <c r="B452" s="363" t="s">
        <v>0</v>
      </c>
      <c r="C452" s="364" t="s">
        <v>0</v>
      </c>
      <c r="D452" s="369" t="s">
        <v>0</v>
      </c>
      <c r="E452" s="366" t="s">
        <v>0</v>
      </c>
      <c r="F452" s="366" t="s">
        <v>0</v>
      </c>
      <c r="G452" s="367" t="s">
        <v>0</v>
      </c>
      <c r="H452" s="361"/>
      <c r="I452" s="366" t="s">
        <v>0</v>
      </c>
      <c r="J452" s="368" t="s">
        <v>0</v>
      </c>
      <c r="K452" s="16"/>
      <c r="M452" s="87"/>
      <c r="N452" s="87"/>
    </row>
    <row r="453" spans="1:32" ht="12.5" customHeight="1" x14ac:dyDescent="0.35">
      <c r="A453" s="362">
        <v>450</v>
      </c>
      <c r="B453" s="363">
        <v>12</v>
      </c>
      <c r="C453" s="364">
        <v>44451</v>
      </c>
      <c r="D453" s="378" t="s">
        <v>103</v>
      </c>
      <c r="E453" s="366" t="str">
        <f t="shared" ref="E453:F456" si="95">VLOOKUP(M453,Teams,2)</f>
        <v>EAST HAVEN SC</v>
      </c>
      <c r="F453" s="366" t="str">
        <f t="shared" si="95"/>
        <v>NEW FAIRFIELD UNITED</v>
      </c>
      <c r="G453" s="367"/>
      <c r="H453" s="361">
        <f>VLOOKUP(E453,START_TIMES,2)</f>
        <v>0.41666666666666669</v>
      </c>
      <c r="I453" s="366" t="str">
        <f>VLOOKUP(E453,FallFields1,2)</f>
        <v>Moulthrop Field (G), East Haven</v>
      </c>
      <c r="J453" s="368" t="s">
        <v>0</v>
      </c>
      <c r="K453" s="16"/>
      <c r="M453" s="87" t="s">
        <v>138</v>
      </c>
      <c r="N453" s="87" t="s">
        <v>141</v>
      </c>
    </row>
    <row r="454" spans="1:32" ht="12.75" customHeight="1" x14ac:dyDescent="0.35">
      <c r="A454" s="362">
        <v>451</v>
      </c>
      <c r="B454" s="363">
        <v>12</v>
      </c>
      <c r="C454" s="364">
        <v>44451</v>
      </c>
      <c r="D454" s="378" t="s">
        <v>103</v>
      </c>
      <c r="E454" s="366" t="str">
        <f t="shared" si="95"/>
        <v>CLUB NAPOLI 50</v>
      </c>
      <c r="F454" s="366" t="str">
        <f t="shared" si="95"/>
        <v>NORTH BRANFORD LEGENDS</v>
      </c>
      <c r="G454" s="367"/>
      <c r="H454" s="361">
        <f>VLOOKUP(E454,START_TIMES,2)</f>
        <v>0.41666666666666669</v>
      </c>
      <c r="I454" s="366" t="str">
        <f>VLOOKUP(E454,FallFields1,2)</f>
        <v>North Farms Park (G), North Branford</v>
      </c>
      <c r="J454" s="368" t="s">
        <v>0</v>
      </c>
      <c r="K454" s="16"/>
      <c r="M454" s="87" t="s">
        <v>136</v>
      </c>
      <c r="N454" s="87" t="s">
        <v>142</v>
      </c>
      <c r="P454" s="322"/>
      <c r="Q454" s="322"/>
      <c r="R454" s="322"/>
      <c r="T454" s="322"/>
      <c r="U454" s="322"/>
      <c r="W454" s="322"/>
      <c r="X454" s="322"/>
      <c r="Z454" s="322"/>
      <c r="AA454" s="322"/>
      <c r="AB454" s="322"/>
      <c r="AC454" s="322"/>
      <c r="AE454" s="281"/>
      <c r="AF454" s="322"/>
    </row>
    <row r="455" spans="1:32" ht="12.75" customHeight="1" thickBot="1" x14ac:dyDescent="0.4">
      <c r="A455" s="362">
        <v>452</v>
      </c>
      <c r="B455" s="363">
        <v>12</v>
      </c>
      <c r="C455" s="364">
        <v>44451</v>
      </c>
      <c r="D455" s="378" t="s">
        <v>103</v>
      </c>
      <c r="E455" s="366" t="str">
        <f t="shared" si="95"/>
        <v>NORWALK MARINERS</v>
      </c>
      <c r="F455" s="371" t="str">
        <f t="shared" si="95"/>
        <v>BYE 50</v>
      </c>
      <c r="G455" s="367"/>
      <c r="H455" s="372" t="s">
        <v>91</v>
      </c>
      <c r="I455" s="379" t="s">
        <v>91</v>
      </c>
      <c r="J455" s="368" t="s">
        <v>0</v>
      </c>
      <c r="K455" s="16"/>
      <c r="M455" s="87" t="s">
        <v>144</v>
      </c>
      <c r="N455" s="87" t="s">
        <v>134</v>
      </c>
    </row>
    <row r="456" spans="1:32" ht="12.75" customHeight="1" thickTop="1" thickBot="1" x14ac:dyDescent="0.4">
      <c r="A456" s="362">
        <v>453</v>
      </c>
      <c r="B456" s="363">
        <v>12</v>
      </c>
      <c r="C456" s="364">
        <v>44451</v>
      </c>
      <c r="D456" s="378" t="s">
        <v>103</v>
      </c>
      <c r="E456" s="366" t="str">
        <f t="shared" si="95"/>
        <v>STAMFORD CITY</v>
      </c>
      <c r="F456" s="366" t="str">
        <f t="shared" si="95"/>
        <v>ZIMMITTI SC</v>
      </c>
      <c r="G456" s="367"/>
      <c r="H456" s="361">
        <f>VLOOKUP(E456,START_TIMES,2)</f>
        <v>0.41666666666666702</v>
      </c>
      <c r="I456" s="366" t="str">
        <f>VLOOKUP(E456,FallFields1,2)</f>
        <v>West Beach Fields (T), Stamford</v>
      </c>
      <c r="J456" s="368" t="s">
        <v>0</v>
      </c>
      <c r="K456" s="16"/>
      <c r="M456" s="87" t="s">
        <v>146</v>
      </c>
      <c r="N456" s="87" t="s">
        <v>147</v>
      </c>
      <c r="P456" s="322"/>
      <c r="Q456" s="322"/>
      <c r="R456" s="322"/>
      <c r="S456" s="16"/>
      <c r="T456" s="207"/>
      <c r="U456" s="207"/>
      <c r="V456" s="16">
        <v>73</v>
      </c>
      <c r="W456" s="218"/>
      <c r="X456" s="224"/>
      <c r="Y456" s="16"/>
      <c r="Z456" s="275"/>
      <c r="AA456" s="322"/>
      <c r="AB456" s="322"/>
      <c r="AC456" s="16"/>
      <c r="AF456" s="322"/>
    </row>
    <row r="457" spans="1:32" ht="12.75" customHeight="1" thickTop="1" thickBot="1" x14ac:dyDescent="0.4">
      <c r="A457" s="362">
        <v>454</v>
      </c>
      <c r="B457" s="362" t="s">
        <v>0</v>
      </c>
      <c r="C457" s="364" t="s">
        <v>0</v>
      </c>
      <c r="D457" s="382" t="s">
        <v>0</v>
      </c>
      <c r="E457" s="366" t="s">
        <v>0</v>
      </c>
      <c r="F457" s="366" t="s">
        <v>0</v>
      </c>
      <c r="G457" s="367" t="s">
        <v>0</v>
      </c>
      <c r="H457" s="361" t="e">
        <f>VLOOKUP(E457,START_TIMES,2)</f>
        <v>#N/A</v>
      </c>
      <c r="I457" s="366" t="s">
        <v>0</v>
      </c>
      <c r="J457" s="368" t="s">
        <v>0</v>
      </c>
      <c r="K457" s="16"/>
      <c r="M457" s="87"/>
      <c r="N457" s="87"/>
      <c r="P457" s="322"/>
      <c r="Q457" s="322"/>
      <c r="S457" s="16"/>
      <c r="T457" s="207"/>
      <c r="U457" s="207"/>
      <c r="V457" s="16">
        <v>74</v>
      </c>
      <c r="W457" s="218"/>
      <c r="X457" s="224"/>
      <c r="Y457" s="16"/>
      <c r="Z457" s="275"/>
      <c r="AA457" s="322"/>
      <c r="AB457" s="322"/>
      <c r="AC457" s="91"/>
      <c r="AE457" s="281"/>
      <c r="AF457" s="322"/>
    </row>
    <row r="458" spans="1:32" ht="12.75" customHeight="1" thickTop="1" x14ac:dyDescent="0.35">
      <c r="A458" s="362">
        <v>455</v>
      </c>
      <c r="B458" s="363">
        <v>13</v>
      </c>
      <c r="C458" s="364">
        <v>44458</v>
      </c>
      <c r="D458" s="365" t="s">
        <v>10</v>
      </c>
      <c r="E458" s="366" t="str">
        <f t="shared" ref="E458:F462" si="96">VLOOKUP(M458,Teams,2)</f>
        <v>NAUGATUCK FUSION</v>
      </c>
      <c r="F458" s="366" t="str">
        <f t="shared" si="96"/>
        <v>VASCO DA GAMA 30</v>
      </c>
      <c r="G458" s="367"/>
      <c r="H458" s="361">
        <f>VLOOKUP(E458,START_TIMES,2)</f>
        <v>0.41666666666666702</v>
      </c>
      <c r="I458" s="366" t="str">
        <f>VLOOKUP(E458,FallFields1,2)</f>
        <v>City Hill MS (G), Naugatuck</v>
      </c>
      <c r="J458" s="368" t="s">
        <v>0</v>
      </c>
      <c r="K458" s="16"/>
      <c r="M458" s="87" t="s">
        <v>92</v>
      </c>
      <c r="N458" s="87" t="s">
        <v>97</v>
      </c>
      <c r="P458" s="322"/>
      <c r="Q458" s="322"/>
      <c r="R458" s="322"/>
      <c r="T458" s="324"/>
      <c r="U458" s="324"/>
      <c r="V458" s="325"/>
      <c r="W458" s="324"/>
      <c r="X458" s="324"/>
      <c r="Z458" s="322"/>
      <c r="AA458" s="322"/>
      <c r="AB458" s="322"/>
      <c r="AF458" s="322"/>
    </row>
    <row r="459" spans="1:32" ht="12.75" customHeight="1" x14ac:dyDescent="0.35">
      <c r="A459" s="362">
        <v>456</v>
      </c>
      <c r="B459" s="363">
        <v>13</v>
      </c>
      <c r="C459" s="364">
        <v>44458</v>
      </c>
      <c r="D459" s="365" t="s">
        <v>10</v>
      </c>
      <c r="E459" s="366" t="str">
        <f t="shared" si="96"/>
        <v>CLINTON 30</v>
      </c>
      <c r="F459" s="366" t="str">
        <f t="shared" si="96"/>
        <v>STAMFORD FC</v>
      </c>
      <c r="G459" s="367"/>
      <c r="H459" s="361">
        <v>0.375</v>
      </c>
      <c r="I459" s="366" t="str">
        <f>VLOOKUP(E459,FallFields1,2)</f>
        <v>Indian River Sports Complex (T), Clinton</v>
      </c>
      <c r="J459" s="368" t="s">
        <v>0</v>
      </c>
      <c r="K459" s="16"/>
      <c r="M459" s="5" t="s">
        <v>101</v>
      </c>
      <c r="N459" s="5" t="s">
        <v>96</v>
      </c>
      <c r="P459" s="322"/>
      <c r="Q459" s="322"/>
      <c r="R459" s="322"/>
      <c r="T459" s="322"/>
      <c r="U459" s="322"/>
      <c r="W459" s="322"/>
      <c r="X459" s="322"/>
      <c r="Z459" s="322"/>
      <c r="AA459" s="322"/>
      <c r="AB459" s="322"/>
      <c r="AF459" s="322"/>
    </row>
    <row r="460" spans="1:32" ht="12.75" customHeight="1" x14ac:dyDescent="0.35">
      <c r="A460" s="362">
        <v>457</v>
      </c>
      <c r="B460" s="363">
        <v>13</v>
      </c>
      <c r="C460" s="364">
        <v>44458</v>
      </c>
      <c r="D460" s="365" t="s">
        <v>10</v>
      </c>
      <c r="E460" s="366" t="str">
        <f t="shared" si="96"/>
        <v>NEWTOWN SALTY DOGS</v>
      </c>
      <c r="F460" s="366" t="str">
        <f t="shared" si="96"/>
        <v>NORTH BRANFORD 30</v>
      </c>
      <c r="G460" s="367"/>
      <c r="H460" s="361">
        <f>VLOOKUP(E460,START_TIMES,2)</f>
        <v>0.33333333333333331</v>
      </c>
      <c r="I460" s="366" t="str">
        <f>VLOOKUP(E460,FallFields1,2)</f>
        <v>Treadwell Park, Newtown</v>
      </c>
      <c r="J460" s="368" t="s">
        <v>0</v>
      </c>
      <c r="K460" s="16"/>
      <c r="M460" s="87" t="s">
        <v>94</v>
      </c>
      <c r="N460" s="87" t="s">
        <v>99</v>
      </c>
      <c r="P460" s="322"/>
      <c r="Q460" s="322"/>
      <c r="R460" s="322"/>
      <c r="T460" s="322"/>
      <c r="U460" s="322"/>
      <c r="W460" s="322"/>
      <c r="X460" s="322"/>
      <c r="Z460" s="322"/>
      <c r="AA460" s="322"/>
      <c r="AB460" s="322"/>
      <c r="AF460" s="322"/>
    </row>
    <row r="461" spans="1:32" ht="12.75" customHeight="1" x14ac:dyDescent="0.35">
      <c r="A461" s="362">
        <v>458</v>
      </c>
      <c r="B461" s="363">
        <v>13</v>
      </c>
      <c r="C461" s="364">
        <v>44458</v>
      </c>
      <c r="D461" s="365" t="s">
        <v>10</v>
      </c>
      <c r="E461" s="366" t="str">
        <f t="shared" si="96"/>
        <v>SHELTON FC</v>
      </c>
      <c r="F461" s="366" t="str">
        <f t="shared" si="96"/>
        <v>DANBURY UNITED 30</v>
      </c>
      <c r="G461" s="367"/>
      <c r="H461" s="361">
        <f>VLOOKUP(E461,START_TIMES,2)</f>
        <v>0.33333333333333331</v>
      </c>
      <c r="I461" s="366" t="str">
        <f>VLOOKUP(E461,FallFields1,2)</f>
        <v>Nike Site (G), Shelton</v>
      </c>
      <c r="J461" s="368" t="s">
        <v>0</v>
      </c>
      <c r="K461" s="16"/>
      <c r="M461" s="87" t="s">
        <v>93</v>
      </c>
      <c r="N461" s="87" t="s">
        <v>100</v>
      </c>
      <c r="P461" s="322"/>
      <c r="Q461" s="322"/>
      <c r="R461" s="322"/>
      <c r="T461" s="322"/>
      <c r="U461" s="322"/>
      <c r="W461" s="322"/>
      <c r="X461" s="322"/>
      <c r="Z461" s="322"/>
      <c r="AA461" s="322"/>
      <c r="AB461" s="322"/>
      <c r="AE461" s="281"/>
      <c r="AF461" s="322"/>
    </row>
    <row r="462" spans="1:32" ht="12.75" customHeight="1" x14ac:dyDescent="0.35">
      <c r="A462" s="362">
        <v>459</v>
      </c>
      <c r="B462" s="363">
        <v>13</v>
      </c>
      <c r="C462" s="364">
        <v>44458</v>
      </c>
      <c r="D462" s="365" t="s">
        <v>10</v>
      </c>
      <c r="E462" s="366" t="str">
        <f t="shared" si="96"/>
        <v>CLUB NAPOLI 30</v>
      </c>
      <c r="F462" s="366" t="str">
        <f t="shared" si="96"/>
        <v>GREENWICH ARSENAL 30</v>
      </c>
      <c r="G462" s="367"/>
      <c r="H462" s="361">
        <v>0.45833333333333331</v>
      </c>
      <c r="I462" s="366" t="str">
        <f>VLOOKUP(E462,FallFields1,2)</f>
        <v>Quinnipiac Park (G), Cheshire</v>
      </c>
      <c r="J462" s="368" t="s">
        <v>0</v>
      </c>
      <c r="K462" s="16"/>
      <c r="M462" s="87" t="s">
        <v>95</v>
      </c>
      <c r="N462" s="87" t="s">
        <v>98</v>
      </c>
      <c r="P462" s="322"/>
      <c r="Q462" s="322"/>
      <c r="R462" s="322"/>
      <c r="T462" s="322"/>
      <c r="U462" s="322"/>
      <c r="W462" s="322"/>
      <c r="X462" s="322"/>
      <c r="Z462" s="322"/>
      <c r="AA462" s="322"/>
      <c r="AB462" s="322"/>
      <c r="AF462" s="322"/>
    </row>
    <row r="463" spans="1:32" ht="12.75" customHeight="1" x14ac:dyDescent="0.35">
      <c r="A463" s="362">
        <v>460</v>
      </c>
      <c r="B463" s="363" t="s">
        <v>0</v>
      </c>
      <c r="C463" s="364" t="s">
        <v>0</v>
      </c>
      <c r="D463" s="369" t="s">
        <v>0</v>
      </c>
      <c r="E463" s="366" t="s">
        <v>0</v>
      </c>
      <c r="F463" s="366" t="s">
        <v>0</v>
      </c>
      <c r="G463" s="367" t="s">
        <v>0</v>
      </c>
      <c r="H463" s="361"/>
      <c r="I463" s="366" t="s">
        <v>0</v>
      </c>
      <c r="J463" s="368" t="s">
        <v>0</v>
      </c>
      <c r="K463" s="16"/>
      <c r="M463" s="87"/>
      <c r="N463" s="87"/>
      <c r="P463" s="322"/>
      <c r="Q463" s="322"/>
      <c r="R463" s="322"/>
      <c r="T463" s="322"/>
      <c r="U463" s="322"/>
      <c r="W463" s="322"/>
      <c r="X463" s="322"/>
      <c r="Z463" s="322"/>
      <c r="AA463" s="322"/>
      <c r="AB463" s="322"/>
      <c r="AC463" s="322"/>
      <c r="AE463" s="281"/>
      <c r="AF463" s="322"/>
    </row>
    <row r="464" spans="1:32" ht="12.75" customHeight="1" x14ac:dyDescent="0.35">
      <c r="A464" s="362">
        <v>461</v>
      </c>
      <c r="B464" s="363">
        <v>13</v>
      </c>
      <c r="C464" s="364">
        <v>44458</v>
      </c>
      <c r="D464" s="370" t="s">
        <v>175</v>
      </c>
      <c r="E464" s="366" t="str">
        <f t="shared" ref="E464:F468" si="97">VLOOKUP(M464,Teams,2)</f>
        <v>MILFORD AMIGOS</v>
      </c>
      <c r="F464" s="371" t="str">
        <f t="shared" si="97"/>
        <v>INTERNATIONAL FC</v>
      </c>
      <c r="G464" s="367"/>
      <c r="H464" s="361">
        <f>VLOOKUP(E464,START_TIMES,2)</f>
        <v>0.33333333333333331</v>
      </c>
      <c r="I464" s="366" t="str">
        <f>VLOOKUP(E464,FallFields1,2)</f>
        <v>Pease Road (G), Woodbridge</v>
      </c>
      <c r="J464" s="368" t="s">
        <v>0</v>
      </c>
      <c r="K464" s="91"/>
      <c r="L464" s="91"/>
      <c r="M464" s="87" t="s">
        <v>155</v>
      </c>
      <c r="N464" s="87" t="s">
        <v>150</v>
      </c>
      <c r="T464" s="322"/>
      <c r="U464" s="322"/>
      <c r="W464" s="322"/>
      <c r="X464" s="322"/>
    </row>
    <row r="465" spans="1:32" ht="12.75" customHeight="1" x14ac:dyDescent="0.35">
      <c r="A465" s="362">
        <v>462</v>
      </c>
      <c r="B465" s="363">
        <v>13</v>
      </c>
      <c r="C465" s="364">
        <v>44458</v>
      </c>
      <c r="D465" s="370" t="s">
        <v>175</v>
      </c>
      <c r="E465" s="366" t="str">
        <f t="shared" si="97"/>
        <v>CLUB INDEPENDIENTE</v>
      </c>
      <c r="F465" s="366" t="str">
        <f t="shared" si="97"/>
        <v>TRINITY FC</v>
      </c>
      <c r="G465" s="367"/>
      <c r="H465" s="361">
        <f>VLOOKUP(E465,START_TIMES,2)</f>
        <v>0.33333333333333331</v>
      </c>
      <c r="I465" s="366" t="str">
        <f>VLOOKUP(E465,FallFields1,2)</f>
        <v>Woodruff Field (T), Milford</v>
      </c>
      <c r="J465" s="368" t="s">
        <v>0</v>
      </c>
      <c r="K465" s="16"/>
      <c r="M465" s="87" t="s">
        <v>151</v>
      </c>
      <c r="N465" s="87" t="s">
        <v>159</v>
      </c>
      <c r="T465" s="322"/>
      <c r="U465" s="322"/>
      <c r="W465" s="322"/>
      <c r="X465" s="322"/>
    </row>
    <row r="466" spans="1:32" ht="12.75" customHeight="1" x14ac:dyDescent="0.35">
      <c r="A466" s="362">
        <v>463</v>
      </c>
      <c r="B466" s="363">
        <v>13</v>
      </c>
      <c r="C466" s="364">
        <v>44458</v>
      </c>
      <c r="D466" s="370" t="s">
        <v>175</v>
      </c>
      <c r="E466" s="366" t="str">
        <f t="shared" si="97"/>
        <v>LITCHFIELD COUNTY BLUES</v>
      </c>
      <c r="F466" s="366" t="str">
        <f t="shared" si="97"/>
        <v>HAMDEN ALL STARS</v>
      </c>
      <c r="G466" s="367"/>
      <c r="H466" s="361">
        <f>VLOOKUP(E466,START_TIMES,2)</f>
        <v>0.375</v>
      </c>
      <c r="I466" s="366" t="str">
        <f>VLOOKUP(E466,FallFields1,2)</f>
        <v>New Milford HS, New Milford</v>
      </c>
      <c r="J466" s="368" t="s">
        <v>0</v>
      </c>
      <c r="K466" s="16"/>
      <c r="M466" s="87" t="s">
        <v>154</v>
      </c>
      <c r="N466" s="87" t="s">
        <v>153</v>
      </c>
      <c r="T466" s="322"/>
      <c r="U466" s="322"/>
      <c r="W466" s="322"/>
      <c r="X466" s="322"/>
    </row>
    <row r="467" spans="1:32" ht="12.75" customHeight="1" x14ac:dyDescent="0.35">
      <c r="A467" s="362">
        <v>464</v>
      </c>
      <c r="B467" s="363">
        <v>13</v>
      </c>
      <c r="C467" s="364">
        <v>44458</v>
      </c>
      <c r="D467" s="370" t="s">
        <v>175</v>
      </c>
      <c r="E467" s="366" t="str">
        <f t="shared" si="97"/>
        <v>COYOTES FC</v>
      </c>
      <c r="F467" s="366" t="str">
        <f t="shared" si="97"/>
        <v>POLONIA FALCON FC 30</v>
      </c>
      <c r="G467" s="367"/>
      <c r="H467" s="361">
        <f>VLOOKUP(E467,START_TIMES,2)</f>
        <v>0.33333333333333331</v>
      </c>
      <c r="I467" s="366" t="str">
        <f>VLOOKUP(E467,FallFields1,2)</f>
        <v>Falcon Field, Meriden</v>
      </c>
      <c r="J467" s="368" t="s">
        <v>0</v>
      </c>
      <c r="K467" s="16"/>
      <c r="M467" s="87" t="s">
        <v>152</v>
      </c>
      <c r="N467" s="87" t="s">
        <v>157</v>
      </c>
      <c r="P467" s="322"/>
      <c r="Q467" s="322"/>
      <c r="R467" s="322"/>
      <c r="T467" s="322"/>
      <c r="U467" s="322"/>
      <c r="W467" s="322"/>
      <c r="X467" s="322"/>
      <c r="AA467" s="322"/>
      <c r="AB467" s="322"/>
    </row>
    <row r="468" spans="1:32" ht="12.75" customHeight="1" x14ac:dyDescent="0.35">
      <c r="A468" s="362">
        <v>465</v>
      </c>
      <c r="B468" s="363">
        <v>13</v>
      </c>
      <c r="C468" s="364">
        <v>44458</v>
      </c>
      <c r="D468" s="370" t="s">
        <v>175</v>
      </c>
      <c r="E468" s="366" t="str">
        <f t="shared" si="97"/>
        <v>QPR</v>
      </c>
      <c r="F468" s="366" t="str">
        <f t="shared" si="97"/>
        <v>MILFORD TUESDAY</v>
      </c>
      <c r="G468" s="367"/>
      <c r="H468" s="361">
        <v>0.45833333333333331</v>
      </c>
      <c r="I468" s="366" t="str">
        <f>VLOOKUP(E468,FallFields1,2)</f>
        <v>Quinnipiac Park (G), Cheshire</v>
      </c>
      <c r="J468" s="368" t="s">
        <v>0</v>
      </c>
      <c r="K468" s="16"/>
      <c r="M468" s="87" t="s">
        <v>158</v>
      </c>
      <c r="N468" s="87" t="s">
        <v>156</v>
      </c>
      <c r="P468" s="322"/>
      <c r="Q468" s="322"/>
      <c r="R468" s="322"/>
      <c r="T468" s="322"/>
      <c r="U468" s="322"/>
      <c r="W468" s="322"/>
      <c r="X468" s="322"/>
      <c r="Z468" s="322"/>
      <c r="AA468" s="322"/>
      <c r="AB468" s="322"/>
      <c r="AC468" s="322"/>
      <c r="AF468" s="322"/>
    </row>
    <row r="469" spans="1:32" ht="12.75" customHeight="1" x14ac:dyDescent="0.35">
      <c r="A469" s="362">
        <v>466</v>
      </c>
      <c r="B469" s="363" t="s">
        <v>0</v>
      </c>
      <c r="C469" s="364" t="s">
        <v>0</v>
      </c>
      <c r="D469" s="369" t="s">
        <v>0</v>
      </c>
      <c r="E469" s="366" t="s">
        <v>0</v>
      </c>
      <c r="F469" s="366" t="s">
        <v>0</v>
      </c>
      <c r="G469" s="367" t="s">
        <v>0</v>
      </c>
      <c r="H469" s="361"/>
      <c r="I469" s="366" t="s">
        <v>0</v>
      </c>
      <c r="J469" s="368" t="s">
        <v>0</v>
      </c>
      <c r="K469" s="91"/>
      <c r="L469" s="91"/>
      <c r="M469" s="5"/>
      <c r="N469" s="5"/>
      <c r="P469" s="322"/>
      <c r="Q469" s="322"/>
      <c r="R469" s="322"/>
      <c r="T469" s="322"/>
      <c r="U469" s="322"/>
      <c r="W469" s="322"/>
      <c r="X469" s="322"/>
      <c r="Z469" s="322"/>
      <c r="AA469" s="322"/>
      <c r="AB469" s="322"/>
      <c r="AC469" s="322"/>
      <c r="AE469" s="281"/>
      <c r="AF469" s="322"/>
    </row>
    <row r="470" spans="1:32" ht="12.75" customHeight="1" thickBot="1" x14ac:dyDescent="0.4">
      <c r="A470" s="362">
        <v>467</v>
      </c>
      <c r="B470" s="363">
        <v>13</v>
      </c>
      <c r="C470" s="364">
        <v>44458</v>
      </c>
      <c r="D470" s="373" t="s">
        <v>11</v>
      </c>
      <c r="E470" s="366" t="str">
        <f t="shared" ref="E470:F474" si="98">VLOOKUP(M470,Teams,2)</f>
        <v>PAN ZONES</v>
      </c>
      <c r="F470" s="366" t="str">
        <f t="shared" si="98"/>
        <v>FAIRFIELD GAC 40</v>
      </c>
      <c r="G470" s="367"/>
      <c r="H470" s="361">
        <f>VLOOKUP(E470,START_TIMES,2)</f>
        <v>0.41666666666666702</v>
      </c>
      <c r="I470" s="366" t="str">
        <f>VLOOKUP(E470,FallFields1,2)</f>
        <v>Stanley Quarter Park (G), New Britain</v>
      </c>
      <c r="J470" s="368" t="s">
        <v>0</v>
      </c>
      <c r="K470" s="16"/>
      <c r="M470" s="5" t="s">
        <v>105</v>
      </c>
      <c r="N470" s="5" t="s">
        <v>160</v>
      </c>
      <c r="T470" s="322"/>
      <c r="U470" s="322"/>
      <c r="W470" s="322"/>
    </row>
    <row r="471" spans="1:32" ht="12.75" customHeight="1" thickTop="1" thickBot="1" x14ac:dyDescent="0.4">
      <c r="A471" s="362">
        <v>468</v>
      </c>
      <c r="B471" s="363">
        <v>13</v>
      </c>
      <c r="C471" s="364">
        <v>44458</v>
      </c>
      <c r="D471" s="373" t="s">
        <v>11</v>
      </c>
      <c r="E471" s="366" t="str">
        <f t="shared" si="98"/>
        <v>GREENWICH ARSENAL 40</v>
      </c>
      <c r="F471" s="366" t="str">
        <f t="shared" si="98"/>
        <v>WATERBURY ALBANIANS</v>
      </c>
      <c r="G471" s="380"/>
      <c r="H471" s="361">
        <f>VLOOKUP(E471,START_TIMES,2)</f>
        <v>0.41666666666666702</v>
      </c>
      <c r="I471" s="366" t="str">
        <f>VLOOKUP(E471,FallFields1,2)</f>
        <v>tbd</v>
      </c>
      <c r="J471" s="368" t="s">
        <v>0</v>
      </c>
      <c r="K471" s="16"/>
      <c r="M471" s="5" t="s">
        <v>161</v>
      </c>
      <c r="N471" s="5" t="s">
        <v>109</v>
      </c>
      <c r="P471" s="322"/>
      <c r="Q471" s="322"/>
      <c r="R471" s="322"/>
      <c r="T471" s="322"/>
      <c r="U471" s="322"/>
      <c r="W471" s="322"/>
      <c r="X471" s="322"/>
      <c r="Z471" s="322"/>
      <c r="AA471" s="322"/>
      <c r="AB471" s="322"/>
      <c r="AC471" s="322"/>
      <c r="AE471" s="281"/>
      <c r="AF471" s="322"/>
    </row>
    <row r="472" spans="1:32" ht="12.75" customHeight="1" thickTop="1" thickBot="1" x14ac:dyDescent="0.4">
      <c r="A472" s="362">
        <v>469</v>
      </c>
      <c r="B472" s="363">
        <v>13</v>
      </c>
      <c r="C472" s="364">
        <v>44458</v>
      </c>
      <c r="D472" s="373" t="s">
        <v>11</v>
      </c>
      <c r="E472" s="366" t="str">
        <f t="shared" si="98"/>
        <v>HENRY  REID FC 40</v>
      </c>
      <c r="F472" s="366" t="str">
        <f t="shared" si="98"/>
        <v>GREENWICH PUMAS 40</v>
      </c>
      <c r="G472" s="367"/>
      <c r="H472" s="361">
        <f>VLOOKUP(E472,START_TIMES,2)</f>
        <v>0.41666666666666702</v>
      </c>
      <c r="I472" s="366" t="str">
        <f>VLOOKUP(E472,FallFields1,2)</f>
        <v>Ludlowe HS (T), Fairfield</v>
      </c>
      <c r="J472" s="368" t="s">
        <v>0</v>
      </c>
      <c r="K472" s="16"/>
      <c r="M472" s="5" t="s">
        <v>104</v>
      </c>
      <c r="N472" s="5" t="s">
        <v>163</v>
      </c>
      <c r="P472" s="322"/>
      <c r="Q472" s="322"/>
      <c r="R472" s="322"/>
      <c r="T472" s="322"/>
      <c r="U472" s="322"/>
      <c r="W472" s="322"/>
      <c r="X472" s="322"/>
      <c r="Z472" s="322"/>
      <c r="AA472" s="322"/>
      <c r="AB472" s="322"/>
      <c r="AE472" s="281"/>
    </row>
    <row r="473" spans="1:32" ht="12.75" customHeight="1" thickTop="1" thickBot="1" x14ac:dyDescent="0.4">
      <c r="A473" s="362">
        <v>470</v>
      </c>
      <c r="B473" s="363">
        <v>13</v>
      </c>
      <c r="C473" s="364">
        <v>44458</v>
      </c>
      <c r="D473" s="373" t="s">
        <v>11</v>
      </c>
      <c r="E473" s="366" t="str">
        <f t="shared" si="98"/>
        <v>STORM FC</v>
      </c>
      <c r="F473" s="366" t="str">
        <f t="shared" si="98"/>
        <v>GREENWICH GUNNERS 40</v>
      </c>
      <c r="G473" s="380"/>
      <c r="H473" s="361">
        <v>0.33333333333333331</v>
      </c>
      <c r="I473" s="366" t="str">
        <f>VLOOKUP(E473,FallFields1,2)</f>
        <v>Wakeman Park (T), Westport</v>
      </c>
      <c r="J473" s="368" t="s">
        <v>0</v>
      </c>
      <c r="K473" s="16"/>
      <c r="M473" s="5" t="s">
        <v>107</v>
      </c>
      <c r="N473" s="5" t="s">
        <v>162</v>
      </c>
      <c r="P473" s="322"/>
      <c r="Q473" s="322"/>
      <c r="R473" s="322"/>
      <c r="T473" s="322"/>
      <c r="U473" s="322"/>
      <c r="W473" s="322"/>
      <c r="X473" s="322"/>
      <c r="Z473" s="322"/>
      <c r="AA473" s="322"/>
      <c r="AB473" s="322"/>
      <c r="AE473" s="281"/>
    </row>
    <row r="474" spans="1:32" ht="12.75" customHeight="1" thickTop="1" x14ac:dyDescent="0.35">
      <c r="A474" s="362">
        <v>471</v>
      </c>
      <c r="B474" s="363">
        <v>13</v>
      </c>
      <c r="C474" s="364">
        <v>44458</v>
      </c>
      <c r="D474" s="373" t="s">
        <v>11</v>
      </c>
      <c r="E474" s="366" t="str">
        <f t="shared" si="98"/>
        <v>VASCO DA GAMA 40</v>
      </c>
      <c r="F474" s="366" t="str">
        <f t="shared" si="98"/>
        <v>RIDGEFIELD KICKS</v>
      </c>
      <c r="G474" s="367"/>
      <c r="H474" s="361">
        <f>VLOOKUP(E474,START_TIMES,2)</f>
        <v>0.41666666666666702</v>
      </c>
      <c r="I474" s="366" t="str">
        <f>VLOOKUP(E474,FallFields1,2)</f>
        <v>Veterans Memorial Park (T), Bridgeport</v>
      </c>
      <c r="J474" s="368" t="s">
        <v>0</v>
      </c>
      <c r="K474" s="16"/>
      <c r="M474" s="5" t="s">
        <v>108</v>
      </c>
      <c r="N474" s="5" t="s">
        <v>106</v>
      </c>
      <c r="P474" s="322"/>
      <c r="Q474" s="322"/>
      <c r="R474" s="322"/>
      <c r="T474" s="322"/>
      <c r="U474" s="322"/>
      <c r="W474" s="322"/>
      <c r="X474" s="322"/>
      <c r="AA474" s="322"/>
      <c r="AB474" s="322"/>
    </row>
    <row r="475" spans="1:32" ht="12.75" customHeight="1" x14ac:dyDescent="0.35">
      <c r="A475" s="362">
        <v>472</v>
      </c>
      <c r="B475" s="363" t="s">
        <v>0</v>
      </c>
      <c r="C475" s="364" t="s">
        <v>0</v>
      </c>
      <c r="D475" s="369" t="s">
        <v>0</v>
      </c>
      <c r="E475" s="366" t="s">
        <v>0</v>
      </c>
      <c r="F475" s="366" t="s">
        <v>0</v>
      </c>
      <c r="G475" s="367" t="s">
        <v>0</v>
      </c>
      <c r="H475" s="361"/>
      <c r="I475" s="366" t="s">
        <v>0</v>
      </c>
      <c r="J475" s="368" t="s">
        <v>0</v>
      </c>
      <c r="K475" s="16"/>
      <c r="M475" s="5"/>
      <c r="N475" s="5"/>
      <c r="P475" s="322"/>
      <c r="Q475" s="322"/>
      <c r="R475" s="322"/>
      <c r="T475" s="322"/>
      <c r="U475" s="322"/>
      <c r="W475" s="322"/>
      <c r="X475" s="322"/>
      <c r="Z475" s="322"/>
      <c r="AA475" s="322"/>
      <c r="AB475" s="322"/>
      <c r="AC475" s="322"/>
      <c r="AE475" s="281"/>
      <c r="AF475" s="322"/>
    </row>
    <row r="476" spans="1:32" ht="12.75" customHeight="1" x14ac:dyDescent="0.35">
      <c r="A476" s="362">
        <v>473</v>
      </c>
      <c r="B476" s="363">
        <v>13</v>
      </c>
      <c r="C476" s="364">
        <v>44458</v>
      </c>
      <c r="D476" s="374" t="s">
        <v>12</v>
      </c>
      <c r="E476" s="366" t="str">
        <f t="shared" ref="E476:F482" si="99">VLOOKUP(M476,Teams,2)</f>
        <v>ELI'S FC</v>
      </c>
      <c r="F476" s="366" t="str">
        <f t="shared" si="99"/>
        <v>BESA SC</v>
      </c>
      <c r="G476" s="367"/>
      <c r="H476" s="361">
        <f t="shared" ref="H476:H482" si="100">VLOOKUP(E476,START_TIMES,2)</f>
        <v>0.41666666666666702</v>
      </c>
      <c r="I476" s="366" t="str">
        <f t="shared" ref="I476:I482" si="101">VLOOKUP(E476,FallFields1,2)</f>
        <v>Prageman Park (G), Wallingford</v>
      </c>
      <c r="J476" s="368" t="s">
        <v>0</v>
      </c>
      <c r="K476" s="16"/>
      <c r="M476" s="327" t="s">
        <v>114</v>
      </c>
      <c r="N476" s="327" t="s">
        <v>863</v>
      </c>
    </row>
    <row r="477" spans="1:32" ht="12.75" customHeight="1" x14ac:dyDescent="0.35">
      <c r="A477" s="362">
        <v>474</v>
      </c>
      <c r="B477" s="363">
        <v>13</v>
      </c>
      <c r="C477" s="364">
        <v>44458</v>
      </c>
      <c r="D477" s="374" t="s">
        <v>12</v>
      </c>
      <c r="E477" s="366" t="str">
        <f t="shared" si="99"/>
        <v xml:space="preserve">GUILFORD CELTIC </v>
      </c>
      <c r="F477" s="366" t="str">
        <f t="shared" si="99"/>
        <v>STAMFORD UNITED</v>
      </c>
      <c r="G477" s="367"/>
      <c r="H477" s="361">
        <f t="shared" si="100"/>
        <v>0.41666666666666702</v>
      </c>
      <c r="I477" s="375" t="str">
        <f t="shared" si="101"/>
        <v>Bittner Park (G), Guilford</v>
      </c>
      <c r="J477" s="368" t="s">
        <v>0</v>
      </c>
      <c r="K477" s="16"/>
      <c r="M477" s="327" t="s">
        <v>116</v>
      </c>
      <c r="N477" s="327" t="s">
        <v>873</v>
      </c>
      <c r="P477" s="322"/>
      <c r="Q477" s="322"/>
      <c r="R477" s="322"/>
      <c r="T477" s="322"/>
      <c r="U477" s="322"/>
      <c r="W477" s="322"/>
      <c r="X477" s="322"/>
      <c r="AA477" s="322"/>
      <c r="AB477" s="322"/>
    </row>
    <row r="478" spans="1:32" ht="12.75" customHeight="1" x14ac:dyDescent="0.35">
      <c r="A478" s="362">
        <v>475</v>
      </c>
      <c r="B478" s="363">
        <v>13</v>
      </c>
      <c r="C478" s="364">
        <v>44458</v>
      </c>
      <c r="D478" s="374" t="s">
        <v>12</v>
      </c>
      <c r="E478" s="366" t="str">
        <f t="shared" si="99"/>
        <v>CLUB NAPOLI 40</v>
      </c>
      <c r="F478" s="366" t="str">
        <f t="shared" si="99"/>
        <v>CLINTON 40</v>
      </c>
      <c r="G478" s="367"/>
      <c r="H478" s="361">
        <f t="shared" si="100"/>
        <v>0.41666666666666702</v>
      </c>
      <c r="I478" s="366" t="str">
        <f t="shared" si="101"/>
        <v>Connecticut Sportsplex, North Branford</v>
      </c>
      <c r="J478" s="368" t="s">
        <v>0</v>
      </c>
      <c r="K478" s="16"/>
      <c r="M478" s="327" t="s">
        <v>112</v>
      </c>
      <c r="N478" s="327" t="s">
        <v>864</v>
      </c>
      <c r="P478" s="322"/>
      <c r="Q478" s="322"/>
      <c r="R478" s="322"/>
      <c r="T478" s="322"/>
      <c r="U478" s="322"/>
      <c r="W478" s="322"/>
      <c r="X478" s="322"/>
      <c r="AA478" s="322"/>
      <c r="AB478" s="322"/>
    </row>
    <row r="479" spans="1:32" ht="12.75" customHeight="1" x14ac:dyDescent="0.35">
      <c r="A479" s="362">
        <v>476</v>
      </c>
      <c r="B479" s="363">
        <v>13</v>
      </c>
      <c r="C479" s="364">
        <v>44458</v>
      </c>
      <c r="D479" s="374" t="s">
        <v>12</v>
      </c>
      <c r="E479" s="366" t="str">
        <f t="shared" si="99"/>
        <v>NORWALK SPORT COLOMBIA</v>
      </c>
      <c r="F479" s="366" t="str">
        <f t="shared" si="99"/>
        <v>NORTH BRANFORD 40</v>
      </c>
      <c r="G479" s="376"/>
      <c r="H479" s="361">
        <f t="shared" si="100"/>
        <v>0.41666666666666702</v>
      </c>
      <c r="I479" s="366" t="str">
        <f t="shared" si="101"/>
        <v>Nathan Hale MS (T), Norwalk</v>
      </c>
      <c r="J479" s="368" t="s">
        <v>0</v>
      </c>
      <c r="K479" s="16"/>
      <c r="M479" s="327" t="s">
        <v>120</v>
      </c>
      <c r="N479" s="327" t="s">
        <v>870</v>
      </c>
      <c r="P479" s="322"/>
      <c r="Q479" s="322"/>
      <c r="R479" s="322"/>
      <c r="T479" s="322"/>
      <c r="U479" s="322"/>
      <c r="W479" s="322"/>
      <c r="X479" s="322"/>
      <c r="AA479" s="322"/>
      <c r="AB479" s="322"/>
    </row>
    <row r="480" spans="1:32" ht="12.75" customHeight="1" x14ac:dyDescent="0.35">
      <c r="A480" s="362">
        <v>477</v>
      </c>
      <c r="B480" s="363">
        <v>13</v>
      </c>
      <c r="C480" s="364">
        <v>44458</v>
      </c>
      <c r="D480" s="374" t="s">
        <v>12</v>
      </c>
      <c r="E480" s="366" t="str">
        <f t="shared" si="99"/>
        <v>SOUTHEAST ROVERS</v>
      </c>
      <c r="F480" s="366" t="str">
        <f t="shared" si="99"/>
        <v>GUILFORD BELL CURVE</v>
      </c>
      <c r="G480" s="367"/>
      <c r="H480" s="361">
        <f t="shared" si="100"/>
        <v>0.41666666666666702</v>
      </c>
      <c r="I480" s="366" t="str">
        <f t="shared" si="101"/>
        <v>New London HS (T), New London</v>
      </c>
      <c r="J480" s="368" t="s">
        <v>0</v>
      </c>
      <c r="K480" s="16"/>
      <c r="M480" s="327" t="s">
        <v>121</v>
      </c>
      <c r="N480" s="327" t="s">
        <v>867</v>
      </c>
      <c r="P480" s="322"/>
      <c r="Q480" s="322"/>
      <c r="R480" s="322"/>
      <c r="T480" s="322"/>
      <c r="U480" s="322"/>
      <c r="W480" s="322"/>
      <c r="X480" s="322"/>
      <c r="Z480" s="322"/>
      <c r="AA480" s="322"/>
      <c r="AB480" s="322"/>
      <c r="AC480" s="322"/>
      <c r="AF480" s="322"/>
    </row>
    <row r="481" spans="1:32" ht="12.75" customHeight="1" x14ac:dyDescent="0.35">
      <c r="A481" s="362">
        <v>478</v>
      </c>
      <c r="B481" s="363">
        <v>13</v>
      </c>
      <c r="C481" s="364">
        <v>44458</v>
      </c>
      <c r="D481" s="374" t="s">
        <v>12</v>
      </c>
      <c r="E481" s="366" t="str">
        <f t="shared" si="99"/>
        <v>WILTON WOLVES</v>
      </c>
      <c r="F481" s="366" t="str">
        <f t="shared" si="99"/>
        <v>NORTH HAVEN SC</v>
      </c>
      <c r="G481" s="367"/>
      <c r="H481" s="361">
        <f t="shared" si="100"/>
        <v>0.41666666666666702</v>
      </c>
      <c r="I481" s="366" t="str">
        <f t="shared" si="101"/>
        <v>Lily Field (T), Wilton</v>
      </c>
      <c r="J481" s="368" t="s">
        <v>0</v>
      </c>
      <c r="K481" s="16"/>
      <c r="M481" s="327" t="s">
        <v>123</v>
      </c>
      <c r="N481" s="327" t="s">
        <v>871</v>
      </c>
      <c r="P481" s="322"/>
      <c r="Q481" s="322"/>
      <c r="R481" s="322"/>
      <c r="T481" s="322"/>
      <c r="U481" s="322"/>
      <c r="W481" s="322"/>
      <c r="X481" s="322"/>
      <c r="Z481" s="322"/>
      <c r="AA481" s="322"/>
      <c r="AB481" s="322"/>
      <c r="AE481" s="281"/>
    </row>
    <row r="482" spans="1:32" ht="12.75" customHeight="1" x14ac:dyDescent="0.35">
      <c r="A482" s="362">
        <v>479</v>
      </c>
      <c r="B482" s="363">
        <v>13</v>
      </c>
      <c r="C482" s="364">
        <v>44458</v>
      </c>
      <c r="D482" s="374" t="s">
        <v>12</v>
      </c>
      <c r="E482" s="366" t="str">
        <f t="shared" si="99"/>
        <v>DERBY QUITUS</v>
      </c>
      <c r="F482" s="366" t="str">
        <f t="shared" si="99"/>
        <v>NEW HAVEN AMERICANS</v>
      </c>
      <c r="G482" s="367"/>
      <c r="H482" s="361">
        <f t="shared" si="100"/>
        <v>0.41666666666666669</v>
      </c>
      <c r="I482" s="366" t="str">
        <f t="shared" si="101"/>
        <v>Witek Park (G), Derby</v>
      </c>
      <c r="J482" s="368" t="s">
        <v>0</v>
      </c>
      <c r="K482" s="16"/>
      <c r="M482" s="327" t="s">
        <v>113</v>
      </c>
      <c r="N482" s="327" t="s">
        <v>869</v>
      </c>
    </row>
    <row r="483" spans="1:32" ht="12.75" customHeight="1" x14ac:dyDescent="0.35">
      <c r="A483" s="362">
        <v>480</v>
      </c>
      <c r="B483" s="363" t="s">
        <v>0</v>
      </c>
      <c r="C483" s="364" t="s">
        <v>0</v>
      </c>
      <c r="D483" s="369" t="s">
        <v>0</v>
      </c>
      <c r="E483" s="366" t="s">
        <v>0</v>
      </c>
      <c r="F483" s="366" t="s">
        <v>0</v>
      </c>
      <c r="G483" s="367" t="s">
        <v>0</v>
      </c>
      <c r="H483" s="361"/>
      <c r="I483" s="366" t="s">
        <v>0</v>
      </c>
      <c r="J483" s="368" t="s">
        <v>0</v>
      </c>
      <c r="K483" s="91"/>
      <c r="L483" s="91"/>
      <c r="M483" s="5"/>
      <c r="N483" s="5"/>
      <c r="P483" s="322"/>
      <c r="Q483" s="322"/>
      <c r="R483" s="322"/>
      <c r="T483" s="322"/>
      <c r="U483" s="322"/>
      <c r="W483" s="322"/>
      <c r="X483" s="322"/>
      <c r="Z483" s="322"/>
      <c r="AA483" s="322"/>
      <c r="AB483" s="322"/>
      <c r="AC483" s="322"/>
      <c r="AE483" s="281"/>
      <c r="AF483" s="322"/>
    </row>
    <row r="484" spans="1:32" ht="12.75" customHeight="1" x14ac:dyDescent="0.35">
      <c r="A484" s="362">
        <v>481</v>
      </c>
      <c r="B484" s="363">
        <v>13</v>
      </c>
      <c r="C484" s="364">
        <v>44458</v>
      </c>
      <c r="D484" s="377" t="s">
        <v>102</v>
      </c>
      <c r="E484" s="366" t="str">
        <f t="shared" ref="E484:F488" si="102">VLOOKUP(M484,Teams,2)</f>
        <v>GREENWICH GUNNERS 50</v>
      </c>
      <c r="F484" s="366" t="str">
        <f t="shared" si="102"/>
        <v>CHESHIRE AZZURRI 50</v>
      </c>
      <c r="G484" s="367"/>
      <c r="H484" s="361">
        <f>VLOOKUP(E484,START_TIMES,2)</f>
        <v>0.41666666666666702</v>
      </c>
      <c r="I484" s="366" t="str">
        <f>VLOOKUP(E484,FallFields1,2)</f>
        <v>tbd</v>
      </c>
      <c r="J484" s="368" t="s">
        <v>0</v>
      </c>
      <c r="K484" s="16"/>
      <c r="M484" s="5" t="s">
        <v>129</v>
      </c>
      <c r="N484" s="5" t="s">
        <v>124</v>
      </c>
      <c r="P484" s="322"/>
      <c r="Q484" s="322"/>
      <c r="R484" s="322"/>
      <c r="T484" s="322"/>
      <c r="U484" s="322"/>
      <c r="W484" s="322"/>
      <c r="X484" s="322"/>
      <c r="Z484" s="322"/>
      <c r="AA484" s="322"/>
      <c r="AB484" s="322"/>
      <c r="AC484" s="322"/>
      <c r="AE484" s="281"/>
      <c r="AF484" s="322"/>
    </row>
    <row r="485" spans="1:32" ht="12.75" customHeight="1" x14ac:dyDescent="0.35">
      <c r="A485" s="362">
        <v>482</v>
      </c>
      <c r="B485" s="363">
        <v>13</v>
      </c>
      <c r="C485" s="364">
        <v>44458</v>
      </c>
      <c r="D485" s="377" t="s">
        <v>102</v>
      </c>
      <c r="E485" s="366" t="str">
        <f t="shared" si="102"/>
        <v xml:space="preserve">CHESHIRE UNITED </v>
      </c>
      <c r="F485" s="366" t="str">
        <f t="shared" si="102"/>
        <v>VASCO DA GAMA 50</v>
      </c>
      <c r="G485" s="367"/>
      <c r="H485" s="361">
        <v>0.375</v>
      </c>
      <c r="I485" s="366" t="str">
        <f>VLOOKUP(E485,FallFields1,2)</f>
        <v>Quinnipiac Park (G), Cheshire</v>
      </c>
      <c r="J485" s="368" t="s">
        <v>0</v>
      </c>
      <c r="K485" s="16"/>
      <c r="M485" s="5" t="s">
        <v>125</v>
      </c>
      <c r="N485" s="5" t="s">
        <v>133</v>
      </c>
      <c r="P485" s="322"/>
      <c r="Q485" s="322"/>
      <c r="R485" s="322"/>
      <c r="T485" s="322"/>
      <c r="U485" s="322"/>
      <c r="W485" s="322"/>
      <c r="X485" s="322"/>
      <c r="Z485" s="322"/>
      <c r="AA485" s="322"/>
      <c r="AB485" s="322"/>
      <c r="AC485" s="322"/>
      <c r="AE485" s="281"/>
      <c r="AF485" s="322"/>
    </row>
    <row r="486" spans="1:32" ht="12.75" customHeight="1" x14ac:dyDescent="0.35">
      <c r="A486" s="362">
        <v>483</v>
      </c>
      <c r="B486" s="363">
        <v>13</v>
      </c>
      <c r="C486" s="364">
        <v>44458</v>
      </c>
      <c r="D486" s="377" t="s">
        <v>102</v>
      </c>
      <c r="E486" s="366" t="str">
        <f t="shared" si="102"/>
        <v>GREENWICH ARSENAL 50</v>
      </c>
      <c r="F486" s="366" t="str">
        <f t="shared" si="102"/>
        <v>FAIRFIELD GAC 50</v>
      </c>
      <c r="G486" s="367"/>
      <c r="H486" s="361">
        <f>VLOOKUP(E486,START_TIMES,2)</f>
        <v>0.41666666666666702</v>
      </c>
      <c r="I486" s="366" t="str">
        <f>VLOOKUP(E486,FallFields1,2)</f>
        <v>tbd</v>
      </c>
      <c r="J486" s="368" t="s">
        <v>0</v>
      </c>
      <c r="K486" s="16"/>
      <c r="M486" s="5" t="s">
        <v>128</v>
      </c>
      <c r="N486" s="5" t="s">
        <v>127</v>
      </c>
      <c r="P486" s="322"/>
      <c r="Q486" s="322"/>
      <c r="R486" s="322"/>
      <c r="T486" s="322"/>
      <c r="U486" s="322"/>
      <c r="W486" s="322"/>
      <c r="X486" s="322"/>
      <c r="Z486" s="322"/>
      <c r="AA486" s="322"/>
      <c r="AB486" s="322"/>
      <c r="AC486" s="322"/>
      <c r="AE486" s="281"/>
      <c r="AF486" s="322"/>
    </row>
    <row r="487" spans="1:32" ht="12.75" customHeight="1" x14ac:dyDescent="0.35">
      <c r="A487" s="362">
        <v>484</v>
      </c>
      <c r="B487" s="363">
        <v>13</v>
      </c>
      <c r="C487" s="364">
        <v>44458</v>
      </c>
      <c r="D487" s="377" t="s">
        <v>102</v>
      </c>
      <c r="E487" s="366" t="str">
        <f t="shared" si="102"/>
        <v>DYNAMO SC</v>
      </c>
      <c r="F487" s="366" t="str">
        <f t="shared" si="102"/>
        <v>GUILFORD BLACK EAGLES</v>
      </c>
      <c r="G487" s="367"/>
      <c r="H487" s="361">
        <f>VLOOKUP(E487,START_TIMES,2)</f>
        <v>0.41666666666666702</v>
      </c>
      <c r="I487" s="366" t="str">
        <f>VLOOKUP(E487,FallFields1,2)</f>
        <v>Wakeman Park (T), Westport</v>
      </c>
      <c r="J487" s="368" t="s">
        <v>0</v>
      </c>
      <c r="K487" s="16"/>
      <c r="M487" s="5" t="s">
        <v>126</v>
      </c>
      <c r="N487" s="5" t="s">
        <v>131</v>
      </c>
      <c r="P487" s="322"/>
      <c r="Q487" s="322"/>
      <c r="R487" s="322"/>
      <c r="T487" s="322"/>
      <c r="U487" s="322"/>
      <c r="W487" s="322"/>
      <c r="X487" s="322"/>
      <c r="Z487" s="322"/>
      <c r="AA487" s="322"/>
      <c r="AB487" s="322"/>
      <c r="AC487" s="322"/>
      <c r="AE487" s="281"/>
      <c r="AF487" s="322"/>
    </row>
    <row r="488" spans="1:32" ht="12.75" customHeight="1" x14ac:dyDescent="0.35">
      <c r="A488" s="362">
        <v>485</v>
      </c>
      <c r="B488" s="363">
        <v>13</v>
      </c>
      <c r="C488" s="364">
        <v>44458</v>
      </c>
      <c r="D488" s="377" t="s">
        <v>102</v>
      </c>
      <c r="E488" s="366" t="str">
        <f t="shared" si="102"/>
        <v>POLONIA FALCON STARS FC</v>
      </c>
      <c r="F488" s="366" t="str">
        <f t="shared" si="102"/>
        <v>GREENWICH PUMAS LEGENDS</v>
      </c>
      <c r="G488" s="367"/>
      <c r="H488" s="361">
        <f>VLOOKUP(E488,START_TIMES,2)</f>
        <v>0.375</v>
      </c>
      <c r="I488" s="366" t="str">
        <f>VLOOKUP(E488,FallFields1,2)</f>
        <v>Falcon Field (G), New Britain</v>
      </c>
      <c r="J488" s="368" t="s">
        <v>0</v>
      </c>
      <c r="K488" s="16"/>
      <c r="M488" s="5" t="s">
        <v>132</v>
      </c>
      <c r="N488" s="5" t="s">
        <v>130</v>
      </c>
      <c r="P488" s="322"/>
      <c r="Q488" s="322"/>
      <c r="R488" s="322"/>
      <c r="T488" s="322"/>
      <c r="U488" s="322"/>
      <c r="W488" s="322"/>
      <c r="X488" s="322"/>
      <c r="Z488" s="322"/>
      <c r="AA488" s="322"/>
      <c r="AB488" s="322"/>
      <c r="AC488" s="322"/>
      <c r="AE488" s="281"/>
      <c r="AF488" s="322"/>
    </row>
    <row r="489" spans="1:32" ht="12.5" customHeight="1" x14ac:dyDescent="0.35">
      <c r="A489" s="362">
        <v>486</v>
      </c>
      <c r="B489" s="363" t="s">
        <v>0</v>
      </c>
      <c r="C489" s="364" t="s">
        <v>0</v>
      </c>
      <c r="D489" s="369" t="s">
        <v>0</v>
      </c>
      <c r="E489" s="366" t="s">
        <v>0</v>
      </c>
      <c r="F489" s="366" t="s">
        <v>0</v>
      </c>
      <c r="G489" s="367" t="s">
        <v>0</v>
      </c>
      <c r="H489" s="361"/>
      <c r="I489" s="366" t="s">
        <v>0</v>
      </c>
      <c r="J489" s="368" t="s">
        <v>0</v>
      </c>
      <c r="K489" s="16"/>
      <c r="M489" s="5"/>
      <c r="N489" s="5"/>
    </row>
    <row r="490" spans="1:32" ht="12.5" customHeight="1" x14ac:dyDescent="0.35">
      <c r="A490" s="362">
        <v>487</v>
      </c>
      <c r="B490" s="363">
        <v>13</v>
      </c>
      <c r="C490" s="364">
        <v>44458</v>
      </c>
      <c r="D490" s="378" t="s">
        <v>103</v>
      </c>
      <c r="E490" s="366" t="str">
        <f t="shared" ref="E490:F493" si="103">VLOOKUP(M490,Teams,2)</f>
        <v>ZIMMITTI SC</v>
      </c>
      <c r="F490" s="366" t="str">
        <f t="shared" si="103"/>
        <v>NEW FAIRFIELD UNITED</v>
      </c>
      <c r="G490" s="367"/>
      <c r="H490" s="361">
        <f>VLOOKUP(E490,START_TIMES,2)</f>
        <v>0.41666666666666702</v>
      </c>
      <c r="I490" s="366" t="str">
        <f>VLOOKUP(E490,FallFields1,2)</f>
        <v>Pontelandolfo Club (G), Waterbury</v>
      </c>
      <c r="J490" s="368" t="s">
        <v>0</v>
      </c>
      <c r="K490" s="16"/>
      <c r="M490" s="5" t="s">
        <v>147</v>
      </c>
      <c r="N490" s="5" t="s">
        <v>141</v>
      </c>
    </row>
    <row r="491" spans="1:32" ht="12.75" customHeight="1" x14ac:dyDescent="0.35">
      <c r="A491" s="362">
        <v>488</v>
      </c>
      <c r="B491" s="363">
        <v>13</v>
      </c>
      <c r="C491" s="364">
        <v>44458</v>
      </c>
      <c r="D491" s="378" t="s">
        <v>103</v>
      </c>
      <c r="E491" s="366" t="str">
        <f t="shared" si="103"/>
        <v>NORWALK MARINERS</v>
      </c>
      <c r="F491" s="366" t="str">
        <f t="shared" si="103"/>
        <v>CLUB NAPOLI 50</v>
      </c>
      <c r="G491" s="367"/>
      <c r="H491" s="361">
        <v>0.33333333333333331</v>
      </c>
      <c r="I491" s="366" t="str">
        <f>VLOOKUP(E491,FallFields1,2)</f>
        <v>Nathan Hale MS (T), Norwalk</v>
      </c>
      <c r="J491" s="368" t="s">
        <v>0</v>
      </c>
      <c r="K491" s="16"/>
      <c r="M491" s="5" t="s">
        <v>144</v>
      </c>
      <c r="N491" s="5" t="s">
        <v>136</v>
      </c>
      <c r="P491" s="322"/>
      <c r="Q491" s="322"/>
      <c r="R491" s="322"/>
      <c r="T491" s="322"/>
      <c r="U491" s="322"/>
      <c r="W491" s="322"/>
      <c r="X491" s="322"/>
      <c r="Z491" s="322"/>
      <c r="AA491" s="322"/>
      <c r="AB491" s="322"/>
      <c r="AC491" s="322"/>
      <c r="AE491" s="281"/>
      <c r="AF491" s="322"/>
    </row>
    <row r="492" spans="1:32" ht="12.75" customHeight="1" thickBot="1" x14ac:dyDescent="0.4">
      <c r="A492" s="362">
        <v>489</v>
      </c>
      <c r="B492" s="363">
        <v>13</v>
      </c>
      <c r="C492" s="364">
        <v>44458</v>
      </c>
      <c r="D492" s="378" t="s">
        <v>103</v>
      </c>
      <c r="E492" s="371" t="str">
        <f t="shared" si="103"/>
        <v>BYE 50</v>
      </c>
      <c r="F492" s="366" t="str">
        <f t="shared" si="103"/>
        <v>STAMFORD CITY</v>
      </c>
      <c r="G492" s="367"/>
      <c r="H492" s="361">
        <f>VLOOKUP(E492,START_TIMES,2)</f>
        <v>0.41666666666666669</v>
      </c>
      <c r="I492" s="366" t="str">
        <f>VLOOKUP(E492,FallFields1,2)</f>
        <v>--</v>
      </c>
      <c r="J492" s="368" t="s">
        <v>0</v>
      </c>
      <c r="K492" s="16"/>
      <c r="M492" s="5" t="s">
        <v>134</v>
      </c>
      <c r="N492" s="5" t="s">
        <v>146</v>
      </c>
      <c r="P492" s="322"/>
      <c r="Q492" s="322"/>
      <c r="R492" s="322"/>
      <c r="T492" s="322"/>
      <c r="U492" s="322"/>
      <c r="W492" s="322"/>
      <c r="X492" s="322"/>
      <c r="Z492" s="322"/>
      <c r="AA492" s="322"/>
      <c r="AB492" s="322"/>
      <c r="AE492" s="281"/>
    </row>
    <row r="493" spans="1:32" ht="12.75" customHeight="1" thickTop="1" thickBot="1" x14ac:dyDescent="0.4">
      <c r="A493" s="362">
        <v>490</v>
      </c>
      <c r="B493" s="363">
        <v>13</v>
      </c>
      <c r="C493" s="364">
        <v>44458</v>
      </c>
      <c r="D493" s="378" t="s">
        <v>103</v>
      </c>
      <c r="E493" s="366" t="str">
        <f t="shared" si="103"/>
        <v>NORTH BRANFORD LEGENDS</v>
      </c>
      <c r="F493" s="366" t="str">
        <f t="shared" si="103"/>
        <v>EAST HAVEN SC</v>
      </c>
      <c r="G493" s="367"/>
      <c r="H493" s="361">
        <f>VLOOKUP(E493,START_TIMES,2)</f>
        <v>0.41666666666666702</v>
      </c>
      <c r="I493" s="366" t="str">
        <f>VLOOKUP(E493,FallFields1,2)</f>
        <v>Northford Park (G), North Branford</v>
      </c>
      <c r="J493" s="368" t="s">
        <v>0</v>
      </c>
      <c r="K493" s="16"/>
      <c r="M493" s="5" t="s">
        <v>142</v>
      </c>
      <c r="N493" s="5" t="s">
        <v>138</v>
      </c>
      <c r="P493" s="322"/>
      <c r="Q493" s="322"/>
      <c r="R493" s="322"/>
      <c r="S493" s="16"/>
      <c r="T493" s="207"/>
      <c r="U493" s="207"/>
      <c r="V493" s="16">
        <v>73</v>
      </c>
      <c r="W493" s="218"/>
      <c r="X493" s="224"/>
      <c r="Y493" s="16"/>
      <c r="Z493" s="275"/>
      <c r="AA493" s="322"/>
      <c r="AB493" s="322"/>
      <c r="AC493" s="16"/>
      <c r="AF493" s="322"/>
    </row>
    <row r="494" spans="1:32" ht="12.75" customHeight="1" thickTop="1" thickBot="1" x14ac:dyDescent="0.4">
      <c r="A494" s="362">
        <v>491</v>
      </c>
      <c r="B494" s="362" t="s">
        <v>0</v>
      </c>
      <c r="C494" s="364" t="s">
        <v>0</v>
      </c>
      <c r="D494" s="394" t="s">
        <v>0</v>
      </c>
      <c r="E494" s="366" t="s">
        <v>0</v>
      </c>
      <c r="F494" s="366" t="s">
        <v>0</v>
      </c>
      <c r="G494" s="367" t="s">
        <v>0</v>
      </c>
      <c r="H494" s="361" t="e">
        <f>VLOOKUP(E494,START_TIMES,2)</f>
        <v>#N/A</v>
      </c>
      <c r="I494" s="366" t="s">
        <v>0</v>
      </c>
      <c r="J494" s="368" t="s">
        <v>0</v>
      </c>
      <c r="K494" s="16"/>
      <c r="M494" s="5"/>
      <c r="N494" s="5"/>
      <c r="P494" s="322"/>
      <c r="Q494" s="322"/>
      <c r="S494" s="16"/>
      <c r="T494" s="207"/>
      <c r="U494" s="207"/>
      <c r="V494" s="16">
        <v>74</v>
      </c>
      <c r="W494" s="218"/>
      <c r="X494" s="224"/>
      <c r="Y494" s="16"/>
      <c r="Z494" s="275"/>
      <c r="AA494" s="322"/>
      <c r="AB494" s="322"/>
      <c r="AC494" s="91"/>
      <c r="AE494" s="281"/>
      <c r="AF494" s="322"/>
    </row>
    <row r="495" spans="1:32" ht="12.75" customHeight="1" thickTop="1" x14ac:dyDescent="0.35">
      <c r="A495" s="362">
        <v>492</v>
      </c>
      <c r="B495" s="363">
        <v>14</v>
      </c>
      <c r="C495" s="364">
        <v>44465</v>
      </c>
      <c r="D495" s="365" t="s">
        <v>10</v>
      </c>
      <c r="E495" s="366" t="str">
        <f t="shared" ref="E495:F499" si="104">VLOOKUP(M495,Teams,2)</f>
        <v>CLINTON 30</v>
      </c>
      <c r="F495" s="366" t="str">
        <f t="shared" si="104"/>
        <v>CLUB NAPOLI 30</v>
      </c>
      <c r="G495" s="367"/>
      <c r="H495" s="361">
        <v>0.33333333333333331</v>
      </c>
      <c r="I495" s="366" t="str">
        <f>VLOOKUP(E495,FallFields1,2)</f>
        <v>Indian River Sports Complex (T), Clinton</v>
      </c>
      <c r="J495" s="368" t="s">
        <v>0</v>
      </c>
      <c r="K495" s="16"/>
      <c r="M495" s="5" t="s">
        <v>101</v>
      </c>
      <c r="N495" s="5" t="s">
        <v>95</v>
      </c>
      <c r="P495" s="322"/>
      <c r="Q495" s="322"/>
      <c r="R495" s="322"/>
      <c r="T495" s="324"/>
      <c r="U495" s="324"/>
      <c r="V495" s="325"/>
      <c r="W495" s="324"/>
      <c r="X495" s="324"/>
      <c r="Z495" s="322"/>
      <c r="AA495" s="322"/>
      <c r="AB495" s="322"/>
      <c r="AF495" s="322"/>
    </row>
    <row r="496" spans="1:32" ht="12.75" customHeight="1" x14ac:dyDescent="0.35">
      <c r="A496" s="362">
        <v>493</v>
      </c>
      <c r="B496" s="363">
        <v>14</v>
      </c>
      <c r="C496" s="364">
        <v>44465</v>
      </c>
      <c r="D496" s="365" t="s">
        <v>10</v>
      </c>
      <c r="E496" s="366" t="str">
        <f t="shared" si="104"/>
        <v>STAMFORD FC</v>
      </c>
      <c r="F496" s="366" t="str">
        <f t="shared" si="104"/>
        <v>NEWTOWN SALTY DOGS</v>
      </c>
      <c r="G496" s="367"/>
      <c r="H496" s="361">
        <f>VLOOKUP(E496,START_TIMES,2)</f>
        <v>0.41666666666666702</v>
      </c>
      <c r="I496" s="366" t="str">
        <f>VLOOKUP(E496,FallFields1,2)</f>
        <v>West Beach Fields (T), Stamford</v>
      </c>
      <c r="J496" s="368" t="s">
        <v>0</v>
      </c>
      <c r="K496" s="16"/>
      <c r="M496" s="5" t="s">
        <v>96</v>
      </c>
      <c r="N496" s="5" t="s">
        <v>94</v>
      </c>
      <c r="P496" s="322"/>
      <c r="Q496" s="322"/>
      <c r="R496" s="322"/>
      <c r="T496" s="322"/>
      <c r="U496" s="322"/>
      <c r="W496" s="322"/>
      <c r="X496" s="322"/>
      <c r="Z496" s="322"/>
      <c r="AA496" s="322"/>
      <c r="AB496" s="322"/>
      <c r="AF496" s="322"/>
    </row>
    <row r="497" spans="1:32" ht="12.75" customHeight="1" x14ac:dyDescent="0.35">
      <c r="A497" s="362">
        <v>494</v>
      </c>
      <c r="B497" s="363">
        <v>14</v>
      </c>
      <c r="C497" s="364">
        <v>44465</v>
      </c>
      <c r="D497" s="365" t="s">
        <v>10</v>
      </c>
      <c r="E497" s="366" t="str">
        <f t="shared" si="104"/>
        <v>GREENWICH ARSENAL 30</v>
      </c>
      <c r="F497" s="366" t="str">
        <f t="shared" si="104"/>
        <v>VASCO DA GAMA 30</v>
      </c>
      <c r="G497" s="367"/>
      <c r="H497" s="361">
        <f>VLOOKUP(E497,START_TIMES,2)</f>
        <v>0.41666666666666702</v>
      </c>
      <c r="I497" s="366" t="str">
        <f>VLOOKUP(E497,FallFields1,2)</f>
        <v>tbd</v>
      </c>
      <c r="J497" s="368" t="s">
        <v>0</v>
      </c>
      <c r="K497" s="16"/>
      <c r="M497" s="5" t="s">
        <v>98</v>
      </c>
      <c r="N497" s="5" t="s">
        <v>97</v>
      </c>
      <c r="P497" s="322"/>
      <c r="Q497" s="322"/>
      <c r="R497" s="322"/>
      <c r="T497" s="322"/>
      <c r="U497" s="322"/>
      <c r="W497" s="322"/>
      <c r="X497" s="322"/>
      <c r="Z497" s="322"/>
      <c r="AA497" s="322"/>
      <c r="AB497" s="322"/>
      <c r="AF497" s="322"/>
    </row>
    <row r="498" spans="1:32" ht="12.75" customHeight="1" x14ac:dyDescent="0.35">
      <c r="A498" s="362">
        <v>495</v>
      </c>
      <c r="B498" s="363">
        <v>14</v>
      </c>
      <c r="C498" s="364">
        <v>44465</v>
      </c>
      <c r="D498" s="365" t="s">
        <v>10</v>
      </c>
      <c r="E498" s="366" t="str">
        <f t="shared" si="104"/>
        <v>NORTH BRANFORD 30</v>
      </c>
      <c r="F498" s="366" t="str">
        <f t="shared" si="104"/>
        <v>SHELTON FC</v>
      </c>
      <c r="G498" s="367"/>
      <c r="H498" s="361">
        <f>VLOOKUP(E498,START_TIMES,2)</f>
        <v>0.41666666666666669</v>
      </c>
      <c r="I498" s="366" t="str">
        <f>VLOOKUP(E498,FallFields1,2)</f>
        <v>Northford Park (G), North Branford</v>
      </c>
      <c r="J498" s="368" t="s">
        <v>0</v>
      </c>
      <c r="K498" s="16"/>
      <c r="M498" s="5" t="s">
        <v>99</v>
      </c>
      <c r="N498" s="5" t="s">
        <v>93</v>
      </c>
      <c r="P498" s="322"/>
      <c r="Q498" s="322"/>
      <c r="R498" s="322"/>
      <c r="T498" s="322"/>
      <c r="U498" s="322"/>
      <c r="W498" s="322"/>
      <c r="X498" s="322"/>
      <c r="Z498" s="322"/>
      <c r="AA498" s="322"/>
      <c r="AB498" s="322"/>
      <c r="AE498" s="281"/>
      <c r="AF498" s="322"/>
    </row>
    <row r="499" spans="1:32" ht="12.75" customHeight="1" x14ac:dyDescent="0.35">
      <c r="A499" s="362">
        <v>496</v>
      </c>
      <c r="B499" s="363">
        <v>14</v>
      </c>
      <c r="C499" s="364">
        <v>44465</v>
      </c>
      <c r="D499" s="365" t="s">
        <v>10</v>
      </c>
      <c r="E499" s="366" t="str">
        <f t="shared" si="104"/>
        <v>NAUGATUCK FUSION</v>
      </c>
      <c r="F499" s="366" t="str">
        <f t="shared" si="104"/>
        <v>DANBURY UNITED 30</v>
      </c>
      <c r="G499" s="367"/>
      <c r="H499" s="361">
        <f>VLOOKUP(E499,START_TIMES,2)</f>
        <v>0.41666666666666702</v>
      </c>
      <c r="I499" s="366" t="str">
        <f>VLOOKUP(E499,FallFields1,2)</f>
        <v>City Hill MS (G), Naugatuck</v>
      </c>
      <c r="J499" s="368" t="s">
        <v>0</v>
      </c>
      <c r="K499" s="16"/>
      <c r="M499" s="5" t="s">
        <v>92</v>
      </c>
      <c r="N499" s="5" t="s">
        <v>100</v>
      </c>
      <c r="P499" s="322"/>
      <c r="Q499" s="322"/>
      <c r="R499" s="322"/>
      <c r="T499" s="322"/>
      <c r="U499" s="322"/>
      <c r="W499" s="322"/>
      <c r="X499" s="322"/>
      <c r="Z499" s="322"/>
      <c r="AA499" s="322"/>
      <c r="AB499" s="322"/>
      <c r="AF499" s="322"/>
    </row>
    <row r="500" spans="1:32" ht="12.75" customHeight="1" x14ac:dyDescent="0.35">
      <c r="A500" s="362">
        <v>497</v>
      </c>
      <c r="B500" s="363" t="s">
        <v>0</v>
      </c>
      <c r="C500" s="364" t="s">
        <v>0</v>
      </c>
      <c r="D500" s="369" t="s">
        <v>0</v>
      </c>
      <c r="E500" s="366" t="s">
        <v>0</v>
      </c>
      <c r="F500" s="366" t="s">
        <v>0</v>
      </c>
      <c r="G500" s="367" t="s">
        <v>0</v>
      </c>
      <c r="H500" s="361"/>
      <c r="I500" s="366" t="s">
        <v>0</v>
      </c>
      <c r="J500" s="368" t="s">
        <v>0</v>
      </c>
      <c r="K500" s="16"/>
      <c r="M500" s="5"/>
      <c r="N500" s="5"/>
      <c r="P500" s="322"/>
      <c r="Q500" s="322"/>
      <c r="R500" s="322"/>
      <c r="T500" s="322"/>
      <c r="U500" s="322"/>
      <c r="W500" s="322"/>
      <c r="X500" s="322"/>
      <c r="Z500" s="322"/>
      <c r="AA500" s="322"/>
      <c r="AB500" s="322"/>
      <c r="AC500" s="322"/>
      <c r="AE500" s="281"/>
      <c r="AF500" s="322"/>
    </row>
    <row r="501" spans="1:32" ht="12.75" customHeight="1" x14ac:dyDescent="0.35">
      <c r="A501" s="362">
        <v>498</v>
      </c>
      <c r="B501" s="363">
        <v>14</v>
      </c>
      <c r="C501" s="364">
        <v>44465</v>
      </c>
      <c r="D501" s="370" t="s">
        <v>175</v>
      </c>
      <c r="E501" s="366" t="str">
        <f t="shared" ref="E501:F505" si="105">VLOOKUP(M501,Teams,2)</f>
        <v>TRINITY FC</v>
      </c>
      <c r="F501" s="366" t="str">
        <f t="shared" si="105"/>
        <v>QPR</v>
      </c>
      <c r="G501" s="367"/>
      <c r="H501" s="361">
        <f>VLOOKUP(E501,START_TIMES,2)</f>
        <v>0.41666666666666702</v>
      </c>
      <c r="I501" s="366" t="str">
        <f>VLOOKUP(E501,FallFields1,2)</f>
        <v>Celentano Field, New Haven</v>
      </c>
      <c r="J501" s="368" t="s">
        <v>0</v>
      </c>
      <c r="K501" s="91"/>
      <c r="L501" s="91"/>
      <c r="M501" s="87" t="s">
        <v>159</v>
      </c>
      <c r="N501" s="87" t="s">
        <v>158</v>
      </c>
      <c r="T501" s="322"/>
      <c r="U501" s="322"/>
      <c r="W501" s="322"/>
      <c r="X501" s="322"/>
    </row>
    <row r="502" spans="1:32" ht="12.75" customHeight="1" x14ac:dyDescent="0.35">
      <c r="A502" s="362">
        <v>499</v>
      </c>
      <c r="B502" s="363">
        <v>14</v>
      </c>
      <c r="C502" s="364">
        <v>44465</v>
      </c>
      <c r="D502" s="370" t="s">
        <v>175</v>
      </c>
      <c r="E502" s="366" t="str">
        <f t="shared" si="105"/>
        <v>CLUB INDEPENDIENTE</v>
      </c>
      <c r="F502" s="366" t="str">
        <f t="shared" si="105"/>
        <v>LITCHFIELD COUNTY BLUES</v>
      </c>
      <c r="G502" s="367"/>
      <c r="H502" s="361">
        <f>VLOOKUP(E502,START_TIMES,2)</f>
        <v>0.33333333333333331</v>
      </c>
      <c r="I502" s="366" t="str">
        <f>VLOOKUP(E502,FallFields1,2)</f>
        <v>Woodruff Field (T), Milford</v>
      </c>
      <c r="J502" s="368" t="s">
        <v>0</v>
      </c>
      <c r="K502" s="16"/>
      <c r="M502" s="87" t="s">
        <v>151</v>
      </c>
      <c r="N502" s="87" t="s">
        <v>154</v>
      </c>
      <c r="T502" s="322"/>
      <c r="U502" s="322"/>
      <c r="W502" s="322"/>
      <c r="X502" s="322"/>
    </row>
    <row r="503" spans="1:32" ht="12.75" customHeight="1" x14ac:dyDescent="0.35">
      <c r="A503" s="362">
        <v>500</v>
      </c>
      <c r="B503" s="363">
        <v>14</v>
      </c>
      <c r="C503" s="364">
        <v>44465</v>
      </c>
      <c r="D503" s="370" t="s">
        <v>175</v>
      </c>
      <c r="E503" s="366" t="str">
        <f t="shared" si="105"/>
        <v>MILFORD TUESDAY</v>
      </c>
      <c r="F503" s="371" t="str">
        <f t="shared" si="105"/>
        <v>INTERNATIONAL FC</v>
      </c>
      <c r="G503" s="367"/>
      <c r="H503" s="361">
        <f>VLOOKUP(E503,START_TIMES,2)</f>
        <v>0.33333333333333331</v>
      </c>
      <c r="I503" s="366" t="str">
        <f>VLOOKUP(E503,FallFields1,2)</f>
        <v>Peck Place School (G), Orange</v>
      </c>
      <c r="J503" s="368" t="s">
        <v>0</v>
      </c>
      <c r="K503" s="16"/>
      <c r="M503" s="87" t="s">
        <v>156</v>
      </c>
      <c r="N503" s="87" t="s">
        <v>150</v>
      </c>
      <c r="P503" s="16"/>
      <c r="Q503" s="16"/>
      <c r="T503" s="322"/>
      <c r="U503" s="322"/>
      <c r="W503" s="322"/>
      <c r="X503" s="322"/>
    </row>
    <row r="504" spans="1:32" ht="12.75" customHeight="1" x14ac:dyDescent="0.35">
      <c r="A504" s="362">
        <v>501</v>
      </c>
      <c r="B504" s="363">
        <v>14</v>
      </c>
      <c r="C504" s="364">
        <v>44465</v>
      </c>
      <c r="D504" s="370" t="s">
        <v>175</v>
      </c>
      <c r="E504" s="366" t="str">
        <f t="shared" si="105"/>
        <v>HAMDEN ALL STARS</v>
      </c>
      <c r="F504" s="366" t="str">
        <f t="shared" si="105"/>
        <v>COYOTES FC</v>
      </c>
      <c r="G504" s="367"/>
      <c r="H504" s="361">
        <f>VLOOKUP(E504,START_TIMES,2)</f>
        <v>0.41666666666666702</v>
      </c>
      <c r="I504" s="366" t="str">
        <f>VLOOKUP(E504,FallFields1,2)</f>
        <v>West Woods School (G), Hamden</v>
      </c>
      <c r="J504" s="368" t="s">
        <v>0</v>
      </c>
      <c r="K504" s="16"/>
      <c r="M504" s="87" t="s">
        <v>153</v>
      </c>
      <c r="N504" s="87" t="s">
        <v>152</v>
      </c>
      <c r="P504" s="16"/>
      <c r="Q504" s="16"/>
      <c r="R504" s="322"/>
      <c r="T504" s="322"/>
      <c r="U504" s="322"/>
      <c r="W504" s="322"/>
      <c r="X504" s="322"/>
      <c r="AA504" s="322"/>
      <c r="AB504" s="322"/>
    </row>
    <row r="505" spans="1:32" ht="12.75" customHeight="1" x14ac:dyDescent="0.35">
      <c r="A505" s="362">
        <v>502</v>
      </c>
      <c r="B505" s="363">
        <v>14</v>
      </c>
      <c r="C505" s="364">
        <v>44465</v>
      </c>
      <c r="D505" s="370" t="s">
        <v>175</v>
      </c>
      <c r="E505" s="366" t="str">
        <f t="shared" si="105"/>
        <v>MILFORD AMIGOS</v>
      </c>
      <c r="F505" s="366" t="str">
        <f t="shared" si="105"/>
        <v>POLONIA FALCON FC 30</v>
      </c>
      <c r="G505" s="367"/>
      <c r="H505" s="361">
        <f>VLOOKUP(E505,START_TIMES,2)</f>
        <v>0.33333333333333331</v>
      </c>
      <c r="I505" s="366" t="str">
        <f>VLOOKUP(E505,FallFields1,2)</f>
        <v>Pease Road (G), Woodbridge</v>
      </c>
      <c r="J505" s="368" t="s">
        <v>0</v>
      </c>
      <c r="K505" s="16"/>
      <c r="M505" s="5" t="s">
        <v>155</v>
      </c>
      <c r="N505" s="5" t="s">
        <v>157</v>
      </c>
      <c r="P505" s="16"/>
      <c r="Q505" s="16"/>
      <c r="R505" s="322"/>
      <c r="T505" s="322"/>
      <c r="U505" s="322"/>
      <c r="W505" s="322"/>
      <c r="X505" s="322"/>
      <c r="Z505" s="322"/>
      <c r="AA505" s="322"/>
      <c r="AB505" s="322"/>
      <c r="AC505" s="322"/>
      <c r="AF505" s="322"/>
    </row>
    <row r="506" spans="1:32" ht="12.75" customHeight="1" x14ac:dyDescent="0.35">
      <c r="A506" s="362">
        <v>503</v>
      </c>
      <c r="B506" s="363" t="s">
        <v>0</v>
      </c>
      <c r="C506" s="364" t="s">
        <v>0</v>
      </c>
      <c r="D506" s="369" t="s">
        <v>0</v>
      </c>
      <c r="E506" s="366" t="s">
        <v>0</v>
      </c>
      <c r="F506" s="366" t="s">
        <v>0</v>
      </c>
      <c r="G506" s="367" t="s">
        <v>0</v>
      </c>
      <c r="H506" s="361"/>
      <c r="I506" s="366" t="s">
        <v>0</v>
      </c>
      <c r="J506" s="368" t="s">
        <v>0</v>
      </c>
      <c r="K506" s="91"/>
      <c r="L506" s="91"/>
      <c r="M506" s="5"/>
      <c r="N506" s="5"/>
      <c r="P506" s="16"/>
      <c r="Q506" s="16"/>
      <c r="R506" s="322"/>
      <c r="T506" s="322"/>
      <c r="U506" s="322"/>
      <c r="W506" s="322"/>
      <c r="X506" s="322"/>
      <c r="Z506" s="322"/>
      <c r="AA506" s="322"/>
      <c r="AB506" s="322"/>
      <c r="AC506" s="322"/>
      <c r="AE506" s="281"/>
      <c r="AF506" s="322"/>
    </row>
    <row r="507" spans="1:32" ht="12.75" customHeight="1" thickBot="1" x14ac:dyDescent="0.4">
      <c r="A507" s="362">
        <v>504</v>
      </c>
      <c r="B507" s="363">
        <v>14</v>
      </c>
      <c r="C507" s="364">
        <v>44465</v>
      </c>
      <c r="D507" s="373" t="s">
        <v>11</v>
      </c>
      <c r="E507" s="366" t="str">
        <f t="shared" ref="E507:F511" si="106">VLOOKUP(M507,Teams,2)</f>
        <v>WATERBURY ALBANIANS</v>
      </c>
      <c r="F507" s="366" t="str">
        <f t="shared" si="106"/>
        <v>VASCO DA GAMA 40</v>
      </c>
      <c r="G507" s="367"/>
      <c r="H507" s="361">
        <f>VLOOKUP(E507,START_TIMES,2)</f>
        <v>0.33333333333333331</v>
      </c>
      <c r="I507" s="366" t="str">
        <f>VLOOKUP(E507,FallFields1,2)</f>
        <v>Brookfield HS, Brookfield</v>
      </c>
      <c r="J507" s="368" t="s">
        <v>0</v>
      </c>
      <c r="K507" s="16"/>
      <c r="M507" s="5" t="s">
        <v>109</v>
      </c>
      <c r="N507" s="5" t="s">
        <v>108</v>
      </c>
      <c r="P507" s="16"/>
      <c r="Q507" s="16"/>
      <c r="T507" s="322"/>
      <c r="U507" s="322"/>
      <c r="W507" s="322"/>
    </row>
    <row r="508" spans="1:32" ht="12.75" customHeight="1" thickTop="1" thickBot="1" x14ac:dyDescent="0.4">
      <c r="A508" s="362">
        <v>505</v>
      </c>
      <c r="B508" s="363">
        <v>14</v>
      </c>
      <c r="C508" s="364">
        <v>44465</v>
      </c>
      <c r="D508" s="373" t="s">
        <v>11</v>
      </c>
      <c r="E508" s="366" t="str">
        <f t="shared" si="106"/>
        <v>GREENWICH ARSENAL 40</v>
      </c>
      <c r="F508" s="366" t="str">
        <f t="shared" si="106"/>
        <v>HENRY  REID FC 40</v>
      </c>
      <c r="G508" s="380"/>
      <c r="H508" s="361">
        <f>VLOOKUP(E508,START_TIMES,2)</f>
        <v>0.41666666666666702</v>
      </c>
      <c r="I508" s="366" t="str">
        <f>VLOOKUP(E508,FallFields1,2)</f>
        <v>tbd</v>
      </c>
      <c r="J508" s="368" t="s">
        <v>0</v>
      </c>
      <c r="K508" s="16"/>
      <c r="M508" s="5" t="s">
        <v>161</v>
      </c>
      <c r="N508" s="5" t="s">
        <v>104</v>
      </c>
      <c r="P508" s="16"/>
      <c r="Q508" s="16"/>
      <c r="R508" s="322"/>
      <c r="T508" s="322"/>
      <c r="U508" s="322"/>
      <c r="W508" s="322"/>
      <c r="X508" s="322"/>
      <c r="Z508" s="322"/>
      <c r="AA508" s="322"/>
      <c r="AB508" s="322"/>
      <c r="AC508" s="322"/>
      <c r="AE508" s="281"/>
      <c r="AF508" s="322"/>
    </row>
    <row r="509" spans="1:32" ht="12.75" customHeight="1" thickTop="1" thickBot="1" x14ac:dyDescent="0.4">
      <c r="A509" s="362">
        <v>506</v>
      </c>
      <c r="B509" s="363">
        <v>14</v>
      </c>
      <c r="C509" s="364">
        <v>44465</v>
      </c>
      <c r="D509" s="373" t="s">
        <v>11</v>
      </c>
      <c r="E509" s="366" t="str">
        <f t="shared" si="106"/>
        <v>RIDGEFIELD KICKS</v>
      </c>
      <c r="F509" s="366" t="str">
        <f t="shared" si="106"/>
        <v>FAIRFIELD GAC 40</v>
      </c>
      <c r="G509" s="367"/>
      <c r="H509" s="361">
        <f>VLOOKUP(E509,START_TIMES,2)</f>
        <v>0.375</v>
      </c>
      <c r="I509" s="366" t="str">
        <f>VLOOKUP(E509,FallFields1,2)</f>
        <v>Scotland School (G), Ridgefield</v>
      </c>
      <c r="J509" s="368" t="s">
        <v>0</v>
      </c>
      <c r="K509" s="16"/>
      <c r="M509" s="5" t="s">
        <v>106</v>
      </c>
      <c r="N509" s="5" t="s">
        <v>160</v>
      </c>
      <c r="P509" s="16"/>
      <c r="Q509" s="16"/>
      <c r="R509" s="322"/>
      <c r="T509" s="322"/>
      <c r="U509" s="322"/>
      <c r="W509" s="322"/>
      <c r="X509" s="322"/>
      <c r="Z509" s="322"/>
      <c r="AA509" s="322"/>
      <c r="AB509" s="322"/>
      <c r="AE509" s="281"/>
    </row>
    <row r="510" spans="1:32" ht="12.75" customHeight="1" thickTop="1" thickBot="1" x14ac:dyDescent="0.4">
      <c r="A510" s="362">
        <v>507</v>
      </c>
      <c r="B510" s="363">
        <v>14</v>
      </c>
      <c r="C510" s="364">
        <v>44465</v>
      </c>
      <c r="D510" s="373" t="s">
        <v>11</v>
      </c>
      <c r="E510" s="366" t="str">
        <f t="shared" si="106"/>
        <v>GREENWICH PUMAS 40</v>
      </c>
      <c r="F510" s="366" t="str">
        <f t="shared" si="106"/>
        <v>GREENWICH GUNNERS 40</v>
      </c>
      <c r="G510" s="380"/>
      <c r="H510" s="361">
        <f>VLOOKUP(E510,START_TIMES,2)</f>
        <v>0.41666666666666702</v>
      </c>
      <c r="I510" s="366" t="str">
        <f>VLOOKUP(E510,FallFields1,2)</f>
        <v>tbd</v>
      </c>
      <c r="J510" s="368" t="s">
        <v>0</v>
      </c>
      <c r="K510" s="16"/>
      <c r="M510" s="5" t="s">
        <v>163</v>
      </c>
      <c r="N510" s="5" t="s">
        <v>162</v>
      </c>
      <c r="P510" s="16"/>
      <c r="Q510" s="16"/>
      <c r="R510" s="322"/>
      <c r="T510" s="322"/>
      <c r="U510" s="322"/>
      <c r="W510" s="322"/>
      <c r="X510" s="322"/>
      <c r="Z510" s="322"/>
      <c r="AA510" s="322"/>
      <c r="AB510" s="322"/>
      <c r="AE510" s="281"/>
    </row>
    <row r="511" spans="1:32" ht="12.75" customHeight="1" thickTop="1" x14ac:dyDescent="0.35">
      <c r="A511" s="362">
        <v>508</v>
      </c>
      <c r="B511" s="363">
        <v>14</v>
      </c>
      <c r="C511" s="364">
        <v>44465</v>
      </c>
      <c r="D511" s="373" t="s">
        <v>11</v>
      </c>
      <c r="E511" s="366" t="str">
        <f t="shared" si="106"/>
        <v>STORM FC</v>
      </c>
      <c r="F511" s="366" t="str">
        <f t="shared" si="106"/>
        <v>PAN ZONES</v>
      </c>
      <c r="G511" s="367"/>
      <c r="H511" s="361">
        <f>VLOOKUP(E511,START_TIMES,2)</f>
        <v>0.41666666666666702</v>
      </c>
      <c r="I511" s="366" t="str">
        <f>VLOOKUP(E511,FallFields1,2)</f>
        <v>Wakeman Park (T), Westport</v>
      </c>
      <c r="J511" s="368" t="s">
        <v>0</v>
      </c>
      <c r="K511" s="16"/>
      <c r="M511" s="5" t="s">
        <v>107</v>
      </c>
      <c r="N511" s="5" t="s">
        <v>105</v>
      </c>
      <c r="P511" s="16"/>
      <c r="Q511" s="16"/>
      <c r="R511" s="322"/>
      <c r="T511" s="322"/>
      <c r="U511" s="322"/>
      <c r="W511" s="322"/>
      <c r="X511" s="322"/>
      <c r="AA511" s="322"/>
      <c r="AB511" s="322"/>
    </row>
    <row r="512" spans="1:32" ht="12.75" customHeight="1" x14ac:dyDescent="0.35">
      <c r="A512" s="362">
        <v>509</v>
      </c>
      <c r="B512" s="363" t="s">
        <v>0</v>
      </c>
      <c r="C512" s="364" t="s">
        <v>0</v>
      </c>
      <c r="D512" s="369" t="s">
        <v>0</v>
      </c>
      <c r="E512" s="366" t="s">
        <v>0</v>
      </c>
      <c r="F512" s="366" t="s">
        <v>0</v>
      </c>
      <c r="G512" s="367" t="s">
        <v>0</v>
      </c>
      <c r="H512" s="361"/>
      <c r="I512" s="366" t="s">
        <v>0</v>
      </c>
      <c r="J512" s="368" t="s">
        <v>0</v>
      </c>
      <c r="K512" s="16"/>
      <c r="M512" s="5"/>
      <c r="N512" s="5"/>
      <c r="P512" s="16"/>
      <c r="Q512" s="16"/>
      <c r="R512" s="322"/>
      <c r="T512" s="322"/>
      <c r="U512" s="322"/>
      <c r="W512" s="322"/>
      <c r="X512" s="322"/>
      <c r="Z512" s="322"/>
      <c r="AA512" s="322"/>
      <c r="AB512" s="322"/>
      <c r="AC512" s="322"/>
      <c r="AE512" s="281"/>
      <c r="AF512" s="322"/>
    </row>
    <row r="513" spans="1:32" ht="12.75" customHeight="1" x14ac:dyDescent="0.35">
      <c r="A513" s="362">
        <v>510</v>
      </c>
      <c r="B513" s="363">
        <v>14</v>
      </c>
      <c r="C513" s="364">
        <v>44465</v>
      </c>
      <c r="D513" s="374" t="s">
        <v>12</v>
      </c>
      <c r="E513" s="366" t="e">
        <f t="shared" ref="E513:F519" si="107">VLOOKUP(M513,Teams,2)</f>
        <v>#N/A</v>
      </c>
      <c r="F513" s="366" t="e">
        <f t="shared" si="107"/>
        <v>#N/A</v>
      </c>
      <c r="G513" s="367"/>
      <c r="H513" s="361" t="e">
        <f t="shared" ref="H513:H519" si="108">VLOOKUP(E513,START_TIMES,2)</f>
        <v>#N/A</v>
      </c>
      <c r="I513" s="366" t="e">
        <f t="shared" ref="I513:I519" si="109">VLOOKUP(E513,FallFields1,2)</f>
        <v>#N/A</v>
      </c>
      <c r="J513" s="368" t="s">
        <v>0</v>
      </c>
      <c r="K513" s="16"/>
      <c r="M513" s="5"/>
      <c r="N513" s="5"/>
      <c r="P513" s="16"/>
      <c r="Q513" s="16"/>
    </row>
    <row r="514" spans="1:32" ht="12.75" customHeight="1" x14ac:dyDescent="0.35">
      <c r="A514" s="362">
        <v>511</v>
      </c>
      <c r="B514" s="363">
        <v>14</v>
      </c>
      <c r="C514" s="364">
        <v>44465</v>
      </c>
      <c r="D514" s="374" t="s">
        <v>12</v>
      </c>
      <c r="E514" s="366" t="e">
        <f t="shared" si="107"/>
        <v>#N/A</v>
      </c>
      <c r="F514" s="366" t="e">
        <f t="shared" si="107"/>
        <v>#N/A</v>
      </c>
      <c r="G514" s="367"/>
      <c r="H514" s="361" t="e">
        <f t="shared" si="108"/>
        <v>#N/A</v>
      </c>
      <c r="I514" s="366" t="e">
        <f t="shared" si="109"/>
        <v>#N/A</v>
      </c>
      <c r="J514" s="368" t="s">
        <v>0</v>
      </c>
      <c r="K514" s="16"/>
      <c r="M514" s="5"/>
      <c r="N514" s="5"/>
      <c r="P514" s="16"/>
      <c r="Q514" s="16"/>
      <c r="R514" s="322"/>
      <c r="T514" s="322"/>
      <c r="U514" s="322"/>
      <c r="W514" s="322"/>
      <c r="X514" s="322"/>
      <c r="AA514" s="322"/>
      <c r="AB514" s="322"/>
    </row>
    <row r="515" spans="1:32" ht="12.75" customHeight="1" x14ac:dyDescent="0.35">
      <c r="A515" s="362">
        <v>512</v>
      </c>
      <c r="B515" s="363">
        <v>14</v>
      </c>
      <c r="C515" s="364">
        <v>44465</v>
      </c>
      <c r="D515" s="374" t="s">
        <v>12</v>
      </c>
      <c r="E515" s="366" t="e">
        <f t="shared" si="107"/>
        <v>#N/A</v>
      </c>
      <c r="F515" s="366" t="e">
        <f t="shared" si="107"/>
        <v>#N/A</v>
      </c>
      <c r="G515" s="367"/>
      <c r="H515" s="361" t="e">
        <f t="shared" si="108"/>
        <v>#N/A</v>
      </c>
      <c r="I515" s="366" t="e">
        <f t="shared" si="109"/>
        <v>#N/A</v>
      </c>
      <c r="J515" s="368" t="s">
        <v>0</v>
      </c>
      <c r="K515" s="16"/>
      <c r="M515" s="5"/>
      <c r="N515" s="5"/>
      <c r="P515" s="16"/>
      <c r="Q515" s="16"/>
      <c r="R515" s="322"/>
      <c r="T515" s="322"/>
      <c r="U515" s="322"/>
      <c r="W515" s="322"/>
      <c r="X515" s="322"/>
      <c r="AA515" s="322"/>
      <c r="AB515" s="322"/>
    </row>
    <row r="516" spans="1:32" ht="12.75" customHeight="1" x14ac:dyDescent="0.35">
      <c r="A516" s="362">
        <v>513</v>
      </c>
      <c r="B516" s="363">
        <v>14</v>
      </c>
      <c r="C516" s="364">
        <v>44465</v>
      </c>
      <c r="D516" s="374" t="s">
        <v>12</v>
      </c>
      <c r="E516" s="366" t="e">
        <f t="shared" si="107"/>
        <v>#N/A</v>
      </c>
      <c r="F516" s="366" t="e">
        <f t="shared" si="107"/>
        <v>#N/A</v>
      </c>
      <c r="G516" s="376"/>
      <c r="H516" s="361" t="e">
        <f t="shared" si="108"/>
        <v>#N/A</v>
      </c>
      <c r="I516" s="366" t="e">
        <f t="shared" si="109"/>
        <v>#N/A</v>
      </c>
      <c r="J516" s="368" t="s">
        <v>0</v>
      </c>
      <c r="K516" s="16"/>
      <c r="M516" s="5"/>
      <c r="N516" s="5"/>
      <c r="P516" s="16"/>
      <c r="Q516" s="16"/>
      <c r="R516" s="322"/>
      <c r="T516" s="322"/>
      <c r="U516" s="322"/>
      <c r="W516" s="322"/>
      <c r="X516" s="322"/>
      <c r="AA516" s="322"/>
      <c r="AB516" s="322"/>
    </row>
    <row r="517" spans="1:32" ht="12.75" customHeight="1" x14ac:dyDescent="0.35">
      <c r="A517" s="362">
        <v>514</v>
      </c>
      <c r="B517" s="363">
        <v>14</v>
      </c>
      <c r="C517" s="364">
        <v>44465</v>
      </c>
      <c r="D517" s="374" t="s">
        <v>12</v>
      </c>
      <c r="E517" s="366" t="e">
        <f t="shared" si="107"/>
        <v>#N/A</v>
      </c>
      <c r="F517" s="366" t="e">
        <f t="shared" si="107"/>
        <v>#N/A</v>
      </c>
      <c r="G517" s="367"/>
      <c r="H517" s="361" t="e">
        <f t="shared" si="108"/>
        <v>#N/A</v>
      </c>
      <c r="I517" s="366" t="e">
        <f t="shared" si="109"/>
        <v>#N/A</v>
      </c>
      <c r="J517" s="368" t="s">
        <v>0</v>
      </c>
      <c r="K517" s="16"/>
      <c r="M517" s="5"/>
      <c r="N517" s="5"/>
      <c r="P517" s="16"/>
      <c r="Q517" s="16"/>
      <c r="R517" s="322"/>
      <c r="T517" s="322"/>
      <c r="U517" s="322"/>
      <c r="W517" s="322"/>
      <c r="X517" s="322"/>
      <c r="Z517" s="322"/>
      <c r="AA517" s="322"/>
      <c r="AB517" s="322"/>
      <c r="AC517" s="322"/>
      <c r="AF517" s="322"/>
    </row>
    <row r="518" spans="1:32" ht="12.75" customHeight="1" x14ac:dyDescent="0.35">
      <c r="A518" s="362">
        <v>515</v>
      </c>
      <c r="B518" s="363">
        <v>14</v>
      </c>
      <c r="C518" s="364">
        <v>44465</v>
      </c>
      <c r="D518" s="374" t="s">
        <v>12</v>
      </c>
      <c r="E518" s="366" t="e">
        <f t="shared" si="107"/>
        <v>#N/A</v>
      </c>
      <c r="F518" s="366" t="e">
        <f t="shared" si="107"/>
        <v>#N/A</v>
      </c>
      <c r="G518" s="367"/>
      <c r="H518" s="361" t="e">
        <f t="shared" si="108"/>
        <v>#N/A</v>
      </c>
      <c r="I518" s="366" t="e">
        <f t="shared" si="109"/>
        <v>#N/A</v>
      </c>
      <c r="J518" s="368" t="s">
        <v>0</v>
      </c>
      <c r="K518" s="16"/>
      <c r="M518" s="5"/>
      <c r="N518" s="5"/>
      <c r="P518" s="16"/>
      <c r="Q518" s="16"/>
      <c r="R518" s="322"/>
      <c r="T518" s="322"/>
      <c r="U518" s="322"/>
      <c r="W518" s="322"/>
      <c r="X518" s="322"/>
      <c r="Z518" s="322"/>
      <c r="AA518" s="322"/>
      <c r="AB518" s="322"/>
      <c r="AE518" s="281"/>
    </row>
    <row r="519" spans="1:32" ht="12.75" customHeight="1" x14ac:dyDescent="0.35">
      <c r="A519" s="362">
        <v>516</v>
      </c>
      <c r="B519" s="363">
        <v>14</v>
      </c>
      <c r="C519" s="364">
        <v>44465</v>
      </c>
      <c r="D519" s="374" t="s">
        <v>12</v>
      </c>
      <c r="E519" s="366" t="e">
        <f t="shared" si="107"/>
        <v>#N/A</v>
      </c>
      <c r="F519" s="366" t="e">
        <f t="shared" si="107"/>
        <v>#N/A</v>
      </c>
      <c r="G519" s="367"/>
      <c r="H519" s="361" t="e">
        <f t="shared" si="108"/>
        <v>#N/A</v>
      </c>
      <c r="I519" s="366" t="e">
        <f t="shared" si="109"/>
        <v>#N/A</v>
      </c>
      <c r="J519" s="368" t="s">
        <v>0</v>
      </c>
      <c r="K519" s="16"/>
      <c r="M519" s="5"/>
      <c r="N519" s="5"/>
      <c r="P519" s="16"/>
      <c r="Q519" s="16"/>
    </row>
    <row r="520" spans="1:32" ht="12.75" customHeight="1" x14ac:dyDescent="0.35">
      <c r="A520" s="362">
        <v>517</v>
      </c>
      <c r="B520" s="363" t="s">
        <v>0</v>
      </c>
      <c r="C520" s="364" t="s">
        <v>0</v>
      </c>
      <c r="D520" s="369" t="s">
        <v>0</v>
      </c>
      <c r="E520" s="366" t="s">
        <v>0</v>
      </c>
      <c r="F520" s="366" t="s">
        <v>0</v>
      </c>
      <c r="G520" s="367" t="s">
        <v>0</v>
      </c>
      <c r="H520" s="361"/>
      <c r="I520" s="366" t="s">
        <v>0</v>
      </c>
      <c r="J520" s="368" t="s">
        <v>0</v>
      </c>
      <c r="K520" s="91"/>
      <c r="L520" s="91"/>
      <c r="M520" s="5"/>
      <c r="N520" s="5"/>
      <c r="P520" s="16"/>
      <c r="Q520" s="16"/>
      <c r="R520" s="322"/>
      <c r="T520" s="322"/>
      <c r="U520" s="322"/>
      <c r="W520" s="322"/>
      <c r="X520" s="322"/>
      <c r="Z520" s="322"/>
      <c r="AA520" s="322"/>
      <c r="AB520" s="322"/>
      <c r="AC520" s="322"/>
      <c r="AE520" s="281"/>
      <c r="AF520" s="322"/>
    </row>
    <row r="521" spans="1:32" ht="12.75" customHeight="1" x14ac:dyDescent="0.35">
      <c r="A521" s="362">
        <v>518</v>
      </c>
      <c r="B521" s="363">
        <v>14</v>
      </c>
      <c r="C521" s="364">
        <v>44465</v>
      </c>
      <c r="D521" s="377" t="s">
        <v>102</v>
      </c>
      <c r="E521" s="366" t="str">
        <f t="shared" ref="E521:F525" si="110">VLOOKUP(M521,Teams,2)</f>
        <v>VASCO DA GAMA 50</v>
      </c>
      <c r="F521" s="366" t="str">
        <f t="shared" si="110"/>
        <v>POLONIA FALCON STARS FC</v>
      </c>
      <c r="G521" s="367"/>
      <c r="H521" s="361">
        <f>VLOOKUP(E521,START_TIMES,2)</f>
        <v>0.41666666666666702</v>
      </c>
      <c r="I521" s="366" t="str">
        <f>VLOOKUP(E521,FallFields1,2)</f>
        <v>Veterans Memorial Park (T), Bridgeport</v>
      </c>
      <c r="J521" s="368" t="s">
        <v>0</v>
      </c>
      <c r="K521" s="16"/>
      <c r="M521" s="5" t="s">
        <v>133</v>
      </c>
      <c r="N521" s="5" t="s">
        <v>132</v>
      </c>
      <c r="P521" s="16"/>
      <c r="Q521" s="16"/>
      <c r="R521" s="322"/>
      <c r="T521" s="322"/>
      <c r="U521" s="322"/>
      <c r="W521" s="322"/>
      <c r="X521" s="322"/>
      <c r="Z521" s="322"/>
      <c r="AA521" s="322"/>
      <c r="AB521" s="322"/>
      <c r="AC521" s="322"/>
      <c r="AE521" s="281"/>
      <c r="AF521" s="322"/>
    </row>
    <row r="522" spans="1:32" ht="12.75" customHeight="1" x14ac:dyDescent="0.35">
      <c r="A522" s="362">
        <v>519</v>
      </c>
      <c r="B522" s="363">
        <v>14</v>
      </c>
      <c r="C522" s="364">
        <v>44465</v>
      </c>
      <c r="D522" s="377" t="s">
        <v>102</v>
      </c>
      <c r="E522" s="366" t="str">
        <f t="shared" si="110"/>
        <v xml:space="preserve">CHESHIRE UNITED </v>
      </c>
      <c r="F522" s="366" t="str">
        <f t="shared" si="110"/>
        <v>GREENWICH ARSENAL 50</v>
      </c>
      <c r="G522" s="367"/>
      <c r="H522" s="361">
        <v>0.45833333333333331</v>
      </c>
      <c r="I522" s="366" t="str">
        <f>VLOOKUP(E522,FallFields1,2)</f>
        <v>Quinnipiac Park (G), Cheshire</v>
      </c>
      <c r="J522" s="368" t="s">
        <v>0</v>
      </c>
      <c r="K522" s="16"/>
      <c r="M522" s="5" t="s">
        <v>125</v>
      </c>
      <c r="N522" s="5" t="s">
        <v>128</v>
      </c>
      <c r="P522" s="16"/>
      <c r="Q522" s="16"/>
      <c r="R522" s="322"/>
      <c r="T522" s="322"/>
      <c r="U522" s="322"/>
      <c r="W522" s="322"/>
      <c r="X522" s="322"/>
      <c r="Z522" s="322"/>
      <c r="AA522" s="322"/>
      <c r="AB522" s="322"/>
      <c r="AC522" s="322"/>
      <c r="AE522" s="281"/>
      <c r="AF522" s="322"/>
    </row>
    <row r="523" spans="1:32" ht="12.75" customHeight="1" x14ac:dyDescent="0.35">
      <c r="A523" s="362">
        <v>520</v>
      </c>
      <c r="B523" s="363">
        <v>14</v>
      </c>
      <c r="C523" s="364">
        <v>44465</v>
      </c>
      <c r="D523" s="377" t="s">
        <v>102</v>
      </c>
      <c r="E523" s="366" t="str">
        <f t="shared" si="110"/>
        <v>CHESHIRE AZZURRI 50</v>
      </c>
      <c r="F523" s="366" t="str">
        <f t="shared" si="110"/>
        <v>GREENWICH PUMAS LEGENDS</v>
      </c>
      <c r="G523" s="367"/>
      <c r="H523" s="361">
        <v>0.375</v>
      </c>
      <c r="I523" s="366" t="str">
        <f>VLOOKUP(E523,FallFields1,2)</f>
        <v>Quinnipiac Park (G), Cheshire</v>
      </c>
      <c r="J523" s="368" t="s">
        <v>0</v>
      </c>
      <c r="K523" s="16"/>
      <c r="M523" s="5" t="s">
        <v>124</v>
      </c>
      <c r="N523" s="5" t="s">
        <v>130</v>
      </c>
      <c r="P523" s="16"/>
      <c r="Q523" s="16"/>
      <c r="R523" s="322"/>
      <c r="T523" s="322"/>
      <c r="U523" s="322"/>
      <c r="W523" s="322"/>
      <c r="X523" s="322"/>
      <c r="Z523" s="322"/>
      <c r="AA523" s="322"/>
      <c r="AB523" s="322"/>
      <c r="AC523" s="322"/>
      <c r="AE523" s="281"/>
      <c r="AF523" s="322"/>
    </row>
    <row r="524" spans="1:32" ht="12.75" customHeight="1" x14ac:dyDescent="0.35">
      <c r="A524" s="362">
        <v>521</v>
      </c>
      <c r="B524" s="363">
        <v>14</v>
      </c>
      <c r="C524" s="364">
        <v>44465</v>
      </c>
      <c r="D524" s="377" t="s">
        <v>102</v>
      </c>
      <c r="E524" s="366" t="str">
        <f t="shared" si="110"/>
        <v>FAIRFIELD GAC 50</v>
      </c>
      <c r="F524" s="366" t="str">
        <f t="shared" si="110"/>
        <v>DYNAMO SC</v>
      </c>
      <c r="G524" s="367"/>
      <c r="H524" s="361">
        <v>0.33333333333333331</v>
      </c>
      <c r="I524" s="366" t="str">
        <f>VLOOKUP(E524,FallFields1,2)</f>
        <v>Ludlowe HS (T), Fairfield</v>
      </c>
      <c r="J524" s="368" t="s">
        <v>0</v>
      </c>
      <c r="K524" s="16"/>
      <c r="M524" s="5" t="s">
        <v>127</v>
      </c>
      <c r="N524" s="5" t="s">
        <v>126</v>
      </c>
      <c r="P524" s="16"/>
      <c r="Q524" s="16"/>
      <c r="R524" s="322"/>
      <c r="T524" s="322"/>
      <c r="U524" s="322"/>
      <c r="W524" s="322"/>
      <c r="X524" s="322"/>
      <c r="Z524" s="322"/>
      <c r="AA524" s="322"/>
      <c r="AB524" s="322"/>
      <c r="AC524" s="322"/>
      <c r="AE524" s="281"/>
      <c r="AF524" s="322"/>
    </row>
    <row r="525" spans="1:32" ht="12.75" customHeight="1" x14ac:dyDescent="0.35">
      <c r="A525" s="362">
        <v>522</v>
      </c>
      <c r="B525" s="363">
        <v>14</v>
      </c>
      <c r="C525" s="364">
        <v>44465</v>
      </c>
      <c r="D525" s="377" t="s">
        <v>102</v>
      </c>
      <c r="E525" s="366" t="str">
        <f t="shared" si="110"/>
        <v>GREENWICH GUNNERS 50</v>
      </c>
      <c r="F525" s="366" t="str">
        <f t="shared" si="110"/>
        <v>GUILFORD BLACK EAGLES</v>
      </c>
      <c r="G525" s="367"/>
      <c r="H525" s="361">
        <f>VLOOKUP(E525,START_TIMES,2)</f>
        <v>0.41666666666666702</v>
      </c>
      <c r="I525" s="366" t="str">
        <f>VLOOKUP(E525,FallFields1,2)</f>
        <v>tbd</v>
      </c>
      <c r="J525" s="368" t="s">
        <v>0</v>
      </c>
      <c r="K525" s="16"/>
      <c r="M525" s="5" t="s">
        <v>129</v>
      </c>
      <c r="N525" s="5" t="s">
        <v>131</v>
      </c>
      <c r="P525" s="16"/>
      <c r="Q525" s="16"/>
      <c r="R525" s="322"/>
      <c r="T525" s="322"/>
      <c r="U525" s="322"/>
      <c r="W525" s="322"/>
      <c r="X525" s="322"/>
      <c r="Z525" s="322"/>
      <c r="AA525" s="322"/>
      <c r="AB525" s="322"/>
      <c r="AC525" s="322"/>
      <c r="AE525" s="281"/>
      <c r="AF525" s="322"/>
    </row>
    <row r="526" spans="1:32" ht="12.5" customHeight="1" x14ac:dyDescent="0.35">
      <c r="A526" s="362">
        <v>523</v>
      </c>
      <c r="B526" s="363" t="s">
        <v>0</v>
      </c>
      <c r="C526" s="364" t="s">
        <v>0</v>
      </c>
      <c r="D526" s="369" t="s">
        <v>0</v>
      </c>
      <c r="E526" s="366" t="s">
        <v>0</v>
      </c>
      <c r="F526" s="366" t="s">
        <v>0</v>
      </c>
      <c r="G526" s="367" t="s">
        <v>0</v>
      </c>
      <c r="H526" s="361"/>
      <c r="I526" s="366" t="s">
        <v>0</v>
      </c>
      <c r="J526" s="368" t="s">
        <v>0</v>
      </c>
      <c r="K526" s="16"/>
      <c r="M526" s="5"/>
      <c r="N526" s="5"/>
      <c r="P526" s="16"/>
      <c r="Q526" s="16"/>
    </row>
    <row r="527" spans="1:32" ht="12.5" customHeight="1" x14ac:dyDescent="0.35">
      <c r="A527" s="362">
        <v>524</v>
      </c>
      <c r="B527" s="363">
        <v>14</v>
      </c>
      <c r="C527" s="364">
        <v>44465</v>
      </c>
      <c r="D527" s="378" t="s">
        <v>103</v>
      </c>
      <c r="E527" s="366" t="e">
        <f t="shared" ref="E527:F530" si="111">VLOOKUP(M527,Teams,2)</f>
        <v>#N/A</v>
      </c>
      <c r="F527" s="366" t="e">
        <f t="shared" si="111"/>
        <v>#N/A</v>
      </c>
      <c r="G527" s="367"/>
      <c r="H527" s="361" t="e">
        <f t="shared" ref="H527:H532" si="112">VLOOKUP(E527,START_TIMES,2)</f>
        <v>#N/A</v>
      </c>
      <c r="I527" s="366" t="e">
        <f>VLOOKUP(E527,FallFields1,2)</f>
        <v>#N/A</v>
      </c>
      <c r="J527" s="368" t="s">
        <v>0</v>
      </c>
      <c r="K527" s="16"/>
      <c r="M527" s="5"/>
      <c r="N527" s="5"/>
      <c r="P527" s="16"/>
      <c r="Q527" s="16"/>
    </row>
    <row r="528" spans="1:32" ht="12.75" customHeight="1" x14ac:dyDescent="0.35">
      <c r="A528" s="362">
        <v>525</v>
      </c>
      <c r="B528" s="363">
        <v>14</v>
      </c>
      <c r="C528" s="364">
        <v>44465</v>
      </c>
      <c r="D528" s="378" t="s">
        <v>103</v>
      </c>
      <c r="E528" s="366" t="e">
        <f t="shared" si="111"/>
        <v>#N/A</v>
      </c>
      <c r="F528" s="366" t="e">
        <f t="shared" si="111"/>
        <v>#N/A</v>
      </c>
      <c r="G528" s="367"/>
      <c r="H528" s="361" t="e">
        <f t="shared" si="112"/>
        <v>#N/A</v>
      </c>
      <c r="I528" s="366" t="e">
        <f>VLOOKUP(E528,FallFields1,2)</f>
        <v>#N/A</v>
      </c>
      <c r="J528" s="368" t="s">
        <v>0</v>
      </c>
      <c r="K528" s="16"/>
      <c r="M528" s="5"/>
      <c r="N528" s="5"/>
      <c r="P528" s="16"/>
      <c r="Q528" s="16"/>
      <c r="R528" s="322"/>
      <c r="T528" s="322"/>
      <c r="U528" s="322"/>
      <c r="W528" s="322"/>
      <c r="X528" s="322"/>
      <c r="Z528" s="322"/>
      <c r="AA528" s="322"/>
      <c r="AB528" s="322"/>
      <c r="AC528" s="322"/>
      <c r="AE528" s="281"/>
      <c r="AF528" s="322"/>
    </row>
    <row r="529" spans="1:32" ht="12.75" customHeight="1" thickBot="1" x14ac:dyDescent="0.4">
      <c r="A529" s="362">
        <v>526</v>
      </c>
      <c r="B529" s="363">
        <v>14</v>
      </c>
      <c r="C529" s="364">
        <v>44465</v>
      </c>
      <c r="D529" s="378" t="s">
        <v>103</v>
      </c>
      <c r="E529" s="366" t="e">
        <f t="shared" si="111"/>
        <v>#N/A</v>
      </c>
      <c r="F529" s="366" t="e">
        <f t="shared" si="111"/>
        <v>#N/A</v>
      </c>
      <c r="G529" s="367"/>
      <c r="H529" s="361" t="e">
        <f t="shared" si="112"/>
        <v>#N/A</v>
      </c>
      <c r="I529" s="366" t="e">
        <f>VLOOKUP(E529,FallFields1,2)</f>
        <v>#N/A</v>
      </c>
      <c r="J529" s="368" t="s">
        <v>0</v>
      </c>
      <c r="K529" s="16"/>
      <c r="M529" s="5"/>
      <c r="N529" s="5"/>
      <c r="P529" s="16"/>
      <c r="Q529" s="16"/>
      <c r="R529" s="322"/>
      <c r="T529" s="322"/>
      <c r="U529" s="322"/>
      <c r="W529" s="322"/>
      <c r="X529" s="322"/>
      <c r="Z529" s="322"/>
      <c r="AA529" s="322"/>
      <c r="AB529" s="322"/>
      <c r="AE529" s="281"/>
    </row>
    <row r="530" spans="1:32" ht="12.75" customHeight="1" thickTop="1" thickBot="1" x14ac:dyDescent="0.4">
      <c r="A530" s="362">
        <v>527</v>
      </c>
      <c r="B530" s="363">
        <v>14</v>
      </c>
      <c r="C530" s="364">
        <v>44465</v>
      </c>
      <c r="D530" s="378" t="s">
        <v>103</v>
      </c>
      <c r="E530" s="366" t="e">
        <f t="shared" si="111"/>
        <v>#N/A</v>
      </c>
      <c r="F530" s="366" t="e">
        <f t="shared" si="111"/>
        <v>#N/A</v>
      </c>
      <c r="G530" s="367"/>
      <c r="H530" s="361" t="e">
        <f t="shared" si="112"/>
        <v>#N/A</v>
      </c>
      <c r="I530" s="366" t="e">
        <f>VLOOKUP(E530,FallFields1,2)</f>
        <v>#N/A</v>
      </c>
      <c r="J530" s="368" t="s">
        <v>0</v>
      </c>
      <c r="K530" s="16"/>
      <c r="M530" s="5"/>
      <c r="N530" s="5"/>
      <c r="P530" s="16"/>
      <c r="Q530" s="16"/>
      <c r="R530" s="322"/>
      <c r="S530" s="16"/>
      <c r="T530" s="207"/>
      <c r="U530" s="207"/>
      <c r="V530" s="16">
        <v>73</v>
      </c>
      <c r="W530" s="218"/>
      <c r="X530" s="224"/>
      <c r="Y530" s="16"/>
      <c r="Z530" s="275"/>
      <c r="AA530" s="322"/>
      <c r="AB530" s="322"/>
      <c r="AC530" s="16"/>
      <c r="AF530" s="322"/>
    </row>
    <row r="531" spans="1:32" ht="12.75" customHeight="1" thickTop="1" thickBot="1" x14ac:dyDescent="0.4">
      <c r="A531" s="362">
        <v>528</v>
      </c>
      <c r="B531" s="362" t="s">
        <v>0</v>
      </c>
      <c r="C531" s="364" t="s">
        <v>0</v>
      </c>
      <c r="D531" s="394" t="s">
        <v>0</v>
      </c>
      <c r="E531" s="366" t="s">
        <v>0</v>
      </c>
      <c r="F531" s="366" t="s">
        <v>0</v>
      </c>
      <c r="G531" s="367" t="s">
        <v>0</v>
      </c>
      <c r="H531" s="361" t="e">
        <f t="shared" si="112"/>
        <v>#N/A</v>
      </c>
      <c r="I531" s="366" t="s">
        <v>0</v>
      </c>
      <c r="J531" s="368" t="s">
        <v>0</v>
      </c>
      <c r="K531" s="16"/>
      <c r="M531" s="5"/>
      <c r="N531" s="5"/>
      <c r="P531" s="16"/>
      <c r="Q531" s="16"/>
      <c r="S531" s="16"/>
      <c r="T531" s="207"/>
      <c r="U531" s="207"/>
      <c r="V531" s="16">
        <v>74</v>
      </c>
      <c r="W531" s="218"/>
      <c r="X531" s="224"/>
      <c r="Y531" s="16"/>
      <c r="Z531" s="275"/>
      <c r="AA531" s="322"/>
      <c r="AB531" s="322"/>
      <c r="AC531" s="91"/>
      <c r="AE531" s="281"/>
      <c r="AF531" s="322"/>
    </row>
    <row r="532" spans="1:32" ht="12.75" customHeight="1" thickTop="1" x14ac:dyDescent="0.35">
      <c r="A532" s="362">
        <v>529</v>
      </c>
      <c r="B532" s="363">
        <v>15</v>
      </c>
      <c r="C532" s="364">
        <v>44472</v>
      </c>
      <c r="D532" s="365" t="s">
        <v>10</v>
      </c>
      <c r="E532" s="366" t="str">
        <f t="shared" ref="E532:F536" si="113">VLOOKUP(M532,Teams,2)</f>
        <v>SHELTON FC</v>
      </c>
      <c r="F532" s="366" t="str">
        <f t="shared" si="113"/>
        <v>NEWTOWN SALTY DOGS</v>
      </c>
      <c r="G532" s="367"/>
      <c r="H532" s="361">
        <f t="shared" si="112"/>
        <v>0.33333333333333331</v>
      </c>
      <c r="I532" s="366" t="str">
        <f>VLOOKUP(E532,FallFields1,2)</f>
        <v>Nike Site (G), Shelton</v>
      </c>
      <c r="J532" s="368" t="s">
        <v>0</v>
      </c>
      <c r="K532" s="16"/>
      <c r="M532" s="5" t="s">
        <v>93</v>
      </c>
      <c r="N532" s="5" t="s">
        <v>94</v>
      </c>
      <c r="P532" s="16"/>
      <c r="Q532" s="16"/>
      <c r="R532" s="322"/>
      <c r="T532" s="324"/>
      <c r="U532" s="324"/>
      <c r="V532" s="325"/>
      <c r="W532" s="324"/>
      <c r="X532" s="324"/>
      <c r="Z532" s="322"/>
      <c r="AA532" s="322"/>
      <c r="AB532" s="322"/>
      <c r="AF532" s="322"/>
    </row>
    <row r="533" spans="1:32" ht="12.75" customHeight="1" x14ac:dyDescent="0.35">
      <c r="A533" s="362">
        <v>530</v>
      </c>
      <c r="B533" s="363">
        <v>15</v>
      </c>
      <c r="C533" s="364">
        <v>44472</v>
      </c>
      <c r="D533" s="365" t="s">
        <v>10</v>
      </c>
      <c r="E533" s="366" t="str">
        <f t="shared" si="113"/>
        <v>CLUB NAPOLI 30</v>
      </c>
      <c r="F533" s="366" t="str">
        <f t="shared" si="113"/>
        <v>STAMFORD FC</v>
      </c>
      <c r="G533" s="367"/>
      <c r="H533" s="361">
        <v>0.45833333333333331</v>
      </c>
      <c r="I533" s="366" t="str">
        <f>VLOOKUP(E533,FallFields1,2)</f>
        <v>Quinnipiac Park (G), Cheshire</v>
      </c>
      <c r="J533" s="368" t="s">
        <v>0</v>
      </c>
      <c r="K533" s="16"/>
      <c r="M533" s="5" t="s">
        <v>95</v>
      </c>
      <c r="N533" s="5" t="s">
        <v>96</v>
      </c>
      <c r="P533" s="16"/>
      <c r="Q533" s="16"/>
      <c r="R533" s="322"/>
      <c r="T533" s="322"/>
      <c r="U533" s="322"/>
      <c r="W533" s="322"/>
      <c r="X533" s="322"/>
      <c r="Z533" s="322"/>
      <c r="AA533" s="322"/>
      <c r="AB533" s="322"/>
      <c r="AF533" s="322"/>
    </row>
    <row r="534" spans="1:32" ht="12.75" customHeight="1" x14ac:dyDescent="0.35">
      <c r="A534" s="362">
        <v>531</v>
      </c>
      <c r="B534" s="363">
        <v>15</v>
      </c>
      <c r="C534" s="364">
        <v>44472</v>
      </c>
      <c r="D534" s="365" t="s">
        <v>10</v>
      </c>
      <c r="E534" s="366" t="str">
        <f t="shared" si="113"/>
        <v>NAUGATUCK FUSION</v>
      </c>
      <c r="F534" s="366" t="str">
        <f t="shared" si="113"/>
        <v>NORTH BRANFORD 30</v>
      </c>
      <c r="G534" s="367"/>
      <c r="H534" s="361">
        <f>VLOOKUP(E534,START_TIMES,2)</f>
        <v>0.41666666666666702</v>
      </c>
      <c r="I534" s="366" t="str">
        <f>VLOOKUP(E534,FallFields1,2)</f>
        <v>City Hill MS (G), Naugatuck</v>
      </c>
      <c r="J534" s="368" t="s">
        <v>0</v>
      </c>
      <c r="K534" s="16"/>
      <c r="M534" s="5" t="s">
        <v>92</v>
      </c>
      <c r="N534" s="5" t="s">
        <v>99</v>
      </c>
      <c r="P534" s="16"/>
      <c r="Q534" s="16"/>
      <c r="R534" s="322"/>
      <c r="T534" s="322"/>
      <c r="U534" s="322"/>
      <c r="W534" s="322"/>
      <c r="X534" s="322"/>
      <c r="Z534" s="322"/>
      <c r="AA534" s="322"/>
      <c r="AB534" s="322"/>
      <c r="AF534" s="322"/>
    </row>
    <row r="535" spans="1:32" ht="12.75" customHeight="1" x14ac:dyDescent="0.35">
      <c r="A535" s="362">
        <v>532</v>
      </c>
      <c r="B535" s="363">
        <v>15</v>
      </c>
      <c r="C535" s="364">
        <v>44472</v>
      </c>
      <c r="D535" s="365" t="s">
        <v>10</v>
      </c>
      <c r="E535" s="366" t="str">
        <f t="shared" si="113"/>
        <v>GREENWICH ARSENAL 30</v>
      </c>
      <c r="F535" s="366" t="str">
        <f t="shared" si="113"/>
        <v>DANBURY UNITED 30</v>
      </c>
      <c r="G535" s="367"/>
      <c r="H535" s="361">
        <f>VLOOKUP(E535,START_TIMES,2)</f>
        <v>0.41666666666666702</v>
      </c>
      <c r="I535" s="366" t="str">
        <f>VLOOKUP(E535,FallFields1,2)</f>
        <v>tbd</v>
      </c>
      <c r="J535" s="368" t="s">
        <v>0</v>
      </c>
      <c r="K535" s="16"/>
      <c r="M535" s="345" t="s">
        <v>98</v>
      </c>
      <c r="N535" s="345" t="s">
        <v>100</v>
      </c>
      <c r="P535" s="16"/>
      <c r="Q535" s="16"/>
      <c r="R535" s="322"/>
      <c r="T535" s="322"/>
      <c r="U535" s="322"/>
      <c r="W535" s="322"/>
      <c r="X535" s="322"/>
      <c r="Z535" s="322"/>
      <c r="AA535" s="322"/>
      <c r="AB535" s="322"/>
      <c r="AE535" s="281"/>
      <c r="AF535" s="322"/>
    </row>
    <row r="536" spans="1:32" ht="12.75" customHeight="1" x14ac:dyDescent="0.35">
      <c r="A536" s="362">
        <v>533</v>
      </c>
      <c r="B536" s="363">
        <v>15</v>
      </c>
      <c r="C536" s="364">
        <v>44472</v>
      </c>
      <c r="D536" s="365" t="s">
        <v>10</v>
      </c>
      <c r="E536" s="366" t="str">
        <f t="shared" si="113"/>
        <v>VASCO DA GAMA 30</v>
      </c>
      <c r="F536" s="366" t="str">
        <f t="shared" si="113"/>
        <v>CLINTON 30</v>
      </c>
      <c r="G536" s="367"/>
      <c r="H536" s="361">
        <v>0.33333333333333331</v>
      </c>
      <c r="I536" s="366" t="str">
        <f>VLOOKUP(E536,FallFields1,2)</f>
        <v>Veterans Memorial Park (T), Bridgeport</v>
      </c>
      <c r="J536" s="368" t="s">
        <v>0</v>
      </c>
      <c r="K536" s="16"/>
      <c r="M536" s="5" t="s">
        <v>97</v>
      </c>
      <c r="N536" s="5" t="s">
        <v>101</v>
      </c>
      <c r="P536" s="16"/>
      <c r="Q536" s="16"/>
      <c r="R536" s="322"/>
      <c r="T536" s="322"/>
      <c r="U536" s="322"/>
      <c r="W536" s="322"/>
      <c r="X536" s="322"/>
      <c r="Z536" s="322"/>
      <c r="AA536" s="322"/>
      <c r="AB536" s="322"/>
      <c r="AF536" s="322"/>
    </row>
    <row r="537" spans="1:32" ht="12.75" customHeight="1" x14ac:dyDescent="0.35">
      <c r="A537" s="362">
        <v>534</v>
      </c>
      <c r="B537" s="363" t="s">
        <v>0</v>
      </c>
      <c r="C537" s="364" t="s">
        <v>0</v>
      </c>
      <c r="D537" s="369" t="s">
        <v>0</v>
      </c>
      <c r="E537" s="366" t="s">
        <v>0</v>
      </c>
      <c r="F537" s="366" t="s">
        <v>0</v>
      </c>
      <c r="G537" s="367" t="s">
        <v>0</v>
      </c>
      <c r="H537" s="361"/>
      <c r="I537" s="366" t="s">
        <v>0</v>
      </c>
      <c r="J537" s="368" t="s">
        <v>0</v>
      </c>
      <c r="K537" s="16"/>
      <c r="M537" s="346"/>
      <c r="N537" s="346"/>
      <c r="P537" s="16"/>
      <c r="Q537" s="16"/>
      <c r="R537" s="322"/>
      <c r="T537" s="322"/>
      <c r="U537" s="322"/>
      <c r="W537" s="322"/>
      <c r="X537" s="322"/>
      <c r="Z537" s="322"/>
      <c r="AA537" s="322"/>
      <c r="AB537" s="322"/>
      <c r="AC537" s="322"/>
      <c r="AE537" s="281"/>
      <c r="AF537" s="322"/>
    </row>
    <row r="538" spans="1:32" ht="12.75" customHeight="1" x14ac:dyDescent="0.35">
      <c r="A538" s="362">
        <v>535</v>
      </c>
      <c r="B538" s="363">
        <v>15</v>
      </c>
      <c r="C538" s="364">
        <v>44472</v>
      </c>
      <c r="D538" s="370" t="s">
        <v>175</v>
      </c>
      <c r="E538" s="366" t="str">
        <f t="shared" ref="E538:F542" si="114">VLOOKUP(M538,Teams,2)</f>
        <v>COYOTES FC</v>
      </c>
      <c r="F538" s="366" t="str">
        <f t="shared" si="114"/>
        <v>LITCHFIELD COUNTY BLUES</v>
      </c>
      <c r="G538" s="367"/>
      <c r="H538" s="361">
        <f>VLOOKUP(E538,START_TIMES,2)</f>
        <v>0.33333333333333331</v>
      </c>
      <c r="I538" s="366" t="str">
        <f>VLOOKUP(E538,FallFields1,2)</f>
        <v>Falcon Field, Meriden</v>
      </c>
      <c r="J538" s="368" t="s">
        <v>0</v>
      </c>
      <c r="K538" s="91"/>
      <c r="L538" s="91"/>
      <c r="M538" s="5" t="s">
        <v>152</v>
      </c>
      <c r="N538" s="5" t="s">
        <v>154</v>
      </c>
      <c r="P538" s="16"/>
      <c r="Q538" s="16"/>
      <c r="T538" s="322"/>
      <c r="U538" s="322"/>
      <c r="W538" s="322"/>
      <c r="X538" s="322"/>
    </row>
    <row r="539" spans="1:32" ht="12.75" customHeight="1" x14ac:dyDescent="0.35">
      <c r="A539" s="362">
        <v>536</v>
      </c>
      <c r="B539" s="363">
        <v>15</v>
      </c>
      <c r="C539" s="364">
        <v>44472</v>
      </c>
      <c r="D539" s="370" t="s">
        <v>175</v>
      </c>
      <c r="E539" s="366" t="str">
        <f t="shared" si="114"/>
        <v>QPR</v>
      </c>
      <c r="F539" s="366" t="str">
        <f t="shared" si="114"/>
        <v>CLUB INDEPENDIENTE</v>
      </c>
      <c r="G539" s="367"/>
      <c r="H539" s="361">
        <v>0.41666666666666669</v>
      </c>
      <c r="I539" s="366" t="str">
        <f>VLOOKUP(E539,FallFields1,2)</f>
        <v>Quinnipiac Park (G), Cheshire</v>
      </c>
      <c r="J539" s="368" t="s">
        <v>0</v>
      </c>
      <c r="K539" s="16"/>
      <c r="M539" s="5" t="s">
        <v>158</v>
      </c>
      <c r="N539" s="5" t="s">
        <v>151</v>
      </c>
      <c r="P539" s="16"/>
      <c r="Q539" s="16"/>
      <c r="T539" s="322"/>
      <c r="U539" s="322"/>
      <c r="W539" s="322"/>
      <c r="X539" s="322"/>
    </row>
    <row r="540" spans="1:32" ht="12.75" customHeight="1" x14ac:dyDescent="0.35">
      <c r="A540" s="362">
        <v>537</v>
      </c>
      <c r="B540" s="363">
        <v>15</v>
      </c>
      <c r="C540" s="364">
        <v>44472</v>
      </c>
      <c r="D540" s="370" t="s">
        <v>175</v>
      </c>
      <c r="E540" s="366" t="str">
        <f t="shared" si="114"/>
        <v>MILFORD AMIGOS</v>
      </c>
      <c r="F540" s="366" t="str">
        <f t="shared" si="114"/>
        <v>HAMDEN ALL STARS</v>
      </c>
      <c r="G540" s="367"/>
      <c r="H540" s="361">
        <f>VLOOKUP(E540,START_TIMES,2)</f>
        <v>0.33333333333333331</v>
      </c>
      <c r="I540" s="366" t="str">
        <f>VLOOKUP(E540,FallFields1,2)</f>
        <v>Pease Road (G), Woodbridge</v>
      </c>
      <c r="J540" s="368" t="s">
        <v>0</v>
      </c>
      <c r="K540" s="16"/>
      <c r="M540" s="5" t="s">
        <v>155</v>
      </c>
      <c r="N540" s="5" t="s">
        <v>153</v>
      </c>
      <c r="P540" s="16"/>
      <c r="Q540" s="16"/>
      <c r="T540" s="322"/>
      <c r="U540" s="322"/>
      <c r="W540" s="322"/>
      <c r="X540" s="322"/>
    </row>
    <row r="541" spans="1:32" ht="12.75" customHeight="1" x14ac:dyDescent="0.35">
      <c r="A541" s="362">
        <v>538</v>
      </c>
      <c r="B541" s="363">
        <v>15</v>
      </c>
      <c r="C541" s="364">
        <v>44472</v>
      </c>
      <c r="D541" s="370" t="s">
        <v>175</v>
      </c>
      <c r="E541" s="366" t="str">
        <f t="shared" si="114"/>
        <v>POLONIA FALCON FC 30</v>
      </c>
      <c r="F541" s="366" t="str">
        <f t="shared" si="114"/>
        <v>MILFORD TUESDAY</v>
      </c>
      <c r="G541" s="367"/>
      <c r="H541" s="361">
        <f>VLOOKUP(E541,START_TIMES,2)</f>
        <v>0.375</v>
      </c>
      <c r="I541" s="366" t="str">
        <f>VLOOKUP(E541,FallFields1,2)</f>
        <v>Falcon Field (G), New Britain</v>
      </c>
      <c r="J541" s="368" t="s">
        <v>0</v>
      </c>
      <c r="K541" s="16"/>
      <c r="M541" s="5" t="s">
        <v>157</v>
      </c>
      <c r="N541" s="5" t="s">
        <v>156</v>
      </c>
      <c r="P541" s="16"/>
      <c r="Q541" s="16"/>
      <c r="R541" s="322"/>
      <c r="T541" s="322"/>
      <c r="U541" s="322"/>
      <c r="W541" s="322"/>
      <c r="X541" s="322"/>
      <c r="AA541" s="322"/>
      <c r="AB541" s="322"/>
    </row>
    <row r="542" spans="1:32" ht="12.75" customHeight="1" x14ac:dyDescent="0.35">
      <c r="A542" s="362">
        <v>539</v>
      </c>
      <c r="B542" s="363">
        <v>15</v>
      </c>
      <c r="C542" s="364">
        <v>44472</v>
      </c>
      <c r="D542" s="370" t="s">
        <v>175</v>
      </c>
      <c r="E542" s="371" t="str">
        <f t="shared" si="114"/>
        <v>INTERNATIONAL FC</v>
      </c>
      <c r="F542" s="366" t="str">
        <f t="shared" si="114"/>
        <v>TRINITY FC</v>
      </c>
      <c r="G542" s="367"/>
      <c r="H542" s="361">
        <f>VLOOKUP(E542,START_TIMES,2)</f>
        <v>0.41666666666666702</v>
      </c>
      <c r="I542" s="366" t="str">
        <f>VLOOKUP(E542,FallFields1,2)</f>
        <v>tbd</v>
      </c>
      <c r="J542" s="368" t="s">
        <v>0</v>
      </c>
      <c r="K542" s="16"/>
      <c r="M542" s="5" t="s">
        <v>150</v>
      </c>
      <c r="N542" s="5" t="s">
        <v>159</v>
      </c>
      <c r="P542" s="16"/>
      <c r="Q542" s="16"/>
      <c r="R542" s="322"/>
      <c r="T542" s="322"/>
      <c r="U542" s="322"/>
      <c r="W542" s="322"/>
      <c r="X542" s="322"/>
      <c r="Z542" s="322"/>
      <c r="AA542" s="322"/>
      <c r="AB542" s="322"/>
      <c r="AC542" s="322"/>
      <c r="AF542" s="322"/>
    </row>
    <row r="543" spans="1:32" ht="12.75" customHeight="1" x14ac:dyDescent="0.35">
      <c r="A543" s="362">
        <v>540</v>
      </c>
      <c r="B543" s="363" t="s">
        <v>0</v>
      </c>
      <c r="C543" s="364" t="s">
        <v>0</v>
      </c>
      <c r="D543" s="369" t="s">
        <v>0</v>
      </c>
      <c r="E543" s="366" t="s">
        <v>0</v>
      </c>
      <c r="F543" s="366" t="s">
        <v>0</v>
      </c>
      <c r="G543" s="367" t="s">
        <v>0</v>
      </c>
      <c r="H543" s="361"/>
      <c r="I543" s="366" t="s">
        <v>0</v>
      </c>
      <c r="J543" s="368" t="s">
        <v>0</v>
      </c>
      <c r="K543" s="91"/>
      <c r="L543" s="91"/>
      <c r="M543" s="5"/>
      <c r="N543" s="5"/>
      <c r="P543" s="16"/>
      <c r="Q543" s="16"/>
      <c r="R543" s="322"/>
      <c r="T543" s="322"/>
      <c r="U543" s="322"/>
      <c r="W543" s="322"/>
      <c r="X543" s="322"/>
      <c r="Z543" s="322"/>
      <c r="AA543" s="322"/>
      <c r="AB543" s="322"/>
      <c r="AC543" s="322"/>
      <c r="AE543" s="281"/>
      <c r="AF543" s="322"/>
    </row>
    <row r="544" spans="1:32" ht="12.75" customHeight="1" thickBot="1" x14ac:dyDescent="0.4">
      <c r="A544" s="362">
        <v>541</v>
      </c>
      <c r="B544" s="363">
        <v>15</v>
      </c>
      <c r="C544" s="364">
        <v>44472</v>
      </c>
      <c r="D544" s="373" t="s">
        <v>11</v>
      </c>
      <c r="E544" s="366" t="str">
        <f t="shared" ref="E544:F548" si="115">VLOOKUP(M544,Teams,2)</f>
        <v>GREENWICH GUNNERS 40</v>
      </c>
      <c r="F544" s="366" t="str">
        <f t="shared" si="115"/>
        <v>HENRY  REID FC 40</v>
      </c>
      <c r="G544" s="367"/>
      <c r="H544" s="361">
        <f>VLOOKUP(E544,START_TIMES,2)</f>
        <v>0.41666666666666702</v>
      </c>
      <c r="I544" s="366" t="str">
        <f>VLOOKUP(E544,FallFields1,2)</f>
        <v>tbd</v>
      </c>
      <c r="J544" s="368" t="s">
        <v>0</v>
      </c>
      <c r="K544" s="16"/>
      <c r="M544" s="5" t="s">
        <v>162</v>
      </c>
      <c r="N544" s="5" t="s">
        <v>104</v>
      </c>
      <c r="P544" s="16"/>
      <c r="Q544" s="16"/>
      <c r="T544" s="322"/>
      <c r="U544" s="322"/>
      <c r="W544" s="322"/>
    </row>
    <row r="545" spans="1:32" ht="12.75" customHeight="1" thickTop="1" thickBot="1" x14ac:dyDescent="0.4">
      <c r="A545" s="362">
        <v>542</v>
      </c>
      <c r="B545" s="363">
        <v>15</v>
      </c>
      <c r="C545" s="364">
        <v>44472</v>
      </c>
      <c r="D545" s="373" t="s">
        <v>11</v>
      </c>
      <c r="E545" s="366" t="str">
        <f t="shared" si="115"/>
        <v>VASCO DA GAMA 40</v>
      </c>
      <c r="F545" s="366" t="str">
        <f t="shared" si="115"/>
        <v>GREENWICH ARSENAL 40</v>
      </c>
      <c r="G545" s="380"/>
      <c r="H545" s="361">
        <f>VLOOKUP(E545,START_TIMES,2)</f>
        <v>0.41666666666666702</v>
      </c>
      <c r="I545" s="366" t="str">
        <f>VLOOKUP(E545,FallFields1,2)</f>
        <v>Veterans Memorial Park (T), Bridgeport</v>
      </c>
      <c r="J545" s="368" t="s">
        <v>0</v>
      </c>
      <c r="K545" s="16"/>
      <c r="M545" s="5" t="s">
        <v>108</v>
      </c>
      <c r="N545" s="5" t="s">
        <v>161</v>
      </c>
      <c r="P545" s="16"/>
      <c r="Q545" s="16"/>
      <c r="R545" s="322"/>
      <c r="T545" s="322"/>
      <c r="U545" s="322"/>
      <c r="W545" s="322"/>
      <c r="X545" s="322"/>
      <c r="Z545" s="322"/>
      <c r="AA545" s="322"/>
      <c r="AB545" s="322"/>
      <c r="AC545" s="322"/>
      <c r="AE545" s="281"/>
      <c r="AF545" s="322"/>
    </row>
    <row r="546" spans="1:32" ht="12.75" customHeight="1" thickTop="1" thickBot="1" x14ac:dyDescent="0.4">
      <c r="A546" s="362">
        <v>543</v>
      </c>
      <c r="B546" s="363">
        <v>15</v>
      </c>
      <c r="C546" s="364">
        <v>44472</v>
      </c>
      <c r="D546" s="373" t="s">
        <v>11</v>
      </c>
      <c r="E546" s="366" t="str">
        <f t="shared" si="115"/>
        <v>PAN ZONES</v>
      </c>
      <c r="F546" s="366" t="str">
        <f t="shared" si="115"/>
        <v>GREENWICH PUMAS 40</v>
      </c>
      <c r="G546" s="367"/>
      <c r="H546" s="361">
        <f>VLOOKUP(E546,START_TIMES,2)</f>
        <v>0.41666666666666702</v>
      </c>
      <c r="I546" s="366" t="str">
        <f>VLOOKUP(E546,FallFields1,2)</f>
        <v>Stanley Quarter Park (G), New Britain</v>
      </c>
      <c r="J546" s="368" t="s">
        <v>0</v>
      </c>
      <c r="K546" s="16"/>
      <c r="M546" s="5" t="s">
        <v>105</v>
      </c>
      <c r="N546" s="5" t="s">
        <v>163</v>
      </c>
      <c r="P546" s="16"/>
      <c r="Q546" s="16"/>
      <c r="R546" s="322"/>
      <c r="T546" s="322"/>
      <c r="U546" s="322"/>
      <c r="W546" s="322"/>
      <c r="X546" s="322"/>
      <c r="Z546" s="322"/>
      <c r="AA546" s="322"/>
      <c r="AB546" s="322"/>
      <c r="AE546" s="281"/>
    </row>
    <row r="547" spans="1:32" ht="12.75" customHeight="1" thickTop="1" thickBot="1" x14ac:dyDescent="0.4">
      <c r="A547" s="362">
        <v>544</v>
      </c>
      <c r="B547" s="363">
        <v>15</v>
      </c>
      <c r="C547" s="364">
        <v>44472</v>
      </c>
      <c r="D547" s="373" t="s">
        <v>11</v>
      </c>
      <c r="E547" s="366" t="str">
        <f t="shared" si="115"/>
        <v>STORM FC</v>
      </c>
      <c r="F547" s="366" t="str">
        <f t="shared" si="115"/>
        <v>RIDGEFIELD KICKS</v>
      </c>
      <c r="G547" s="380"/>
      <c r="H547" s="361">
        <f>VLOOKUP(E547,START_TIMES,2)</f>
        <v>0.41666666666666702</v>
      </c>
      <c r="I547" s="366" t="str">
        <f>VLOOKUP(E547,FallFields1,2)</f>
        <v>Wakeman Park (T), Westport</v>
      </c>
      <c r="J547" s="368" t="s">
        <v>0</v>
      </c>
      <c r="K547" s="16"/>
      <c r="M547" s="5" t="s">
        <v>107</v>
      </c>
      <c r="N547" s="5" t="s">
        <v>106</v>
      </c>
      <c r="P547" s="16"/>
      <c r="Q547" s="16"/>
      <c r="R547" s="322"/>
      <c r="T547" s="322"/>
      <c r="U547" s="322"/>
      <c r="W547" s="322"/>
      <c r="X547" s="322"/>
      <c r="Z547" s="322"/>
      <c r="AA547" s="322"/>
      <c r="AB547" s="322"/>
      <c r="AE547" s="281"/>
    </row>
    <row r="548" spans="1:32" ht="12.75" customHeight="1" thickTop="1" x14ac:dyDescent="0.35">
      <c r="A548" s="362">
        <v>545</v>
      </c>
      <c r="B548" s="363">
        <v>15</v>
      </c>
      <c r="C548" s="364">
        <v>44472</v>
      </c>
      <c r="D548" s="373" t="s">
        <v>11</v>
      </c>
      <c r="E548" s="366" t="str">
        <f t="shared" si="115"/>
        <v>FAIRFIELD GAC 40</v>
      </c>
      <c r="F548" s="366" t="str">
        <f t="shared" si="115"/>
        <v>WATERBURY ALBANIANS</v>
      </c>
      <c r="G548" s="367"/>
      <c r="H548" s="361">
        <v>0.33333333333333331</v>
      </c>
      <c r="I548" s="366" t="str">
        <f>VLOOKUP(E548,FallFields1,2)</f>
        <v>Ludlowe HS (T), Fairfield</v>
      </c>
      <c r="J548" s="368" t="s">
        <v>0</v>
      </c>
      <c r="K548" s="16"/>
      <c r="M548" s="5" t="s">
        <v>160</v>
      </c>
      <c r="N548" s="5" t="s">
        <v>109</v>
      </c>
      <c r="P548" s="16"/>
      <c r="Q548" s="16"/>
      <c r="R548" s="322"/>
      <c r="T548" s="322"/>
      <c r="U548" s="322"/>
      <c r="W548" s="322"/>
      <c r="X548" s="322"/>
      <c r="AA548" s="322"/>
      <c r="AB548" s="322"/>
    </row>
    <row r="549" spans="1:32" ht="12.75" customHeight="1" x14ac:dyDescent="0.35">
      <c r="A549" s="362">
        <v>546</v>
      </c>
      <c r="B549" s="363" t="s">
        <v>0</v>
      </c>
      <c r="C549" s="364" t="s">
        <v>0</v>
      </c>
      <c r="D549" s="369" t="s">
        <v>0</v>
      </c>
      <c r="E549" s="366" t="s">
        <v>0</v>
      </c>
      <c r="F549" s="366" t="s">
        <v>0</v>
      </c>
      <c r="G549" s="367" t="s">
        <v>0</v>
      </c>
      <c r="H549" s="361"/>
      <c r="I549" s="366" t="s">
        <v>0</v>
      </c>
      <c r="J549" s="368" t="s">
        <v>0</v>
      </c>
      <c r="K549" s="16"/>
      <c r="M549" s="5"/>
      <c r="N549" s="5"/>
      <c r="P549" s="16"/>
      <c r="Q549" s="16"/>
      <c r="R549" s="322"/>
      <c r="T549" s="322"/>
      <c r="U549" s="322"/>
      <c r="W549" s="322"/>
      <c r="X549" s="322"/>
      <c r="Z549" s="322"/>
      <c r="AA549" s="322"/>
      <c r="AB549" s="322"/>
      <c r="AC549" s="322"/>
      <c r="AE549" s="281"/>
      <c r="AF549" s="322"/>
    </row>
    <row r="550" spans="1:32" ht="12.75" customHeight="1" x14ac:dyDescent="0.35">
      <c r="A550" s="362">
        <v>547</v>
      </c>
      <c r="B550" s="363">
        <v>15</v>
      </c>
      <c r="C550" s="364">
        <v>44472</v>
      </c>
      <c r="D550" s="374" t="s">
        <v>12</v>
      </c>
      <c r="E550" s="366" t="e">
        <f t="shared" ref="E550:F556" si="116">VLOOKUP(M550,Teams,2)</f>
        <v>#N/A</v>
      </c>
      <c r="F550" s="366" t="e">
        <f t="shared" si="116"/>
        <v>#N/A</v>
      </c>
      <c r="G550" s="367"/>
      <c r="H550" s="361" t="e">
        <f t="shared" ref="H550:H556" si="117">VLOOKUP(E550,START_TIMES,2)</f>
        <v>#N/A</v>
      </c>
      <c r="I550" s="366" t="e">
        <f t="shared" ref="I550:I556" si="118">VLOOKUP(E550,FallFields1,2)</f>
        <v>#N/A</v>
      </c>
      <c r="J550" s="368" t="s">
        <v>0</v>
      </c>
      <c r="K550" s="16"/>
      <c r="M550" s="5"/>
      <c r="N550" s="5"/>
      <c r="P550" s="16"/>
      <c r="Q550" s="16"/>
    </row>
    <row r="551" spans="1:32" ht="12.75" customHeight="1" x14ac:dyDescent="0.35">
      <c r="A551" s="362">
        <v>548</v>
      </c>
      <c r="B551" s="363">
        <v>15</v>
      </c>
      <c r="C551" s="364">
        <v>44472</v>
      </c>
      <c r="D551" s="374" t="s">
        <v>12</v>
      </c>
      <c r="E551" s="366" t="e">
        <f t="shared" si="116"/>
        <v>#N/A</v>
      </c>
      <c r="F551" s="366" t="e">
        <f t="shared" si="116"/>
        <v>#N/A</v>
      </c>
      <c r="G551" s="367"/>
      <c r="H551" s="361" t="e">
        <f t="shared" si="117"/>
        <v>#N/A</v>
      </c>
      <c r="I551" s="366" t="e">
        <f t="shared" si="118"/>
        <v>#N/A</v>
      </c>
      <c r="J551" s="368" t="s">
        <v>0</v>
      </c>
      <c r="K551" s="16"/>
      <c r="M551" s="5"/>
      <c r="N551" s="5"/>
      <c r="P551" s="16"/>
      <c r="Q551" s="16"/>
      <c r="R551" s="322"/>
      <c r="T551" s="322"/>
      <c r="U551" s="322"/>
      <c r="W551" s="322"/>
      <c r="X551" s="322"/>
      <c r="AA551" s="322"/>
      <c r="AB551" s="322"/>
    </row>
    <row r="552" spans="1:32" ht="12.75" customHeight="1" x14ac:dyDescent="0.35">
      <c r="A552" s="362">
        <v>549</v>
      </c>
      <c r="B552" s="363">
        <v>15</v>
      </c>
      <c r="C552" s="364">
        <v>44472</v>
      </c>
      <c r="D552" s="374" t="s">
        <v>12</v>
      </c>
      <c r="E552" s="366" t="e">
        <f t="shared" si="116"/>
        <v>#N/A</v>
      </c>
      <c r="F552" s="366" t="e">
        <f t="shared" si="116"/>
        <v>#N/A</v>
      </c>
      <c r="G552" s="367"/>
      <c r="H552" s="361" t="e">
        <f t="shared" si="117"/>
        <v>#N/A</v>
      </c>
      <c r="I552" s="366" t="e">
        <f t="shared" si="118"/>
        <v>#N/A</v>
      </c>
      <c r="J552" s="368" t="s">
        <v>0</v>
      </c>
      <c r="K552" s="16"/>
      <c r="M552" s="5"/>
      <c r="N552" s="5"/>
      <c r="P552" s="16"/>
      <c r="Q552" s="16"/>
      <c r="R552" s="322"/>
      <c r="T552" s="322"/>
      <c r="U552" s="322"/>
      <c r="W552" s="322"/>
      <c r="X552" s="322"/>
      <c r="AA552" s="322"/>
      <c r="AB552" s="322"/>
    </row>
    <row r="553" spans="1:32" ht="12.75" customHeight="1" x14ac:dyDescent="0.35">
      <c r="A553" s="362">
        <v>550</v>
      </c>
      <c r="B553" s="363">
        <v>15</v>
      </c>
      <c r="C553" s="364">
        <v>44472</v>
      </c>
      <c r="D553" s="374" t="s">
        <v>12</v>
      </c>
      <c r="E553" s="366" t="e">
        <f t="shared" si="116"/>
        <v>#N/A</v>
      </c>
      <c r="F553" s="366" t="e">
        <f t="shared" si="116"/>
        <v>#N/A</v>
      </c>
      <c r="G553" s="376"/>
      <c r="H553" s="361" t="e">
        <f t="shared" si="117"/>
        <v>#N/A</v>
      </c>
      <c r="I553" s="366" t="e">
        <f t="shared" si="118"/>
        <v>#N/A</v>
      </c>
      <c r="J553" s="368" t="s">
        <v>0</v>
      </c>
      <c r="K553" s="16"/>
      <c r="M553" s="5"/>
      <c r="N553" s="5"/>
      <c r="P553" s="16"/>
      <c r="Q553" s="16"/>
      <c r="R553" s="322"/>
      <c r="T553" s="322"/>
      <c r="U553" s="322"/>
      <c r="W553" s="322"/>
      <c r="X553" s="322"/>
      <c r="AA553" s="322"/>
      <c r="AB553" s="322"/>
    </row>
    <row r="554" spans="1:32" ht="12.75" customHeight="1" x14ac:dyDescent="0.35">
      <c r="A554" s="362">
        <v>551</v>
      </c>
      <c r="B554" s="363">
        <v>15</v>
      </c>
      <c r="C554" s="364">
        <v>44472</v>
      </c>
      <c r="D554" s="374" t="s">
        <v>12</v>
      </c>
      <c r="E554" s="366" t="e">
        <f t="shared" si="116"/>
        <v>#N/A</v>
      </c>
      <c r="F554" s="366" t="e">
        <f t="shared" si="116"/>
        <v>#N/A</v>
      </c>
      <c r="G554" s="367"/>
      <c r="H554" s="361" t="e">
        <f t="shared" si="117"/>
        <v>#N/A</v>
      </c>
      <c r="I554" s="366" t="e">
        <f t="shared" si="118"/>
        <v>#N/A</v>
      </c>
      <c r="J554" s="368" t="s">
        <v>0</v>
      </c>
      <c r="K554" s="16"/>
      <c r="M554" s="5"/>
      <c r="N554" s="5"/>
      <c r="P554" s="16"/>
      <c r="Q554" s="16"/>
      <c r="R554" s="322"/>
      <c r="T554" s="322"/>
      <c r="U554" s="322"/>
      <c r="W554" s="322"/>
      <c r="X554" s="322"/>
      <c r="Z554" s="322"/>
      <c r="AA554" s="322"/>
      <c r="AB554" s="322"/>
      <c r="AC554" s="322"/>
      <c r="AF554" s="322"/>
    </row>
    <row r="555" spans="1:32" ht="12.75" customHeight="1" x14ac:dyDescent="0.35">
      <c r="A555" s="362">
        <v>552</v>
      </c>
      <c r="B555" s="363">
        <v>15</v>
      </c>
      <c r="C555" s="364">
        <v>44472</v>
      </c>
      <c r="D555" s="374" t="s">
        <v>12</v>
      </c>
      <c r="E555" s="366" t="e">
        <f t="shared" si="116"/>
        <v>#N/A</v>
      </c>
      <c r="F555" s="366" t="e">
        <f t="shared" si="116"/>
        <v>#N/A</v>
      </c>
      <c r="G555" s="367"/>
      <c r="H555" s="361" t="e">
        <f t="shared" si="117"/>
        <v>#N/A</v>
      </c>
      <c r="I555" s="366" t="e">
        <f t="shared" si="118"/>
        <v>#N/A</v>
      </c>
      <c r="J555" s="368" t="s">
        <v>0</v>
      </c>
      <c r="K555" s="16"/>
      <c r="M555" s="5"/>
      <c r="N555" s="5"/>
      <c r="P555" s="16"/>
      <c r="Q555" s="16"/>
      <c r="R555" s="322"/>
      <c r="T555" s="322"/>
      <c r="U555" s="322"/>
      <c r="W555" s="322"/>
      <c r="X555" s="322"/>
      <c r="Z555" s="322"/>
      <c r="AA555" s="322"/>
      <c r="AB555" s="322"/>
      <c r="AE555" s="281"/>
    </row>
    <row r="556" spans="1:32" ht="12.75" customHeight="1" x14ac:dyDescent="0.35">
      <c r="A556" s="362">
        <v>553</v>
      </c>
      <c r="B556" s="363">
        <v>15</v>
      </c>
      <c r="C556" s="364">
        <v>44472</v>
      </c>
      <c r="D556" s="374" t="s">
        <v>12</v>
      </c>
      <c r="E556" s="366" t="e">
        <f t="shared" si="116"/>
        <v>#N/A</v>
      </c>
      <c r="F556" s="366" t="e">
        <f t="shared" si="116"/>
        <v>#N/A</v>
      </c>
      <c r="G556" s="367"/>
      <c r="H556" s="361" t="e">
        <f t="shared" si="117"/>
        <v>#N/A</v>
      </c>
      <c r="I556" s="366" t="e">
        <f t="shared" si="118"/>
        <v>#N/A</v>
      </c>
      <c r="J556" s="368" t="s">
        <v>0</v>
      </c>
      <c r="K556" s="16"/>
      <c r="M556" s="5"/>
      <c r="N556" s="5"/>
      <c r="P556" s="16"/>
      <c r="Q556" s="16"/>
    </row>
    <row r="557" spans="1:32" ht="12.75" customHeight="1" x14ac:dyDescent="0.35">
      <c r="A557" s="362">
        <v>554</v>
      </c>
      <c r="B557" s="363" t="s">
        <v>0</v>
      </c>
      <c r="C557" s="364" t="s">
        <v>0</v>
      </c>
      <c r="D557" s="369" t="s">
        <v>0</v>
      </c>
      <c r="E557" s="366" t="s">
        <v>0</v>
      </c>
      <c r="F557" s="366" t="s">
        <v>0</v>
      </c>
      <c r="G557" s="367" t="s">
        <v>0</v>
      </c>
      <c r="H557" s="361"/>
      <c r="I557" s="366" t="s">
        <v>0</v>
      </c>
      <c r="J557" s="368" t="s">
        <v>0</v>
      </c>
      <c r="K557" s="91"/>
      <c r="L557" s="91"/>
      <c r="M557" s="5"/>
      <c r="N557" s="5"/>
      <c r="P557" s="16"/>
      <c r="Q557" s="16"/>
      <c r="R557" s="322"/>
      <c r="T557" s="322"/>
      <c r="U557" s="322"/>
      <c r="W557" s="322"/>
      <c r="X557" s="322"/>
      <c r="Z557" s="322"/>
      <c r="AA557" s="322"/>
      <c r="AB557" s="322"/>
      <c r="AC557" s="322"/>
      <c r="AE557" s="281"/>
      <c r="AF557" s="322"/>
    </row>
    <row r="558" spans="1:32" ht="12.75" customHeight="1" x14ac:dyDescent="0.35">
      <c r="A558" s="362">
        <v>555</v>
      </c>
      <c r="B558" s="363">
        <v>15</v>
      </c>
      <c r="C558" s="364">
        <v>44472</v>
      </c>
      <c r="D558" s="377" t="s">
        <v>102</v>
      </c>
      <c r="E558" s="366" t="str">
        <f t="shared" ref="E558:F562" si="119">VLOOKUP(M558,Teams,2)</f>
        <v>DYNAMO SC</v>
      </c>
      <c r="F558" s="366" t="str">
        <f t="shared" si="119"/>
        <v>GREENWICH ARSENAL 50</v>
      </c>
      <c r="G558" s="367"/>
      <c r="H558" s="361">
        <v>0.33333333333333331</v>
      </c>
      <c r="I558" s="366" t="str">
        <f>VLOOKUP(E558,FallFields1,2)</f>
        <v>Wakeman Park (T), Westport</v>
      </c>
      <c r="J558" s="368" t="s">
        <v>0</v>
      </c>
      <c r="K558" s="16"/>
      <c r="M558" s="5" t="s">
        <v>126</v>
      </c>
      <c r="N558" s="5" t="s">
        <v>128</v>
      </c>
      <c r="P558" s="16"/>
      <c r="Q558" s="16"/>
      <c r="R558" s="322"/>
      <c r="T558" s="322"/>
      <c r="U558" s="322"/>
      <c r="W558" s="322"/>
      <c r="X558" s="322"/>
      <c r="Z558" s="322"/>
      <c r="AA558" s="322"/>
      <c r="AB558" s="322"/>
      <c r="AC558" s="322"/>
      <c r="AE558" s="281"/>
      <c r="AF558" s="322"/>
    </row>
    <row r="559" spans="1:32" ht="12.75" customHeight="1" x14ac:dyDescent="0.35">
      <c r="A559" s="362">
        <v>556</v>
      </c>
      <c r="B559" s="363">
        <v>15</v>
      </c>
      <c r="C559" s="364">
        <v>44472</v>
      </c>
      <c r="D559" s="377" t="s">
        <v>102</v>
      </c>
      <c r="E559" s="366" t="str">
        <f t="shared" si="119"/>
        <v>POLONIA FALCON STARS FC</v>
      </c>
      <c r="F559" s="366" t="str">
        <f t="shared" si="119"/>
        <v xml:space="preserve">CHESHIRE UNITED </v>
      </c>
      <c r="G559" s="367"/>
      <c r="H559" s="361">
        <f>VLOOKUP(E559,START_TIMES,2)</f>
        <v>0.375</v>
      </c>
      <c r="I559" s="366" t="str">
        <f>VLOOKUP(E559,FallFields1,2)</f>
        <v>Falcon Field (G), New Britain</v>
      </c>
      <c r="J559" s="368" t="s">
        <v>0</v>
      </c>
      <c r="K559" s="16"/>
      <c r="M559" s="5" t="s">
        <v>132</v>
      </c>
      <c r="N559" s="5" t="s">
        <v>125</v>
      </c>
      <c r="P559" s="16"/>
      <c r="Q559" s="16"/>
      <c r="R559" s="322"/>
      <c r="T559" s="322"/>
      <c r="U559" s="322"/>
      <c r="W559" s="322"/>
      <c r="X559" s="322"/>
      <c r="Z559" s="322"/>
      <c r="AA559" s="322"/>
      <c r="AB559" s="322"/>
      <c r="AC559" s="322"/>
      <c r="AE559" s="281"/>
      <c r="AF559" s="322"/>
    </row>
    <row r="560" spans="1:32" ht="12.75" customHeight="1" x14ac:dyDescent="0.35">
      <c r="A560" s="362">
        <v>557</v>
      </c>
      <c r="B560" s="363">
        <v>15</v>
      </c>
      <c r="C560" s="364">
        <v>44472</v>
      </c>
      <c r="D560" s="377" t="s">
        <v>102</v>
      </c>
      <c r="E560" s="366" t="str">
        <f t="shared" si="119"/>
        <v>GREENWICH GUNNERS 50</v>
      </c>
      <c r="F560" s="366" t="str">
        <f t="shared" si="119"/>
        <v>FAIRFIELD GAC 50</v>
      </c>
      <c r="G560" s="367"/>
      <c r="H560" s="361">
        <f>VLOOKUP(E560,START_TIMES,2)</f>
        <v>0.41666666666666702</v>
      </c>
      <c r="I560" s="366" t="str">
        <f>VLOOKUP(E560,FallFields1,2)</f>
        <v>tbd</v>
      </c>
      <c r="J560" s="368" t="s">
        <v>0</v>
      </c>
      <c r="K560" s="16"/>
      <c r="M560" s="5" t="s">
        <v>129</v>
      </c>
      <c r="N560" s="5" t="s">
        <v>127</v>
      </c>
      <c r="P560" s="16"/>
      <c r="Q560" s="16"/>
      <c r="R560" s="322"/>
      <c r="T560" s="322"/>
      <c r="U560" s="322"/>
      <c r="W560" s="322"/>
      <c r="X560" s="322"/>
      <c r="Z560" s="322"/>
      <c r="AA560" s="322"/>
      <c r="AB560" s="322"/>
      <c r="AC560" s="322"/>
      <c r="AE560" s="281"/>
      <c r="AF560" s="322"/>
    </row>
    <row r="561" spans="1:32" ht="12.75" customHeight="1" x14ac:dyDescent="0.35">
      <c r="A561" s="362">
        <v>558</v>
      </c>
      <c r="B561" s="363">
        <v>15</v>
      </c>
      <c r="C561" s="364">
        <v>44472</v>
      </c>
      <c r="D561" s="377" t="s">
        <v>102</v>
      </c>
      <c r="E561" s="366" t="str">
        <f t="shared" si="119"/>
        <v>GUILFORD BLACK EAGLES</v>
      </c>
      <c r="F561" s="366" t="str">
        <f t="shared" si="119"/>
        <v>GREENWICH PUMAS LEGENDS</v>
      </c>
      <c r="G561" s="367"/>
      <c r="H561" s="361">
        <v>0.375</v>
      </c>
      <c r="I561" s="375" t="str">
        <f>VLOOKUP(E561,FallFields1,2)</f>
        <v>Calvin Leete School (G), Guilford</v>
      </c>
      <c r="J561" s="368" t="s">
        <v>0</v>
      </c>
      <c r="K561" s="16"/>
      <c r="M561" s="5" t="s">
        <v>131</v>
      </c>
      <c r="N561" s="5" t="s">
        <v>130</v>
      </c>
      <c r="P561" s="16"/>
      <c r="Q561" s="16"/>
      <c r="R561" s="322"/>
      <c r="T561" s="322"/>
      <c r="U561" s="322"/>
      <c r="W561" s="322"/>
      <c r="X561" s="322"/>
      <c r="Z561" s="322"/>
      <c r="AA561" s="322"/>
      <c r="AB561" s="322"/>
      <c r="AC561" s="322"/>
      <c r="AE561" s="281"/>
      <c r="AF561" s="322"/>
    </row>
    <row r="562" spans="1:32" ht="12.75" customHeight="1" x14ac:dyDescent="0.35">
      <c r="A562" s="362">
        <v>559</v>
      </c>
      <c r="B562" s="363">
        <v>15</v>
      </c>
      <c r="C562" s="364">
        <v>44472</v>
      </c>
      <c r="D562" s="377" t="s">
        <v>102</v>
      </c>
      <c r="E562" s="366" t="str">
        <f t="shared" si="119"/>
        <v>CHESHIRE AZZURRI 50</v>
      </c>
      <c r="F562" s="366" t="str">
        <f t="shared" si="119"/>
        <v>VASCO DA GAMA 50</v>
      </c>
      <c r="G562" s="367"/>
      <c r="H562" s="361">
        <v>0.375</v>
      </c>
      <c r="I562" s="366" t="str">
        <f>VLOOKUP(E562,FallFields1,2)</f>
        <v>Quinnipiac Park (G), Cheshire</v>
      </c>
      <c r="J562" s="368" t="s">
        <v>0</v>
      </c>
      <c r="K562" s="16"/>
      <c r="M562" s="5" t="s">
        <v>124</v>
      </c>
      <c r="N562" s="5" t="s">
        <v>133</v>
      </c>
      <c r="P562" s="16"/>
      <c r="Q562" s="16"/>
      <c r="R562" s="322"/>
      <c r="T562" s="322"/>
      <c r="U562" s="322"/>
      <c r="W562" s="322"/>
      <c r="X562" s="322"/>
      <c r="Z562" s="322"/>
      <c r="AA562" s="322"/>
      <c r="AB562" s="322"/>
      <c r="AC562" s="322"/>
      <c r="AE562" s="281"/>
      <c r="AF562" s="322"/>
    </row>
    <row r="563" spans="1:32" ht="12.5" customHeight="1" x14ac:dyDescent="0.35">
      <c r="A563" s="362">
        <v>560</v>
      </c>
      <c r="B563" s="363" t="s">
        <v>0</v>
      </c>
      <c r="C563" s="364" t="s">
        <v>0</v>
      </c>
      <c r="D563" s="369" t="s">
        <v>0</v>
      </c>
      <c r="E563" s="366" t="s">
        <v>0</v>
      </c>
      <c r="F563" s="366" t="s">
        <v>0</v>
      </c>
      <c r="G563" s="367" t="s">
        <v>0</v>
      </c>
      <c r="H563" s="361"/>
      <c r="I563" s="366" t="s">
        <v>0</v>
      </c>
      <c r="J563" s="368" t="s">
        <v>0</v>
      </c>
      <c r="K563" s="16"/>
      <c r="M563" s="5"/>
      <c r="N563" s="5"/>
      <c r="P563" s="16"/>
      <c r="Q563" s="16"/>
    </row>
    <row r="564" spans="1:32" ht="12.5" customHeight="1" x14ac:dyDescent="0.35">
      <c r="A564" s="362">
        <v>561</v>
      </c>
      <c r="B564" s="363">
        <v>15</v>
      </c>
      <c r="C564" s="364">
        <v>44472</v>
      </c>
      <c r="D564" s="378" t="s">
        <v>103</v>
      </c>
      <c r="E564" s="366" t="e">
        <f t="shared" ref="E564:F567" si="120">VLOOKUP(M564,Teams,2)</f>
        <v>#N/A</v>
      </c>
      <c r="F564" s="366" t="e">
        <f t="shared" si="120"/>
        <v>#N/A</v>
      </c>
      <c r="G564" s="367"/>
      <c r="H564" s="361" t="e">
        <f t="shared" ref="H564:H573" si="121">VLOOKUP(E564,START_TIMES,2)</f>
        <v>#N/A</v>
      </c>
      <c r="I564" s="366" t="e">
        <f>VLOOKUP(E564,FallFields1,2)</f>
        <v>#N/A</v>
      </c>
      <c r="J564" s="368" t="s">
        <v>0</v>
      </c>
      <c r="K564" s="16"/>
      <c r="M564" s="5"/>
      <c r="N564" s="5"/>
      <c r="P564" s="16"/>
      <c r="Q564" s="16"/>
    </row>
    <row r="565" spans="1:32" ht="12.75" customHeight="1" x14ac:dyDescent="0.35">
      <c r="A565" s="362">
        <v>562</v>
      </c>
      <c r="B565" s="363">
        <v>15</v>
      </c>
      <c r="C565" s="364">
        <v>44472</v>
      </c>
      <c r="D565" s="378" t="s">
        <v>103</v>
      </c>
      <c r="E565" s="366" t="e">
        <f t="shared" si="120"/>
        <v>#N/A</v>
      </c>
      <c r="F565" s="366" t="e">
        <f t="shared" si="120"/>
        <v>#N/A</v>
      </c>
      <c r="G565" s="367"/>
      <c r="H565" s="361" t="e">
        <f t="shared" si="121"/>
        <v>#N/A</v>
      </c>
      <c r="I565" s="366" t="e">
        <f>VLOOKUP(E565,FallFields1,2)</f>
        <v>#N/A</v>
      </c>
      <c r="J565" s="368" t="s">
        <v>0</v>
      </c>
      <c r="K565" s="16"/>
      <c r="M565" s="5"/>
      <c r="N565" s="5"/>
      <c r="P565" s="16"/>
      <c r="Q565" s="16"/>
      <c r="R565" s="322"/>
      <c r="T565" s="322"/>
      <c r="U565" s="322"/>
      <c r="W565" s="322"/>
      <c r="X565" s="322"/>
      <c r="Z565" s="322"/>
      <c r="AA565" s="322"/>
      <c r="AB565" s="322"/>
      <c r="AC565" s="322"/>
      <c r="AE565" s="281"/>
      <c r="AF565" s="322"/>
    </row>
    <row r="566" spans="1:32" ht="12.75" customHeight="1" thickBot="1" x14ac:dyDescent="0.4">
      <c r="A566" s="362">
        <v>563</v>
      </c>
      <c r="B566" s="363">
        <v>15</v>
      </c>
      <c r="C566" s="364">
        <v>44472</v>
      </c>
      <c r="D566" s="378" t="s">
        <v>103</v>
      </c>
      <c r="E566" s="366" t="e">
        <f t="shared" si="120"/>
        <v>#N/A</v>
      </c>
      <c r="F566" s="366" t="e">
        <f t="shared" si="120"/>
        <v>#N/A</v>
      </c>
      <c r="G566" s="367"/>
      <c r="H566" s="361" t="e">
        <f t="shared" si="121"/>
        <v>#N/A</v>
      </c>
      <c r="I566" s="366" t="e">
        <f>VLOOKUP(E566,FallFields1,2)</f>
        <v>#N/A</v>
      </c>
      <c r="J566" s="368" t="s">
        <v>0</v>
      </c>
      <c r="K566" s="16"/>
      <c r="M566" s="5"/>
      <c r="N566" s="5"/>
      <c r="P566" s="16"/>
      <c r="Q566" s="16"/>
    </row>
    <row r="567" spans="1:32" ht="12.75" customHeight="1" thickTop="1" thickBot="1" x14ac:dyDescent="0.4">
      <c r="A567" s="362">
        <v>564</v>
      </c>
      <c r="B567" s="363">
        <v>15</v>
      </c>
      <c r="C567" s="364">
        <v>44472</v>
      </c>
      <c r="D567" s="378" t="s">
        <v>103</v>
      </c>
      <c r="E567" s="366" t="e">
        <f t="shared" si="120"/>
        <v>#N/A</v>
      </c>
      <c r="F567" s="366" t="e">
        <f t="shared" si="120"/>
        <v>#N/A</v>
      </c>
      <c r="G567" s="367"/>
      <c r="H567" s="361" t="e">
        <f t="shared" si="121"/>
        <v>#N/A</v>
      </c>
      <c r="I567" s="366" t="e">
        <f>VLOOKUP(E567,FallFields1,2)</f>
        <v>#N/A</v>
      </c>
      <c r="J567" s="368" t="s">
        <v>0</v>
      </c>
      <c r="K567" s="16"/>
      <c r="M567" s="5"/>
      <c r="N567" s="5"/>
      <c r="P567" s="16"/>
      <c r="Q567" s="16"/>
      <c r="R567" s="322"/>
      <c r="S567" s="16"/>
      <c r="T567" s="207"/>
      <c r="U567" s="207"/>
      <c r="V567" s="16">
        <v>73</v>
      </c>
      <c r="W567" s="218"/>
      <c r="X567" s="224"/>
      <c r="Y567" s="16"/>
      <c r="Z567" s="275"/>
      <c r="AA567" s="322"/>
      <c r="AB567" s="322"/>
      <c r="AC567" s="16"/>
      <c r="AF567" s="322"/>
    </row>
    <row r="568" spans="1:32" ht="12.75" customHeight="1" thickTop="1" thickBot="1" x14ac:dyDescent="0.4">
      <c r="A568" s="362">
        <v>565</v>
      </c>
      <c r="B568" s="362" t="s">
        <v>0</v>
      </c>
      <c r="C568" s="364" t="s">
        <v>0</v>
      </c>
      <c r="D568" s="381" t="s">
        <v>0</v>
      </c>
      <c r="E568" s="366" t="s">
        <v>0</v>
      </c>
      <c r="F568" s="366" t="s">
        <v>0</v>
      </c>
      <c r="G568" s="367" t="s">
        <v>0</v>
      </c>
      <c r="H568" s="361" t="e">
        <f t="shared" si="121"/>
        <v>#N/A</v>
      </c>
      <c r="I568" s="366" t="s">
        <v>0</v>
      </c>
      <c r="J568" s="368" t="s">
        <v>0</v>
      </c>
      <c r="K568" s="16"/>
      <c r="M568" s="5"/>
      <c r="N568" s="5"/>
      <c r="P568" s="16"/>
      <c r="Q568" s="16"/>
      <c r="S568" s="16"/>
      <c r="T568" s="207"/>
      <c r="U568" s="207"/>
      <c r="V568" s="16">
        <v>74</v>
      </c>
      <c r="W568" s="218"/>
      <c r="X568" s="224"/>
      <c r="Y568" s="16"/>
      <c r="Z568" s="275"/>
      <c r="AA568" s="322"/>
      <c r="AB568" s="322"/>
      <c r="AC568" s="91"/>
      <c r="AE568" s="281"/>
      <c r="AF568" s="322"/>
    </row>
    <row r="569" spans="1:32" ht="12.75" customHeight="1" thickTop="1" x14ac:dyDescent="0.35">
      <c r="A569" s="362">
        <v>566</v>
      </c>
      <c r="B569" s="363">
        <v>16</v>
      </c>
      <c r="C569" s="364">
        <v>44486</v>
      </c>
      <c r="D569" s="365" t="s">
        <v>10</v>
      </c>
      <c r="E569" s="366" t="str">
        <f t="shared" ref="E569:F573" si="122">VLOOKUP(M569,Teams,2)</f>
        <v>NORTH BRANFORD 30</v>
      </c>
      <c r="F569" s="366" t="str">
        <f t="shared" si="122"/>
        <v>STAMFORD FC</v>
      </c>
      <c r="G569" s="367"/>
      <c r="H569" s="361">
        <f t="shared" si="121"/>
        <v>0.41666666666666669</v>
      </c>
      <c r="I569" s="366" t="str">
        <f>VLOOKUP(E569,FallFields1,2)</f>
        <v>Northford Park (G), North Branford</v>
      </c>
      <c r="J569" s="368" t="s">
        <v>0</v>
      </c>
      <c r="K569" s="16"/>
      <c r="M569" s="5" t="s">
        <v>99</v>
      </c>
      <c r="N569" s="5" t="s">
        <v>96</v>
      </c>
      <c r="P569" s="16"/>
      <c r="Q569" s="16"/>
      <c r="R569" s="322"/>
      <c r="T569" s="324"/>
      <c r="U569" s="324"/>
      <c r="V569" s="325"/>
      <c r="W569" s="324"/>
      <c r="X569" s="324"/>
      <c r="Z569" s="322"/>
      <c r="AA569" s="322"/>
      <c r="AB569" s="322"/>
      <c r="AF569" s="322"/>
    </row>
    <row r="570" spans="1:32" ht="12.75" customHeight="1" x14ac:dyDescent="0.35">
      <c r="A570" s="362">
        <v>567</v>
      </c>
      <c r="B570" s="363">
        <v>16</v>
      </c>
      <c r="C570" s="364">
        <v>44486</v>
      </c>
      <c r="D570" s="365" t="s">
        <v>10</v>
      </c>
      <c r="E570" s="366" t="str">
        <f t="shared" si="122"/>
        <v>NEWTOWN SALTY DOGS</v>
      </c>
      <c r="F570" s="366" t="str">
        <f t="shared" si="122"/>
        <v>VASCO DA GAMA 30</v>
      </c>
      <c r="G570" s="367"/>
      <c r="H570" s="361">
        <f t="shared" si="121"/>
        <v>0.33333333333333331</v>
      </c>
      <c r="I570" s="366" t="str">
        <f>VLOOKUP(E570,FallFields1,2)</f>
        <v>Treadwell Park, Newtown</v>
      </c>
      <c r="J570" s="368" t="s">
        <v>0</v>
      </c>
      <c r="K570" s="16"/>
      <c r="M570" s="5" t="s">
        <v>94</v>
      </c>
      <c r="N570" s="5" t="s">
        <v>97</v>
      </c>
      <c r="P570" s="16"/>
      <c r="Q570" s="16"/>
      <c r="R570" s="322"/>
      <c r="T570" s="322"/>
      <c r="U570" s="322"/>
      <c r="W570" s="322"/>
      <c r="X570" s="322"/>
      <c r="Z570" s="322"/>
      <c r="AA570" s="322"/>
      <c r="AB570" s="322"/>
      <c r="AF570" s="322"/>
    </row>
    <row r="571" spans="1:32" ht="12.75" customHeight="1" x14ac:dyDescent="0.35">
      <c r="A571" s="362">
        <v>568</v>
      </c>
      <c r="B571" s="363">
        <v>16</v>
      </c>
      <c r="C571" s="364">
        <v>44486</v>
      </c>
      <c r="D571" s="365" t="s">
        <v>10</v>
      </c>
      <c r="E571" s="366" t="str">
        <f t="shared" si="122"/>
        <v>GREENWICH ARSENAL 30</v>
      </c>
      <c r="F571" s="366" t="str">
        <f t="shared" si="122"/>
        <v>NAUGATUCK FUSION</v>
      </c>
      <c r="G571" s="367"/>
      <c r="H571" s="361">
        <f t="shared" si="121"/>
        <v>0.41666666666666702</v>
      </c>
      <c r="I571" s="366" t="str">
        <f>VLOOKUP(E571,FallFields1,2)</f>
        <v>tbd</v>
      </c>
      <c r="J571" s="368" t="s">
        <v>0</v>
      </c>
      <c r="K571" s="16"/>
      <c r="M571" s="345" t="s">
        <v>98</v>
      </c>
      <c r="N571" s="345" t="s">
        <v>92</v>
      </c>
      <c r="P571" s="16"/>
      <c r="Q571" s="16"/>
      <c r="R571" s="322"/>
      <c r="T571" s="322"/>
      <c r="U571" s="322"/>
      <c r="W571" s="322"/>
      <c r="X571" s="322"/>
      <c r="Z571" s="322"/>
      <c r="AA571" s="322"/>
      <c r="AB571" s="322"/>
      <c r="AF571" s="322"/>
    </row>
    <row r="572" spans="1:32" ht="12.75" customHeight="1" x14ac:dyDescent="0.35">
      <c r="A572" s="362">
        <v>569</v>
      </c>
      <c r="B572" s="363">
        <v>16</v>
      </c>
      <c r="C572" s="364">
        <v>44486</v>
      </c>
      <c r="D572" s="365" t="s">
        <v>10</v>
      </c>
      <c r="E572" s="366" t="str">
        <f t="shared" si="122"/>
        <v>SHELTON FC</v>
      </c>
      <c r="F572" s="366" t="str">
        <f t="shared" si="122"/>
        <v>CLINTON 30</v>
      </c>
      <c r="G572" s="367"/>
      <c r="H572" s="361">
        <f t="shared" si="121"/>
        <v>0.33333333333333331</v>
      </c>
      <c r="I572" s="366" t="str">
        <f>VLOOKUP(E572,FallFields1,2)</f>
        <v>Nike Site (G), Shelton</v>
      </c>
      <c r="J572" s="368" t="s">
        <v>0</v>
      </c>
      <c r="K572" s="16"/>
      <c r="M572" s="5" t="s">
        <v>93</v>
      </c>
      <c r="N572" s="5" t="s">
        <v>101</v>
      </c>
      <c r="P572" s="16"/>
      <c r="Q572" s="16"/>
      <c r="R572" s="322"/>
      <c r="T572" s="322"/>
      <c r="U572" s="322"/>
      <c r="W572" s="322"/>
      <c r="X572" s="322"/>
      <c r="Z572" s="322"/>
      <c r="AA572" s="322"/>
      <c r="AB572" s="322"/>
      <c r="AE572" s="281"/>
      <c r="AF572" s="322"/>
    </row>
    <row r="573" spans="1:32" ht="12.75" customHeight="1" x14ac:dyDescent="0.35">
      <c r="A573" s="362">
        <v>570</v>
      </c>
      <c r="B573" s="363">
        <v>16</v>
      </c>
      <c r="C573" s="364">
        <v>44486</v>
      </c>
      <c r="D573" s="365" t="s">
        <v>10</v>
      </c>
      <c r="E573" s="366" t="str">
        <f t="shared" si="122"/>
        <v>DANBURY UNITED 30</v>
      </c>
      <c r="F573" s="366" t="str">
        <f t="shared" si="122"/>
        <v>CLUB NAPOLI 30</v>
      </c>
      <c r="G573" s="367"/>
      <c r="H573" s="361">
        <f t="shared" si="121"/>
        <v>0.375</v>
      </c>
      <c r="I573" s="366" t="str">
        <f>VLOOKUP(E573,FallFields1,2)</f>
        <v>Portuguese Cultural Center (G), Danbury</v>
      </c>
      <c r="J573" s="368" t="s">
        <v>0</v>
      </c>
      <c r="K573" s="16"/>
      <c r="M573" s="346" t="s">
        <v>100</v>
      </c>
      <c r="N573" s="346" t="s">
        <v>95</v>
      </c>
      <c r="P573" s="16"/>
      <c r="Q573" s="16"/>
      <c r="R573" s="322"/>
      <c r="T573" s="322"/>
      <c r="U573" s="322"/>
      <c r="W573" s="322"/>
      <c r="X573" s="322"/>
      <c r="Z573" s="322"/>
      <c r="AA573" s="322"/>
      <c r="AB573" s="322"/>
      <c r="AF573" s="322"/>
    </row>
    <row r="574" spans="1:32" ht="12.75" customHeight="1" x14ac:dyDescent="0.35">
      <c r="A574" s="362">
        <v>571</v>
      </c>
      <c r="B574" s="363" t="s">
        <v>0</v>
      </c>
      <c r="C574" s="364" t="s">
        <v>0</v>
      </c>
      <c r="D574" s="369" t="s">
        <v>0</v>
      </c>
      <c r="E574" s="366" t="s">
        <v>0</v>
      </c>
      <c r="F574" s="366" t="s">
        <v>0</v>
      </c>
      <c r="G574" s="367" t="s">
        <v>0</v>
      </c>
      <c r="H574" s="361"/>
      <c r="I574" s="366" t="s">
        <v>0</v>
      </c>
      <c r="J574" s="368" t="s">
        <v>0</v>
      </c>
      <c r="K574" s="16"/>
      <c r="M574" s="5"/>
      <c r="N574" s="5"/>
      <c r="P574" s="16"/>
      <c r="Q574" s="16"/>
      <c r="R574" s="322"/>
      <c r="T574" s="322"/>
      <c r="U574" s="322"/>
      <c r="W574" s="322"/>
      <c r="X574" s="322"/>
      <c r="Z574" s="322"/>
      <c r="AA574" s="322"/>
      <c r="AB574" s="322"/>
      <c r="AC574" s="322"/>
      <c r="AE574" s="281"/>
      <c r="AF574" s="322"/>
    </row>
    <row r="575" spans="1:32" ht="12.75" customHeight="1" x14ac:dyDescent="0.35">
      <c r="A575" s="362">
        <v>572</v>
      </c>
      <c r="B575" s="363">
        <v>16</v>
      </c>
      <c r="C575" s="364">
        <v>44486</v>
      </c>
      <c r="D575" s="370" t="s">
        <v>175</v>
      </c>
      <c r="E575" s="366" t="str">
        <f t="shared" ref="E575:F579" si="123">VLOOKUP(M575,Teams,2)</f>
        <v>HAMDEN ALL STARS</v>
      </c>
      <c r="F575" s="366" t="str">
        <f t="shared" si="123"/>
        <v>CLUB INDEPENDIENTE</v>
      </c>
      <c r="G575" s="367"/>
      <c r="H575" s="361">
        <f>VLOOKUP(E575,START_TIMES,2)</f>
        <v>0.41666666666666702</v>
      </c>
      <c r="I575" s="366" t="str">
        <f>VLOOKUP(E575,FallFields1,2)</f>
        <v>West Woods School (G), Hamden</v>
      </c>
      <c r="J575" s="368" t="s">
        <v>0</v>
      </c>
      <c r="K575" s="91"/>
      <c r="L575" s="91"/>
      <c r="M575" s="5" t="s">
        <v>153</v>
      </c>
      <c r="N575" s="5" t="s">
        <v>151</v>
      </c>
      <c r="P575" s="16"/>
      <c r="Q575" s="16"/>
      <c r="T575" s="322"/>
      <c r="U575" s="322"/>
      <c r="W575" s="322"/>
      <c r="X575" s="322"/>
    </row>
    <row r="576" spans="1:32" ht="12.75" customHeight="1" x14ac:dyDescent="0.35">
      <c r="A576" s="362">
        <v>573</v>
      </c>
      <c r="B576" s="363">
        <v>16</v>
      </c>
      <c r="C576" s="364">
        <v>44486</v>
      </c>
      <c r="D576" s="370" t="s">
        <v>175</v>
      </c>
      <c r="E576" s="366" t="str">
        <f t="shared" si="123"/>
        <v>LITCHFIELD COUNTY BLUES</v>
      </c>
      <c r="F576" s="371" t="str">
        <f t="shared" si="123"/>
        <v>INTERNATIONAL FC</v>
      </c>
      <c r="G576" s="367"/>
      <c r="H576" s="361">
        <f>VLOOKUP(E576,START_TIMES,2)</f>
        <v>0.375</v>
      </c>
      <c r="I576" s="366" t="str">
        <f>VLOOKUP(E576,FallFields1,2)</f>
        <v>New Milford HS, New Milford</v>
      </c>
      <c r="J576" s="368" t="s">
        <v>0</v>
      </c>
      <c r="K576" s="16"/>
      <c r="M576" s="5" t="s">
        <v>154</v>
      </c>
      <c r="N576" s="5" t="s">
        <v>150</v>
      </c>
      <c r="P576" s="16"/>
      <c r="Q576" s="16"/>
      <c r="T576" s="322"/>
      <c r="U576" s="322"/>
      <c r="W576" s="322"/>
      <c r="X576" s="322"/>
    </row>
    <row r="577" spans="1:32" ht="12.75" customHeight="1" x14ac:dyDescent="0.35">
      <c r="A577" s="362">
        <v>574</v>
      </c>
      <c r="B577" s="363">
        <v>16</v>
      </c>
      <c r="C577" s="364">
        <v>44486</v>
      </c>
      <c r="D577" s="370" t="s">
        <v>175</v>
      </c>
      <c r="E577" s="366" t="str">
        <f t="shared" si="123"/>
        <v>MILFORD TUESDAY</v>
      </c>
      <c r="F577" s="366" t="str">
        <f t="shared" si="123"/>
        <v>MILFORD AMIGOS</v>
      </c>
      <c r="G577" s="367"/>
      <c r="H577" s="361">
        <f>VLOOKUP(E577,START_TIMES,2)</f>
        <v>0.33333333333333331</v>
      </c>
      <c r="I577" s="366" t="str">
        <f>VLOOKUP(E577,FallFields1,2)</f>
        <v>Peck Place School (G), Orange</v>
      </c>
      <c r="J577" s="368" t="s">
        <v>0</v>
      </c>
      <c r="K577" s="16"/>
      <c r="M577" s="5" t="s">
        <v>156</v>
      </c>
      <c r="N577" s="5" t="s">
        <v>155</v>
      </c>
      <c r="P577" s="16"/>
      <c r="Q577" s="16"/>
      <c r="T577" s="322"/>
      <c r="U577" s="322"/>
      <c r="W577" s="322"/>
      <c r="X577" s="322"/>
    </row>
    <row r="578" spans="1:32" ht="12.75" customHeight="1" x14ac:dyDescent="0.35">
      <c r="A578" s="362">
        <v>575</v>
      </c>
      <c r="B578" s="363">
        <v>16</v>
      </c>
      <c r="C578" s="364">
        <v>44486</v>
      </c>
      <c r="D578" s="370" t="s">
        <v>175</v>
      </c>
      <c r="E578" s="366" t="str">
        <f t="shared" si="123"/>
        <v>TRINITY FC</v>
      </c>
      <c r="F578" s="366" t="str">
        <f t="shared" si="123"/>
        <v>COYOTES FC</v>
      </c>
      <c r="G578" s="367"/>
      <c r="H578" s="361">
        <f>VLOOKUP(E578,START_TIMES,2)</f>
        <v>0.41666666666666702</v>
      </c>
      <c r="I578" s="366" t="str">
        <f>VLOOKUP(E578,FallFields1,2)</f>
        <v>Celentano Field, New Haven</v>
      </c>
      <c r="J578" s="368" t="s">
        <v>0</v>
      </c>
      <c r="K578" s="16"/>
      <c r="M578" s="5" t="s">
        <v>159</v>
      </c>
      <c r="N578" s="5" t="s">
        <v>152</v>
      </c>
      <c r="P578" s="16"/>
      <c r="Q578" s="16"/>
      <c r="R578" s="322"/>
      <c r="T578" s="322"/>
      <c r="U578" s="322"/>
      <c r="W578" s="322"/>
      <c r="X578" s="322"/>
      <c r="AA578" s="322"/>
      <c r="AB578" s="322"/>
    </row>
    <row r="579" spans="1:32" ht="12.75" customHeight="1" x14ac:dyDescent="0.35">
      <c r="A579" s="362">
        <v>576</v>
      </c>
      <c r="B579" s="363">
        <v>16</v>
      </c>
      <c r="C579" s="364">
        <v>44486</v>
      </c>
      <c r="D579" s="370" t="s">
        <v>175</v>
      </c>
      <c r="E579" s="366" t="str">
        <f t="shared" si="123"/>
        <v>POLONIA FALCON FC 30</v>
      </c>
      <c r="F579" s="366" t="str">
        <f t="shared" si="123"/>
        <v>QPR</v>
      </c>
      <c r="G579" s="367"/>
      <c r="H579" s="361">
        <v>0.45833333333333331</v>
      </c>
      <c r="I579" s="366" t="str">
        <f>VLOOKUP(E579,FallFields1,2)</f>
        <v>Falcon Field (G), New Britain</v>
      </c>
      <c r="J579" s="368" t="s">
        <v>0</v>
      </c>
      <c r="K579" s="16"/>
      <c r="M579" s="5" t="s">
        <v>157</v>
      </c>
      <c r="N579" s="5" t="s">
        <v>158</v>
      </c>
      <c r="P579" s="16"/>
      <c r="Q579" s="16"/>
      <c r="R579" s="322"/>
      <c r="T579" s="322"/>
      <c r="U579" s="322"/>
      <c r="W579" s="322"/>
      <c r="X579" s="322"/>
      <c r="Z579" s="322"/>
      <c r="AA579" s="322"/>
      <c r="AB579" s="322"/>
      <c r="AC579" s="322"/>
      <c r="AF579" s="322"/>
    </row>
    <row r="580" spans="1:32" ht="12.75" customHeight="1" x14ac:dyDescent="0.35">
      <c r="A580" s="362">
        <v>577</v>
      </c>
      <c r="B580" s="363" t="s">
        <v>0</v>
      </c>
      <c r="C580" s="364" t="s">
        <v>0</v>
      </c>
      <c r="D580" s="369" t="s">
        <v>0</v>
      </c>
      <c r="E580" s="366" t="s">
        <v>0</v>
      </c>
      <c r="F580" s="366" t="s">
        <v>0</v>
      </c>
      <c r="G580" s="367" t="s">
        <v>0</v>
      </c>
      <c r="H580" s="361"/>
      <c r="I580" s="366" t="s">
        <v>0</v>
      </c>
      <c r="J580" s="368" t="s">
        <v>0</v>
      </c>
      <c r="K580" s="91"/>
      <c r="L580" s="91"/>
      <c r="M580" s="5"/>
      <c r="N580" s="5"/>
      <c r="P580" s="16"/>
      <c r="Q580" s="16"/>
      <c r="R580" s="322"/>
      <c r="T580" s="322"/>
      <c r="U580" s="322"/>
      <c r="W580" s="322"/>
      <c r="X580" s="322"/>
      <c r="Z580" s="322"/>
      <c r="AA580" s="322"/>
      <c r="AB580" s="322"/>
      <c r="AC580" s="322"/>
      <c r="AE580" s="281"/>
      <c r="AF580" s="322"/>
    </row>
    <row r="581" spans="1:32" ht="12.75" customHeight="1" thickBot="1" x14ac:dyDescent="0.4">
      <c r="A581" s="362">
        <v>578</v>
      </c>
      <c r="B581" s="363">
        <v>16</v>
      </c>
      <c r="C581" s="364">
        <v>44486</v>
      </c>
      <c r="D581" s="373" t="s">
        <v>11</v>
      </c>
      <c r="E581" s="366" t="str">
        <f t="shared" ref="E581:F585" si="124">VLOOKUP(M581,Teams,2)</f>
        <v>GREENWICH PUMAS 40</v>
      </c>
      <c r="F581" s="366" t="str">
        <f t="shared" si="124"/>
        <v>GREENWICH ARSENAL 40</v>
      </c>
      <c r="G581" s="367"/>
      <c r="H581" s="361">
        <f>VLOOKUP(E581,START_TIMES,2)</f>
        <v>0.41666666666666702</v>
      </c>
      <c r="I581" s="366" t="str">
        <f>VLOOKUP(E581,FallFields1,2)</f>
        <v>tbd</v>
      </c>
      <c r="J581" s="368" t="s">
        <v>0</v>
      </c>
      <c r="K581" s="16"/>
      <c r="M581" s="5" t="s">
        <v>163</v>
      </c>
      <c r="N581" s="5" t="s">
        <v>161</v>
      </c>
      <c r="P581" s="16"/>
      <c r="Q581" s="16"/>
      <c r="T581" s="322"/>
      <c r="U581" s="322"/>
      <c r="W581" s="322"/>
    </row>
    <row r="582" spans="1:32" ht="12.75" customHeight="1" thickTop="1" thickBot="1" x14ac:dyDescent="0.4">
      <c r="A582" s="362">
        <v>579</v>
      </c>
      <c r="B582" s="363">
        <v>16</v>
      </c>
      <c r="C582" s="364">
        <v>44486</v>
      </c>
      <c r="D582" s="373" t="s">
        <v>11</v>
      </c>
      <c r="E582" s="366" t="str">
        <f t="shared" si="124"/>
        <v>HENRY  REID FC 40</v>
      </c>
      <c r="F582" s="366" t="str">
        <f t="shared" si="124"/>
        <v>FAIRFIELD GAC 40</v>
      </c>
      <c r="G582" s="380"/>
      <c r="H582" s="361">
        <v>0.33333333333333331</v>
      </c>
      <c r="I582" s="366" t="str">
        <f>VLOOKUP(E582,FallFields1,2)</f>
        <v>Ludlowe HS (T), Fairfield</v>
      </c>
      <c r="J582" s="368" t="s">
        <v>0</v>
      </c>
      <c r="K582" s="16"/>
      <c r="M582" s="5" t="s">
        <v>104</v>
      </c>
      <c r="N582" s="5" t="s">
        <v>160</v>
      </c>
      <c r="P582" s="16"/>
      <c r="Q582" s="16"/>
      <c r="R582" s="322"/>
      <c r="T582" s="322"/>
      <c r="U582" s="322"/>
      <c r="W582" s="322"/>
      <c r="X582" s="322"/>
      <c r="Z582" s="322"/>
      <c r="AA582" s="322"/>
      <c r="AB582" s="322"/>
      <c r="AC582" s="322"/>
      <c r="AE582" s="281"/>
      <c r="AF582" s="322"/>
    </row>
    <row r="583" spans="1:32" ht="12.75" customHeight="1" thickTop="1" thickBot="1" x14ac:dyDescent="0.4">
      <c r="A583" s="362">
        <v>580</v>
      </c>
      <c r="B583" s="363">
        <v>16</v>
      </c>
      <c r="C583" s="364">
        <v>44486</v>
      </c>
      <c r="D583" s="373" t="s">
        <v>11</v>
      </c>
      <c r="E583" s="366" t="str">
        <f t="shared" si="124"/>
        <v>RIDGEFIELD KICKS</v>
      </c>
      <c r="F583" s="366" t="str">
        <f t="shared" si="124"/>
        <v>PAN ZONES</v>
      </c>
      <c r="G583" s="367"/>
      <c r="H583" s="361">
        <f>VLOOKUP(E583,START_TIMES,2)</f>
        <v>0.375</v>
      </c>
      <c r="I583" s="366" t="str">
        <f>VLOOKUP(E583,FallFields1,2)</f>
        <v>Scotland School (G), Ridgefield</v>
      </c>
      <c r="J583" s="368" t="s">
        <v>0</v>
      </c>
      <c r="K583" s="16"/>
      <c r="M583" s="5" t="s">
        <v>106</v>
      </c>
      <c r="N583" s="5" t="s">
        <v>105</v>
      </c>
      <c r="P583" s="16"/>
      <c r="Q583" s="16"/>
      <c r="R583" s="322"/>
      <c r="T583" s="322"/>
      <c r="U583" s="322"/>
      <c r="W583" s="322"/>
      <c r="X583" s="322"/>
      <c r="Z583" s="322"/>
      <c r="AA583" s="322"/>
      <c r="AB583" s="322"/>
      <c r="AE583" s="281"/>
    </row>
    <row r="584" spans="1:32" ht="12.75" customHeight="1" thickTop="1" thickBot="1" x14ac:dyDescent="0.4">
      <c r="A584" s="362">
        <v>581</v>
      </c>
      <c r="B584" s="363">
        <v>16</v>
      </c>
      <c r="C584" s="364">
        <v>44486</v>
      </c>
      <c r="D584" s="373" t="s">
        <v>11</v>
      </c>
      <c r="E584" s="366" t="str">
        <f t="shared" si="124"/>
        <v>WATERBURY ALBANIANS</v>
      </c>
      <c r="F584" s="366" t="str">
        <f t="shared" si="124"/>
        <v>GREENWICH GUNNERS 40</v>
      </c>
      <c r="G584" s="380"/>
      <c r="H584" s="361">
        <f>VLOOKUP(E584,START_TIMES,2)</f>
        <v>0.33333333333333331</v>
      </c>
      <c r="I584" s="366" t="str">
        <f>VLOOKUP(E584,FallFields1,2)</f>
        <v>Brookfield HS, Brookfield</v>
      </c>
      <c r="J584" s="368" t="s">
        <v>0</v>
      </c>
      <c r="K584" s="16"/>
      <c r="M584" s="5" t="s">
        <v>109</v>
      </c>
      <c r="N584" s="5" t="s">
        <v>162</v>
      </c>
      <c r="P584" s="16"/>
      <c r="Q584" s="16"/>
      <c r="R584" s="322"/>
      <c r="T584" s="322"/>
      <c r="U584" s="322"/>
      <c r="W584" s="322"/>
      <c r="X584" s="322"/>
      <c r="Z584" s="322"/>
      <c r="AA584" s="322"/>
      <c r="AB584" s="322"/>
      <c r="AE584" s="281"/>
    </row>
    <row r="585" spans="1:32" ht="12.75" customHeight="1" thickTop="1" x14ac:dyDescent="0.35">
      <c r="A585" s="362">
        <v>582</v>
      </c>
      <c r="B585" s="363">
        <v>16</v>
      </c>
      <c r="C585" s="364">
        <v>44486</v>
      </c>
      <c r="D585" s="373" t="s">
        <v>11</v>
      </c>
      <c r="E585" s="366" t="str">
        <f t="shared" si="124"/>
        <v>STORM FC</v>
      </c>
      <c r="F585" s="366" t="str">
        <f t="shared" si="124"/>
        <v>VASCO DA GAMA 40</v>
      </c>
      <c r="G585" s="367"/>
      <c r="H585" s="361">
        <v>0.33333333333333331</v>
      </c>
      <c r="I585" s="366" t="str">
        <f>VLOOKUP(E585,FallFields1,2)</f>
        <v>Wakeman Park (T), Westport</v>
      </c>
      <c r="J585" s="368" t="s">
        <v>0</v>
      </c>
      <c r="K585" s="16"/>
      <c r="M585" s="5" t="s">
        <v>107</v>
      </c>
      <c r="N585" s="5" t="s">
        <v>108</v>
      </c>
      <c r="P585" s="16"/>
      <c r="Q585" s="16"/>
      <c r="R585" s="322"/>
      <c r="T585" s="322"/>
      <c r="U585" s="322"/>
      <c r="W585" s="322"/>
      <c r="X585" s="322"/>
      <c r="AA585" s="322"/>
      <c r="AB585" s="322"/>
    </row>
    <row r="586" spans="1:32" ht="12.75" customHeight="1" x14ac:dyDescent="0.35">
      <c r="A586" s="362">
        <v>583</v>
      </c>
      <c r="B586" s="363" t="s">
        <v>0</v>
      </c>
      <c r="C586" s="364" t="s">
        <v>0</v>
      </c>
      <c r="D586" s="369" t="s">
        <v>0</v>
      </c>
      <c r="E586" s="366" t="s">
        <v>0</v>
      </c>
      <c r="F586" s="366" t="s">
        <v>0</v>
      </c>
      <c r="G586" s="367" t="s">
        <v>0</v>
      </c>
      <c r="H586" s="361"/>
      <c r="I586" s="366" t="s">
        <v>0</v>
      </c>
      <c r="J586" s="368" t="s">
        <v>0</v>
      </c>
      <c r="K586" s="16"/>
      <c r="M586" s="5"/>
      <c r="N586" s="5"/>
      <c r="P586" s="16"/>
      <c r="Q586" s="16"/>
      <c r="R586" s="322"/>
      <c r="T586" s="322"/>
      <c r="U586" s="322"/>
      <c r="W586" s="322"/>
      <c r="X586" s="322"/>
      <c r="Z586" s="322"/>
      <c r="AA586" s="322"/>
      <c r="AB586" s="322"/>
      <c r="AC586" s="322"/>
      <c r="AE586" s="281"/>
      <c r="AF586" s="322"/>
    </row>
    <row r="587" spans="1:32" ht="12.75" customHeight="1" x14ac:dyDescent="0.35">
      <c r="A587" s="362">
        <v>584</v>
      </c>
      <c r="B587" s="363">
        <v>16</v>
      </c>
      <c r="C587" s="364">
        <v>44486</v>
      </c>
      <c r="D587" s="374" t="s">
        <v>12</v>
      </c>
      <c r="E587" s="366" t="e">
        <f t="shared" ref="E587:F593" si="125">VLOOKUP(M587,Teams,2)</f>
        <v>#N/A</v>
      </c>
      <c r="F587" s="366" t="e">
        <f t="shared" si="125"/>
        <v>#N/A</v>
      </c>
      <c r="G587" s="367"/>
      <c r="H587" s="361" t="e">
        <f t="shared" ref="H587:H593" si="126">VLOOKUP(E587,START_TIMES,2)</f>
        <v>#N/A</v>
      </c>
      <c r="I587" s="366" t="e">
        <f t="shared" ref="I587:I593" si="127">VLOOKUP(E587,FallFields1,2)</f>
        <v>#N/A</v>
      </c>
      <c r="J587" s="368" t="s">
        <v>0</v>
      </c>
      <c r="K587" s="16"/>
      <c r="M587" s="5"/>
      <c r="N587" s="5"/>
      <c r="P587" s="16"/>
      <c r="Q587" s="16"/>
    </row>
    <row r="588" spans="1:32" ht="12.75" customHeight="1" x14ac:dyDescent="0.35">
      <c r="A588" s="362">
        <v>585</v>
      </c>
      <c r="B588" s="363">
        <v>16</v>
      </c>
      <c r="C588" s="364">
        <v>44486</v>
      </c>
      <c r="D588" s="374" t="s">
        <v>12</v>
      </c>
      <c r="E588" s="366" t="e">
        <f t="shared" si="125"/>
        <v>#N/A</v>
      </c>
      <c r="F588" s="366" t="e">
        <f t="shared" si="125"/>
        <v>#N/A</v>
      </c>
      <c r="G588" s="367"/>
      <c r="H588" s="361" t="e">
        <f t="shared" si="126"/>
        <v>#N/A</v>
      </c>
      <c r="I588" s="366" t="e">
        <f t="shared" si="127"/>
        <v>#N/A</v>
      </c>
      <c r="J588" s="368" t="s">
        <v>0</v>
      </c>
      <c r="K588" s="16"/>
      <c r="M588" s="5"/>
      <c r="N588" s="5"/>
      <c r="P588" s="16"/>
      <c r="Q588" s="16"/>
      <c r="R588" s="322"/>
      <c r="T588" s="322"/>
      <c r="U588" s="322"/>
      <c r="W588" s="322"/>
      <c r="X588" s="322"/>
      <c r="AA588" s="322"/>
      <c r="AB588" s="322"/>
    </row>
    <row r="589" spans="1:32" ht="12.75" customHeight="1" x14ac:dyDescent="0.35">
      <c r="A589" s="362">
        <v>586</v>
      </c>
      <c r="B589" s="363">
        <v>16</v>
      </c>
      <c r="C589" s="364">
        <v>44486</v>
      </c>
      <c r="D589" s="374" t="s">
        <v>12</v>
      </c>
      <c r="E589" s="366" t="e">
        <f t="shared" si="125"/>
        <v>#N/A</v>
      </c>
      <c r="F589" s="366" t="e">
        <f t="shared" si="125"/>
        <v>#N/A</v>
      </c>
      <c r="G589" s="367"/>
      <c r="H589" s="361" t="e">
        <f t="shared" si="126"/>
        <v>#N/A</v>
      </c>
      <c r="I589" s="366" t="e">
        <f t="shared" si="127"/>
        <v>#N/A</v>
      </c>
      <c r="J589" s="368" t="s">
        <v>0</v>
      </c>
      <c r="K589" s="16"/>
      <c r="M589" s="5"/>
      <c r="N589" s="5"/>
      <c r="P589" s="16"/>
      <c r="Q589" s="16"/>
      <c r="R589" s="322"/>
      <c r="T589" s="322"/>
      <c r="U589" s="322"/>
      <c r="W589" s="322"/>
      <c r="X589" s="322"/>
      <c r="AA589" s="322"/>
      <c r="AB589" s="322"/>
    </row>
    <row r="590" spans="1:32" ht="12.75" customHeight="1" x14ac:dyDescent="0.35">
      <c r="A590" s="362">
        <v>587</v>
      </c>
      <c r="B590" s="363">
        <v>16</v>
      </c>
      <c r="C590" s="364">
        <v>44486</v>
      </c>
      <c r="D590" s="374" t="s">
        <v>12</v>
      </c>
      <c r="E590" s="366" t="e">
        <f t="shared" si="125"/>
        <v>#N/A</v>
      </c>
      <c r="F590" s="366" t="e">
        <f t="shared" si="125"/>
        <v>#N/A</v>
      </c>
      <c r="G590" s="376"/>
      <c r="H590" s="361" t="e">
        <f t="shared" si="126"/>
        <v>#N/A</v>
      </c>
      <c r="I590" s="366" t="e">
        <f t="shared" si="127"/>
        <v>#N/A</v>
      </c>
      <c r="J590" s="368" t="s">
        <v>0</v>
      </c>
      <c r="K590" s="16"/>
      <c r="M590" s="5"/>
      <c r="N590" s="5"/>
      <c r="P590" s="16"/>
      <c r="Q590" s="16"/>
      <c r="R590" s="322"/>
      <c r="T590" s="322"/>
      <c r="U590" s="322"/>
      <c r="W590" s="322"/>
      <c r="X590" s="322"/>
      <c r="AA590" s="322"/>
      <c r="AB590" s="322"/>
    </row>
    <row r="591" spans="1:32" ht="12.75" customHeight="1" x14ac:dyDescent="0.35">
      <c r="A591" s="362">
        <v>588</v>
      </c>
      <c r="B591" s="363">
        <v>16</v>
      </c>
      <c r="C591" s="364">
        <v>44486</v>
      </c>
      <c r="D591" s="374" t="s">
        <v>12</v>
      </c>
      <c r="E591" s="366" t="e">
        <f t="shared" si="125"/>
        <v>#N/A</v>
      </c>
      <c r="F591" s="366" t="e">
        <f t="shared" si="125"/>
        <v>#N/A</v>
      </c>
      <c r="G591" s="367"/>
      <c r="H591" s="361" t="e">
        <f t="shared" si="126"/>
        <v>#N/A</v>
      </c>
      <c r="I591" s="366" t="e">
        <f t="shared" si="127"/>
        <v>#N/A</v>
      </c>
      <c r="J591" s="368" t="s">
        <v>0</v>
      </c>
      <c r="K591" s="16"/>
      <c r="M591" s="5"/>
      <c r="N591" s="5"/>
      <c r="P591" s="16"/>
      <c r="Q591" s="16"/>
      <c r="R591" s="322"/>
      <c r="T591" s="322"/>
      <c r="U591" s="322"/>
      <c r="W591" s="322"/>
      <c r="X591" s="322"/>
      <c r="Z591" s="322"/>
      <c r="AA591" s="322"/>
      <c r="AB591" s="322"/>
      <c r="AC591" s="322"/>
      <c r="AF591" s="322"/>
    </row>
    <row r="592" spans="1:32" ht="12.75" customHeight="1" x14ac:dyDescent="0.35">
      <c r="A592" s="362">
        <v>589</v>
      </c>
      <c r="B592" s="363">
        <v>16</v>
      </c>
      <c r="C592" s="364">
        <v>44486</v>
      </c>
      <c r="D592" s="374" t="s">
        <v>12</v>
      </c>
      <c r="E592" s="366" t="e">
        <f t="shared" si="125"/>
        <v>#N/A</v>
      </c>
      <c r="F592" s="366" t="e">
        <f t="shared" si="125"/>
        <v>#N/A</v>
      </c>
      <c r="G592" s="367"/>
      <c r="H592" s="361" t="e">
        <f t="shared" si="126"/>
        <v>#N/A</v>
      </c>
      <c r="I592" s="366" t="e">
        <f t="shared" si="127"/>
        <v>#N/A</v>
      </c>
      <c r="J592" s="368" t="s">
        <v>0</v>
      </c>
      <c r="K592" s="16"/>
      <c r="M592" s="5"/>
      <c r="N592" s="5"/>
      <c r="P592" s="16"/>
      <c r="Q592" s="16"/>
      <c r="R592" s="322"/>
      <c r="T592" s="322"/>
      <c r="U592" s="322"/>
      <c r="W592" s="322"/>
      <c r="X592" s="322"/>
      <c r="Z592" s="322"/>
      <c r="AA592" s="322"/>
      <c r="AB592" s="322"/>
      <c r="AE592" s="281"/>
    </row>
    <row r="593" spans="1:32" ht="12.75" customHeight="1" x14ac:dyDescent="0.35">
      <c r="A593" s="362">
        <v>590</v>
      </c>
      <c r="B593" s="363">
        <v>16</v>
      </c>
      <c r="C593" s="364">
        <v>44486</v>
      </c>
      <c r="D593" s="374" t="s">
        <v>12</v>
      </c>
      <c r="E593" s="366" t="e">
        <f t="shared" si="125"/>
        <v>#N/A</v>
      </c>
      <c r="F593" s="366" t="e">
        <f t="shared" si="125"/>
        <v>#N/A</v>
      </c>
      <c r="G593" s="367"/>
      <c r="H593" s="361" t="e">
        <f t="shared" si="126"/>
        <v>#N/A</v>
      </c>
      <c r="I593" s="366" t="e">
        <f t="shared" si="127"/>
        <v>#N/A</v>
      </c>
      <c r="J593" s="368" t="s">
        <v>0</v>
      </c>
      <c r="K593" s="16"/>
      <c r="M593" s="5"/>
      <c r="N593" s="5"/>
      <c r="P593" s="326"/>
      <c r="Q593" s="326"/>
    </row>
    <row r="594" spans="1:32" ht="12.75" customHeight="1" x14ac:dyDescent="0.35">
      <c r="A594" s="362">
        <v>591</v>
      </c>
      <c r="B594" s="363" t="s">
        <v>0</v>
      </c>
      <c r="C594" s="364" t="s">
        <v>0</v>
      </c>
      <c r="D594" s="369" t="s">
        <v>0</v>
      </c>
      <c r="E594" s="366" t="s">
        <v>0</v>
      </c>
      <c r="F594" s="366" t="s">
        <v>0</v>
      </c>
      <c r="G594" s="367" t="s">
        <v>0</v>
      </c>
      <c r="H594" s="361"/>
      <c r="I594" s="366" t="s">
        <v>0</v>
      </c>
      <c r="J594" s="368" t="s">
        <v>0</v>
      </c>
      <c r="K594" s="91"/>
      <c r="L594" s="91"/>
      <c r="M594" s="5"/>
      <c r="N594" s="5"/>
      <c r="P594" s="326"/>
      <c r="Q594" s="326"/>
      <c r="R594" s="322"/>
      <c r="T594" s="322"/>
      <c r="U594" s="322"/>
      <c r="W594" s="322"/>
      <c r="X594" s="322"/>
      <c r="Z594" s="322"/>
      <c r="AA594" s="322"/>
      <c r="AB594" s="322"/>
      <c r="AC594" s="322"/>
      <c r="AE594" s="281"/>
      <c r="AF594" s="322"/>
    </row>
    <row r="595" spans="1:32" ht="12.75" customHeight="1" x14ac:dyDescent="0.35">
      <c r="A595" s="362">
        <v>592</v>
      </c>
      <c r="B595" s="363">
        <v>16</v>
      </c>
      <c r="C595" s="364">
        <v>44486</v>
      </c>
      <c r="D595" s="377" t="s">
        <v>102</v>
      </c>
      <c r="E595" s="366" t="str">
        <f t="shared" ref="E595:F599" si="128">VLOOKUP(M595,Teams,2)</f>
        <v>FAIRFIELD GAC 50</v>
      </c>
      <c r="F595" s="366" t="str">
        <f t="shared" si="128"/>
        <v xml:space="preserve">CHESHIRE UNITED </v>
      </c>
      <c r="G595" s="367"/>
      <c r="H595" s="361">
        <f>VLOOKUP(E595,START_TIMES,2)</f>
        <v>0.41666666666666702</v>
      </c>
      <c r="I595" s="366" t="str">
        <f>VLOOKUP(E595,FallFields1,2)</f>
        <v>Ludlowe HS (T), Fairfield</v>
      </c>
      <c r="J595" s="368" t="s">
        <v>0</v>
      </c>
      <c r="K595" s="16"/>
      <c r="M595" s="5" t="s">
        <v>127</v>
      </c>
      <c r="N595" s="5" t="s">
        <v>125</v>
      </c>
      <c r="P595" s="326"/>
      <c r="Q595" s="326"/>
      <c r="R595" s="322"/>
      <c r="T595" s="322"/>
      <c r="U595" s="322"/>
      <c r="W595" s="322"/>
      <c r="X595" s="322"/>
      <c r="Z595" s="322"/>
      <c r="AA595" s="322"/>
      <c r="AB595" s="322"/>
      <c r="AC595" s="322"/>
      <c r="AE595" s="281"/>
      <c r="AF595" s="322"/>
    </row>
    <row r="596" spans="1:32" ht="12.75" customHeight="1" x14ac:dyDescent="0.35">
      <c r="A596" s="362">
        <v>593</v>
      </c>
      <c r="B596" s="363">
        <v>16</v>
      </c>
      <c r="C596" s="364">
        <v>44486</v>
      </c>
      <c r="D596" s="377" t="s">
        <v>102</v>
      </c>
      <c r="E596" s="366" t="str">
        <f t="shared" si="128"/>
        <v>GREENWICH ARSENAL 50</v>
      </c>
      <c r="F596" s="366" t="str">
        <f t="shared" si="128"/>
        <v>CHESHIRE AZZURRI 50</v>
      </c>
      <c r="G596" s="367"/>
      <c r="H596" s="361">
        <f>VLOOKUP(E596,START_TIMES,2)</f>
        <v>0.41666666666666702</v>
      </c>
      <c r="I596" s="366" t="str">
        <f>VLOOKUP(E596,FallFields1,2)</f>
        <v>tbd</v>
      </c>
      <c r="J596" s="368" t="s">
        <v>0</v>
      </c>
      <c r="K596" s="16"/>
      <c r="M596" s="5" t="s">
        <v>128</v>
      </c>
      <c r="N596" s="5" t="s">
        <v>124</v>
      </c>
      <c r="P596" s="326"/>
      <c r="Q596" s="326"/>
      <c r="R596" s="322"/>
      <c r="T596" s="322"/>
      <c r="U596" s="322"/>
      <c r="W596" s="322"/>
      <c r="X596" s="322"/>
      <c r="Z596" s="322"/>
      <c r="AA596" s="322"/>
      <c r="AB596" s="322"/>
      <c r="AC596" s="322"/>
      <c r="AE596" s="281"/>
      <c r="AF596" s="322"/>
    </row>
    <row r="597" spans="1:32" ht="12.75" customHeight="1" x14ac:dyDescent="0.35">
      <c r="A597" s="362">
        <v>594</v>
      </c>
      <c r="B597" s="363">
        <v>16</v>
      </c>
      <c r="C597" s="364">
        <v>44486</v>
      </c>
      <c r="D597" s="377" t="s">
        <v>102</v>
      </c>
      <c r="E597" s="366" t="str">
        <f t="shared" si="128"/>
        <v>GREENWICH PUMAS LEGENDS</v>
      </c>
      <c r="F597" s="366" t="str">
        <f t="shared" si="128"/>
        <v>GREENWICH GUNNERS 50</v>
      </c>
      <c r="G597" s="367"/>
      <c r="H597" s="361">
        <f>VLOOKUP(E597,START_TIMES,2)</f>
        <v>0.41666666666666702</v>
      </c>
      <c r="I597" s="366" t="str">
        <f>VLOOKUP(E597,FallFields1,2)</f>
        <v>tbd</v>
      </c>
      <c r="J597" s="368" t="s">
        <v>0</v>
      </c>
      <c r="K597" s="16"/>
      <c r="M597" s="5" t="s">
        <v>130</v>
      </c>
      <c r="N597" s="5" t="s">
        <v>129</v>
      </c>
      <c r="P597" s="326"/>
      <c r="Q597" s="326"/>
      <c r="R597" s="322"/>
      <c r="T597" s="322"/>
      <c r="U597" s="322"/>
      <c r="W597" s="322"/>
      <c r="X597" s="322"/>
      <c r="Z597" s="322"/>
      <c r="AA597" s="322"/>
      <c r="AB597" s="322"/>
      <c r="AC597" s="322"/>
      <c r="AE597" s="281"/>
      <c r="AF597" s="322"/>
    </row>
    <row r="598" spans="1:32" ht="12.75" customHeight="1" x14ac:dyDescent="0.35">
      <c r="A598" s="362">
        <v>595</v>
      </c>
      <c r="B598" s="363">
        <v>16</v>
      </c>
      <c r="C598" s="364">
        <v>44486</v>
      </c>
      <c r="D598" s="377" t="s">
        <v>102</v>
      </c>
      <c r="E598" s="366" t="str">
        <f t="shared" si="128"/>
        <v>DYNAMO SC</v>
      </c>
      <c r="F598" s="366" t="str">
        <f t="shared" si="128"/>
        <v>VASCO DA GAMA 50</v>
      </c>
      <c r="G598" s="367"/>
      <c r="H598" s="361">
        <f>VLOOKUP(E598,START_TIMES,2)</f>
        <v>0.41666666666666702</v>
      </c>
      <c r="I598" s="366" t="str">
        <f>VLOOKUP(E598,FallFields1,2)</f>
        <v>Wakeman Park (T), Westport</v>
      </c>
      <c r="J598" s="368" t="s">
        <v>0</v>
      </c>
      <c r="K598" s="16"/>
      <c r="M598" s="5" t="s">
        <v>126</v>
      </c>
      <c r="N598" s="5" t="s">
        <v>133</v>
      </c>
      <c r="P598" s="326"/>
      <c r="Q598" s="326"/>
      <c r="R598" s="322"/>
      <c r="T598" s="322"/>
      <c r="U598" s="322"/>
      <c r="W598" s="322"/>
      <c r="X598" s="322"/>
      <c r="Z598" s="322"/>
      <c r="AA598" s="322"/>
      <c r="AB598" s="322"/>
      <c r="AC598" s="322"/>
      <c r="AE598" s="281"/>
      <c r="AF598" s="322"/>
    </row>
    <row r="599" spans="1:32" ht="12.75" customHeight="1" x14ac:dyDescent="0.35">
      <c r="A599" s="362">
        <v>596</v>
      </c>
      <c r="B599" s="363">
        <v>16</v>
      </c>
      <c r="C599" s="364">
        <v>44486</v>
      </c>
      <c r="D599" s="377" t="s">
        <v>102</v>
      </c>
      <c r="E599" s="366" t="str">
        <f t="shared" si="128"/>
        <v>GUILFORD BLACK EAGLES</v>
      </c>
      <c r="F599" s="366" t="str">
        <f t="shared" si="128"/>
        <v>POLONIA FALCON STARS FC</v>
      </c>
      <c r="G599" s="367"/>
      <c r="H599" s="361">
        <f>VLOOKUP(E599,START_TIMES,2)</f>
        <v>0.41666666666666702</v>
      </c>
      <c r="I599" s="375" t="str">
        <f>VLOOKUP(E599,FallFields1,2)</f>
        <v>Calvin Leete School (G), Guilford</v>
      </c>
      <c r="J599" s="368" t="s">
        <v>0</v>
      </c>
      <c r="K599" s="16"/>
      <c r="M599" s="5" t="s">
        <v>131</v>
      </c>
      <c r="N599" s="5" t="s">
        <v>132</v>
      </c>
      <c r="P599" s="326"/>
      <c r="Q599" s="326"/>
      <c r="R599" s="322"/>
      <c r="T599" s="322"/>
      <c r="U599" s="322"/>
      <c r="W599" s="322"/>
      <c r="X599" s="322"/>
      <c r="Z599" s="322"/>
      <c r="AA599" s="322"/>
      <c r="AB599" s="322"/>
      <c r="AC599" s="322"/>
      <c r="AE599" s="281"/>
      <c r="AF599" s="322"/>
    </row>
    <row r="600" spans="1:32" ht="12.5" customHeight="1" x14ac:dyDescent="0.35">
      <c r="A600" s="362">
        <v>597</v>
      </c>
      <c r="B600" s="363" t="s">
        <v>0</v>
      </c>
      <c r="C600" s="364" t="s">
        <v>0</v>
      </c>
      <c r="D600" s="369" t="s">
        <v>0</v>
      </c>
      <c r="E600" s="366" t="s">
        <v>0</v>
      </c>
      <c r="F600" s="366" t="s">
        <v>0</v>
      </c>
      <c r="G600" s="367" t="s">
        <v>0</v>
      </c>
      <c r="H600" s="361"/>
      <c r="I600" s="366" t="s">
        <v>0</v>
      </c>
      <c r="J600" s="368" t="s">
        <v>0</v>
      </c>
      <c r="K600" s="16"/>
      <c r="M600" s="5"/>
      <c r="N600" s="5"/>
      <c r="P600" s="326"/>
      <c r="Q600" s="326"/>
    </row>
    <row r="601" spans="1:32" ht="12.5" customHeight="1" x14ac:dyDescent="0.35">
      <c r="A601" s="362">
        <v>598</v>
      </c>
      <c r="B601" s="363">
        <v>16</v>
      </c>
      <c r="C601" s="364">
        <v>44486</v>
      </c>
      <c r="D601" s="378" t="s">
        <v>103</v>
      </c>
      <c r="E601" s="366" t="e">
        <f t="shared" ref="E601:F604" si="129">VLOOKUP(M601,Teams,2)</f>
        <v>#N/A</v>
      </c>
      <c r="F601" s="366" t="e">
        <f t="shared" si="129"/>
        <v>#N/A</v>
      </c>
      <c r="G601" s="367"/>
      <c r="H601" s="361" t="e">
        <f>VLOOKUP(E601,START_TIMES,2)</f>
        <v>#N/A</v>
      </c>
      <c r="I601" s="366" t="e">
        <f>VLOOKUP(E601,FallFields1,2)</f>
        <v>#N/A</v>
      </c>
      <c r="J601" s="368" t="s">
        <v>0</v>
      </c>
      <c r="K601" s="16"/>
      <c r="M601" s="5"/>
      <c r="N601" s="5"/>
      <c r="P601" s="326"/>
      <c r="Q601" s="326"/>
    </row>
    <row r="602" spans="1:32" ht="12.75" customHeight="1" x14ac:dyDescent="0.35">
      <c r="A602" s="362">
        <v>599</v>
      </c>
      <c r="B602" s="363">
        <v>16</v>
      </c>
      <c r="C602" s="364">
        <v>44486</v>
      </c>
      <c r="D602" s="378" t="s">
        <v>103</v>
      </c>
      <c r="E602" s="366" t="e">
        <f t="shared" si="129"/>
        <v>#N/A</v>
      </c>
      <c r="F602" s="366" t="e">
        <f t="shared" si="129"/>
        <v>#N/A</v>
      </c>
      <c r="G602" s="367"/>
      <c r="H602" s="361" t="e">
        <f>VLOOKUP(E602,START_TIMES,2)</f>
        <v>#N/A</v>
      </c>
      <c r="I602" s="366" t="e">
        <f>VLOOKUP(E602,FallFields1,2)</f>
        <v>#N/A</v>
      </c>
      <c r="J602" s="368" t="s">
        <v>0</v>
      </c>
      <c r="K602" s="16"/>
      <c r="M602" s="5"/>
      <c r="N602" s="5"/>
      <c r="P602" s="326"/>
      <c r="Q602" s="326"/>
      <c r="R602" s="322"/>
      <c r="T602" s="322"/>
      <c r="U602" s="322"/>
      <c r="W602" s="322"/>
      <c r="X602" s="322"/>
      <c r="Z602" s="322"/>
      <c r="AA602" s="322"/>
      <c r="AB602" s="322"/>
      <c r="AC602" s="322"/>
      <c r="AE602" s="281"/>
      <c r="AF602" s="322"/>
    </row>
    <row r="603" spans="1:32" ht="12.75" customHeight="1" thickBot="1" x14ac:dyDescent="0.4">
      <c r="A603" s="362">
        <v>600</v>
      </c>
      <c r="B603" s="363">
        <v>16</v>
      </c>
      <c r="C603" s="364">
        <v>44486</v>
      </c>
      <c r="D603" s="378" t="s">
        <v>103</v>
      </c>
      <c r="E603" s="366" t="e">
        <f t="shared" si="129"/>
        <v>#N/A</v>
      </c>
      <c r="F603" s="366" t="e">
        <f t="shared" si="129"/>
        <v>#N/A</v>
      </c>
      <c r="G603" s="367"/>
      <c r="H603" s="361" t="e">
        <f>VLOOKUP(E603,START_TIMES,2)</f>
        <v>#N/A</v>
      </c>
      <c r="I603" s="366" t="e">
        <f>VLOOKUP(E603,FallFields1,2)</f>
        <v>#N/A</v>
      </c>
      <c r="J603" s="368" t="s">
        <v>0</v>
      </c>
      <c r="K603" s="16"/>
      <c r="M603" s="5"/>
      <c r="N603" s="5"/>
      <c r="P603" s="326"/>
      <c r="Q603" s="326"/>
    </row>
    <row r="604" spans="1:32" ht="12.75" customHeight="1" thickTop="1" thickBot="1" x14ac:dyDescent="0.4">
      <c r="A604" s="362">
        <v>601</v>
      </c>
      <c r="B604" s="363">
        <v>16</v>
      </c>
      <c r="C604" s="364">
        <v>44486</v>
      </c>
      <c r="D604" s="378" t="s">
        <v>103</v>
      </c>
      <c r="E604" s="366" t="e">
        <f t="shared" si="129"/>
        <v>#N/A</v>
      </c>
      <c r="F604" s="366" t="e">
        <f t="shared" si="129"/>
        <v>#N/A</v>
      </c>
      <c r="G604" s="367"/>
      <c r="H604" s="361" t="e">
        <f>VLOOKUP(E604,START_TIMES,2)</f>
        <v>#N/A</v>
      </c>
      <c r="I604" s="366" t="e">
        <f>VLOOKUP(E604,FallFields1,2)</f>
        <v>#N/A</v>
      </c>
      <c r="J604" s="368" t="s">
        <v>0</v>
      </c>
      <c r="K604" s="16"/>
      <c r="M604" s="5"/>
      <c r="N604" s="5"/>
      <c r="P604" s="326"/>
      <c r="Q604" s="326"/>
      <c r="R604" s="322"/>
      <c r="S604" s="16"/>
      <c r="T604" s="207"/>
      <c r="U604" s="207"/>
      <c r="V604" s="16">
        <v>73</v>
      </c>
      <c r="W604" s="218"/>
      <c r="X604" s="224"/>
      <c r="Y604" s="16"/>
      <c r="Z604" s="275"/>
      <c r="AA604" s="322"/>
      <c r="AB604" s="322"/>
      <c r="AC604" s="16"/>
      <c r="AF604" s="322"/>
    </row>
    <row r="605" spans="1:32" ht="12.75" customHeight="1" thickTop="1" thickBot="1" x14ac:dyDescent="0.4">
      <c r="A605" s="362">
        <v>602</v>
      </c>
      <c r="B605" s="362" t="s">
        <v>0</v>
      </c>
      <c r="C605" s="364" t="s">
        <v>0</v>
      </c>
      <c r="D605" s="382" t="s">
        <v>0</v>
      </c>
      <c r="E605" s="366" t="s">
        <v>0</v>
      </c>
      <c r="F605" s="366" t="s">
        <v>0</v>
      </c>
      <c r="G605" s="367" t="s">
        <v>0</v>
      </c>
      <c r="H605" s="361" t="e">
        <f>VLOOKUP(E605,START_TIMES,2)</f>
        <v>#N/A</v>
      </c>
      <c r="I605" s="366" t="s">
        <v>0</v>
      </c>
      <c r="J605" s="368" t="s">
        <v>0</v>
      </c>
      <c r="K605" s="16"/>
      <c r="M605" s="5"/>
      <c r="N605" s="5"/>
      <c r="P605" s="326"/>
      <c r="Q605" s="326"/>
      <c r="S605" s="16"/>
      <c r="T605" s="207"/>
      <c r="U605" s="207"/>
      <c r="V605" s="16">
        <v>74</v>
      </c>
      <c r="W605" s="218"/>
      <c r="X605" s="224"/>
      <c r="Y605" s="16"/>
      <c r="Z605" s="275"/>
      <c r="AA605" s="322"/>
      <c r="AB605" s="322"/>
      <c r="AC605" s="91"/>
      <c r="AE605" s="281"/>
      <c r="AF605" s="322"/>
    </row>
    <row r="606" spans="1:32" ht="12.75" customHeight="1" thickTop="1" x14ac:dyDescent="0.35">
      <c r="A606" s="362">
        <v>603</v>
      </c>
      <c r="B606" s="363">
        <v>17</v>
      </c>
      <c r="C606" s="364">
        <v>44493</v>
      </c>
      <c r="D606" s="365" t="s">
        <v>10</v>
      </c>
      <c r="E606" s="366" t="str">
        <f t="shared" ref="E606:F610" si="130">VLOOKUP(M606,Teams,2)</f>
        <v>CLUB NAPOLI 30</v>
      </c>
      <c r="F606" s="366" t="str">
        <f t="shared" si="130"/>
        <v>VASCO DA GAMA 30</v>
      </c>
      <c r="G606" s="367"/>
      <c r="H606" s="361">
        <v>0.375</v>
      </c>
      <c r="I606" s="366" t="str">
        <f>VLOOKUP(E606,FallFields1,2)</f>
        <v>Quinnipiac Park (G), Cheshire</v>
      </c>
      <c r="J606" s="368" t="s">
        <v>0</v>
      </c>
      <c r="K606" s="16"/>
      <c r="M606" s="5" t="s">
        <v>95</v>
      </c>
      <c r="N606" s="5" t="s">
        <v>97</v>
      </c>
      <c r="P606" s="326"/>
      <c r="Q606" s="326"/>
      <c r="R606" s="322"/>
      <c r="T606" s="324"/>
      <c r="U606" s="324"/>
      <c r="V606" s="325"/>
      <c r="W606" s="324"/>
      <c r="X606" s="324"/>
      <c r="Z606" s="322"/>
      <c r="AA606" s="322"/>
      <c r="AB606" s="322"/>
      <c r="AF606" s="322"/>
    </row>
    <row r="607" spans="1:32" ht="12.75" customHeight="1" x14ac:dyDescent="0.35">
      <c r="A607" s="362">
        <v>604</v>
      </c>
      <c r="B607" s="363">
        <v>17</v>
      </c>
      <c r="C607" s="364">
        <v>44493</v>
      </c>
      <c r="D607" s="365" t="s">
        <v>10</v>
      </c>
      <c r="E607" s="366" t="str">
        <f t="shared" si="130"/>
        <v>STAMFORD FC</v>
      </c>
      <c r="F607" s="366" t="str">
        <f t="shared" si="130"/>
        <v>DANBURY UNITED 30</v>
      </c>
      <c r="G607" s="367"/>
      <c r="H607" s="361">
        <f>VLOOKUP(E607,START_TIMES,2)</f>
        <v>0.41666666666666702</v>
      </c>
      <c r="I607" s="366" t="str">
        <f>VLOOKUP(E607,FallFields1,2)</f>
        <v>West Beach Fields (T), Stamford</v>
      </c>
      <c r="J607" s="368" t="s">
        <v>0</v>
      </c>
      <c r="K607" s="16"/>
      <c r="M607" s="5" t="s">
        <v>96</v>
      </c>
      <c r="N607" s="5" t="s">
        <v>100</v>
      </c>
      <c r="P607" s="326"/>
      <c r="Q607" s="326"/>
      <c r="R607" s="322"/>
      <c r="T607" s="322"/>
      <c r="U607" s="322"/>
      <c r="W607" s="322"/>
      <c r="X607" s="322"/>
      <c r="Z607" s="322"/>
      <c r="AA607" s="322"/>
      <c r="AB607" s="322"/>
      <c r="AF607" s="322"/>
    </row>
    <row r="608" spans="1:32" ht="12.75" customHeight="1" x14ac:dyDescent="0.35">
      <c r="A608" s="362">
        <v>605</v>
      </c>
      <c r="B608" s="363">
        <v>17</v>
      </c>
      <c r="C608" s="364">
        <v>44493</v>
      </c>
      <c r="D608" s="365" t="s">
        <v>10</v>
      </c>
      <c r="E608" s="366" t="str">
        <f t="shared" si="130"/>
        <v>NORTH BRANFORD 30</v>
      </c>
      <c r="F608" s="366" t="str">
        <f t="shared" si="130"/>
        <v>CLINTON 30</v>
      </c>
      <c r="G608" s="367"/>
      <c r="H608" s="361">
        <f>VLOOKUP(E608,START_TIMES,2)</f>
        <v>0.41666666666666669</v>
      </c>
      <c r="I608" s="366" t="str">
        <f>VLOOKUP(E608,FallFields1,2)</f>
        <v>Northford Park (G), North Branford</v>
      </c>
      <c r="J608" s="368" t="s">
        <v>0</v>
      </c>
      <c r="K608" s="16"/>
      <c r="M608" s="5" t="s">
        <v>99</v>
      </c>
      <c r="N608" s="5" t="s">
        <v>101</v>
      </c>
      <c r="P608" s="326"/>
      <c r="Q608" s="326"/>
      <c r="R608" s="322"/>
      <c r="T608" s="322"/>
      <c r="U608" s="322"/>
      <c r="W608" s="322"/>
      <c r="X608" s="322"/>
      <c r="Z608" s="322"/>
      <c r="AA608" s="322"/>
      <c r="AB608" s="322"/>
      <c r="AF608" s="322"/>
    </row>
    <row r="609" spans="1:32" ht="12.75" customHeight="1" x14ac:dyDescent="0.35">
      <c r="A609" s="362">
        <v>606</v>
      </c>
      <c r="B609" s="363">
        <v>17</v>
      </c>
      <c r="C609" s="364">
        <v>44493</v>
      </c>
      <c r="D609" s="365" t="s">
        <v>10</v>
      </c>
      <c r="E609" s="366" t="str">
        <f t="shared" si="130"/>
        <v>GREENWICH ARSENAL 30</v>
      </c>
      <c r="F609" s="366" t="str">
        <f t="shared" si="130"/>
        <v>SHELTON FC</v>
      </c>
      <c r="G609" s="367"/>
      <c r="H609" s="361">
        <f>VLOOKUP(E609,START_TIMES,2)</f>
        <v>0.41666666666666702</v>
      </c>
      <c r="I609" s="366" t="str">
        <f>VLOOKUP(E609,FallFields1,2)</f>
        <v>tbd</v>
      </c>
      <c r="J609" s="368" t="s">
        <v>0</v>
      </c>
      <c r="K609" s="16"/>
      <c r="M609" s="5" t="s">
        <v>98</v>
      </c>
      <c r="N609" s="5" t="s">
        <v>93</v>
      </c>
      <c r="P609" s="326"/>
      <c r="Q609" s="326"/>
      <c r="R609" s="322"/>
      <c r="T609" s="322"/>
      <c r="U609" s="322"/>
      <c r="W609" s="322"/>
      <c r="X609" s="322"/>
      <c r="Z609" s="322"/>
      <c r="AA609" s="322"/>
      <c r="AB609" s="322"/>
      <c r="AE609" s="281"/>
      <c r="AF609" s="322"/>
    </row>
    <row r="610" spans="1:32" ht="12.75" customHeight="1" x14ac:dyDescent="0.35">
      <c r="A610" s="362">
        <v>607</v>
      </c>
      <c r="B610" s="363">
        <v>17</v>
      </c>
      <c r="C610" s="364">
        <v>44493</v>
      </c>
      <c r="D610" s="365" t="s">
        <v>10</v>
      </c>
      <c r="E610" s="366" t="str">
        <f t="shared" si="130"/>
        <v>NAUGATUCK FUSION</v>
      </c>
      <c r="F610" s="366" t="str">
        <f t="shared" si="130"/>
        <v>NEWTOWN SALTY DOGS</v>
      </c>
      <c r="G610" s="367"/>
      <c r="H610" s="361">
        <f>VLOOKUP(E610,START_TIMES,2)</f>
        <v>0.41666666666666702</v>
      </c>
      <c r="I610" s="366" t="str">
        <f>VLOOKUP(E610,FallFields1,2)</f>
        <v>City Hill MS (G), Naugatuck</v>
      </c>
      <c r="J610" s="368" t="s">
        <v>0</v>
      </c>
      <c r="K610" s="16"/>
      <c r="M610" s="5" t="s">
        <v>92</v>
      </c>
      <c r="N610" s="5" t="s">
        <v>94</v>
      </c>
      <c r="P610" s="326"/>
      <c r="Q610" s="326"/>
      <c r="R610" s="322"/>
      <c r="T610" s="322"/>
      <c r="U610" s="322"/>
      <c r="W610" s="322"/>
      <c r="X610" s="322"/>
      <c r="Z610" s="322"/>
      <c r="AA610" s="322"/>
      <c r="AB610" s="322"/>
      <c r="AF610" s="322"/>
    </row>
    <row r="611" spans="1:32" ht="12.75" customHeight="1" x14ac:dyDescent="0.35">
      <c r="A611" s="362">
        <v>608</v>
      </c>
      <c r="B611" s="363" t="s">
        <v>0</v>
      </c>
      <c r="C611" s="364" t="s">
        <v>0</v>
      </c>
      <c r="D611" s="369" t="s">
        <v>0</v>
      </c>
      <c r="E611" s="366" t="s">
        <v>0</v>
      </c>
      <c r="F611" s="366" t="s">
        <v>0</v>
      </c>
      <c r="G611" s="367" t="s">
        <v>0</v>
      </c>
      <c r="H611" s="361"/>
      <c r="I611" s="366" t="s">
        <v>0</v>
      </c>
      <c r="J611" s="368" t="s">
        <v>0</v>
      </c>
      <c r="K611" s="16"/>
      <c r="M611" s="5"/>
      <c r="N611" s="5"/>
      <c r="P611" s="326"/>
      <c r="Q611" s="326"/>
      <c r="R611" s="322"/>
      <c r="T611" s="322"/>
      <c r="U611" s="322"/>
      <c r="W611" s="322"/>
      <c r="X611" s="322"/>
      <c r="Z611" s="322"/>
      <c r="AA611" s="322"/>
      <c r="AB611" s="322"/>
      <c r="AC611" s="322"/>
      <c r="AE611" s="281"/>
      <c r="AF611" s="322"/>
    </row>
    <row r="612" spans="1:32" ht="12.75" customHeight="1" x14ac:dyDescent="0.35">
      <c r="A612" s="362">
        <v>609</v>
      </c>
      <c r="B612" s="363">
        <v>17</v>
      </c>
      <c r="C612" s="364">
        <v>44493</v>
      </c>
      <c r="D612" s="370" t="s">
        <v>175</v>
      </c>
      <c r="E612" s="366" t="str">
        <f t="shared" ref="E612:F616" si="131">VLOOKUP(M612,Teams,2)</f>
        <v>QPR</v>
      </c>
      <c r="F612" s="371" t="str">
        <f t="shared" si="131"/>
        <v>INTERNATIONAL FC</v>
      </c>
      <c r="G612" s="367"/>
      <c r="H612" s="361">
        <v>0.375</v>
      </c>
      <c r="I612" s="366" t="str">
        <f>VLOOKUP(E612,FallFields1,2)</f>
        <v>Quinnipiac Park (G), Cheshire</v>
      </c>
      <c r="J612" s="368" t="s">
        <v>0</v>
      </c>
      <c r="K612" s="91"/>
      <c r="L612" s="91"/>
      <c r="M612" s="5" t="s">
        <v>158</v>
      </c>
      <c r="N612" s="5" t="s">
        <v>150</v>
      </c>
      <c r="P612" s="326"/>
      <c r="Q612" s="326"/>
      <c r="T612" s="322"/>
      <c r="U612" s="322"/>
      <c r="W612" s="322"/>
      <c r="X612" s="322"/>
    </row>
    <row r="613" spans="1:32" ht="12.75" customHeight="1" x14ac:dyDescent="0.35">
      <c r="A613" s="362">
        <v>610</v>
      </c>
      <c r="B613" s="363">
        <v>17</v>
      </c>
      <c r="C613" s="364">
        <v>44493</v>
      </c>
      <c r="D613" s="370" t="s">
        <v>175</v>
      </c>
      <c r="E613" s="366" t="str">
        <f t="shared" si="131"/>
        <v>CLUB INDEPENDIENTE</v>
      </c>
      <c r="F613" s="366" t="str">
        <f t="shared" si="131"/>
        <v>POLONIA FALCON FC 30</v>
      </c>
      <c r="G613" s="367"/>
      <c r="H613" s="361">
        <f>VLOOKUP(E613,START_TIMES,2)</f>
        <v>0.33333333333333331</v>
      </c>
      <c r="I613" s="366" t="str">
        <f>VLOOKUP(E613,FallFields1,2)</f>
        <v>Woodruff Field (T), Milford</v>
      </c>
      <c r="J613" s="368" t="s">
        <v>0</v>
      </c>
      <c r="K613" s="16"/>
      <c r="M613" s="5" t="s">
        <v>151</v>
      </c>
      <c r="N613" s="5" t="s">
        <v>157</v>
      </c>
      <c r="P613" s="326"/>
      <c r="Q613" s="326"/>
      <c r="T613" s="322"/>
      <c r="U613" s="322"/>
      <c r="W613" s="322"/>
      <c r="X613" s="322"/>
    </row>
    <row r="614" spans="1:32" ht="12.75" customHeight="1" x14ac:dyDescent="0.35">
      <c r="A614" s="362">
        <v>611</v>
      </c>
      <c r="B614" s="363">
        <v>17</v>
      </c>
      <c r="C614" s="364">
        <v>44493</v>
      </c>
      <c r="D614" s="370" t="s">
        <v>175</v>
      </c>
      <c r="E614" s="366" t="str">
        <f t="shared" si="131"/>
        <v>HAMDEN ALL STARS</v>
      </c>
      <c r="F614" s="366" t="str">
        <f t="shared" si="131"/>
        <v>TRINITY FC</v>
      </c>
      <c r="G614" s="367"/>
      <c r="H614" s="361">
        <f>VLOOKUP(E614,START_TIMES,2)</f>
        <v>0.41666666666666702</v>
      </c>
      <c r="I614" s="366" t="str">
        <f>VLOOKUP(E614,FallFields1,2)</f>
        <v>West Woods School (G), Hamden</v>
      </c>
      <c r="J614" s="368" t="s">
        <v>0</v>
      </c>
      <c r="K614" s="16"/>
      <c r="M614" s="5" t="s">
        <v>153</v>
      </c>
      <c r="N614" s="5" t="s">
        <v>159</v>
      </c>
      <c r="P614" s="326"/>
      <c r="Q614" s="326"/>
      <c r="T614" s="322"/>
      <c r="U614" s="322"/>
      <c r="W614" s="322"/>
      <c r="X614" s="322"/>
    </row>
    <row r="615" spans="1:32" ht="12.75" customHeight="1" x14ac:dyDescent="0.35">
      <c r="A615" s="362">
        <v>612</v>
      </c>
      <c r="B615" s="363">
        <v>17</v>
      </c>
      <c r="C615" s="364">
        <v>44493</v>
      </c>
      <c r="D615" s="370" t="s">
        <v>175</v>
      </c>
      <c r="E615" s="366" t="str">
        <f t="shared" si="131"/>
        <v>MILFORD TUESDAY</v>
      </c>
      <c r="F615" s="366" t="str">
        <f t="shared" si="131"/>
        <v>COYOTES FC</v>
      </c>
      <c r="G615" s="367"/>
      <c r="H615" s="361">
        <f>VLOOKUP(E615,START_TIMES,2)</f>
        <v>0.33333333333333331</v>
      </c>
      <c r="I615" s="366" t="str">
        <f>VLOOKUP(E615,FallFields1,2)</f>
        <v>Peck Place School (G), Orange</v>
      </c>
      <c r="J615" s="368" t="s">
        <v>0</v>
      </c>
      <c r="K615" s="16"/>
      <c r="M615" s="5" t="s">
        <v>156</v>
      </c>
      <c r="N615" s="5" t="s">
        <v>152</v>
      </c>
      <c r="P615" s="326"/>
      <c r="Q615" s="326"/>
      <c r="R615" s="322"/>
      <c r="T615" s="322"/>
      <c r="U615" s="322"/>
      <c r="W615" s="322"/>
      <c r="X615" s="322"/>
      <c r="AA615" s="322"/>
      <c r="AB615" s="322"/>
    </row>
    <row r="616" spans="1:32" ht="12.75" customHeight="1" x14ac:dyDescent="0.35">
      <c r="A616" s="362">
        <v>613</v>
      </c>
      <c r="B616" s="363">
        <v>17</v>
      </c>
      <c r="C616" s="364">
        <v>44493</v>
      </c>
      <c r="D616" s="370" t="s">
        <v>175</v>
      </c>
      <c r="E616" s="366" t="str">
        <f t="shared" si="131"/>
        <v>LITCHFIELD COUNTY BLUES</v>
      </c>
      <c r="F616" s="366" t="str">
        <f t="shared" si="131"/>
        <v>MILFORD AMIGOS</v>
      </c>
      <c r="G616" s="367"/>
      <c r="H616" s="361">
        <f>VLOOKUP(E616,START_TIMES,2)</f>
        <v>0.375</v>
      </c>
      <c r="I616" s="366" t="str">
        <f>VLOOKUP(E616,FallFields1,2)</f>
        <v>New Milford HS, New Milford</v>
      </c>
      <c r="J616" s="368" t="s">
        <v>0</v>
      </c>
      <c r="K616" s="16"/>
      <c r="M616" s="5" t="s">
        <v>154</v>
      </c>
      <c r="N616" s="5" t="s">
        <v>155</v>
      </c>
      <c r="P616" s="326"/>
      <c r="Q616" s="326"/>
      <c r="R616" s="322"/>
      <c r="T616" s="322"/>
      <c r="U616" s="322"/>
      <c r="W616" s="322"/>
      <c r="X616" s="322"/>
      <c r="Z616" s="322"/>
      <c r="AA616" s="322"/>
      <c r="AB616" s="322"/>
      <c r="AC616" s="322"/>
      <c r="AF616" s="322"/>
    </row>
    <row r="617" spans="1:32" ht="12.75" customHeight="1" x14ac:dyDescent="0.35">
      <c r="A617" s="362">
        <v>614</v>
      </c>
      <c r="B617" s="363" t="s">
        <v>0</v>
      </c>
      <c r="C617" s="364" t="s">
        <v>0</v>
      </c>
      <c r="D617" s="369" t="s">
        <v>0</v>
      </c>
      <c r="E617" s="366" t="s">
        <v>0</v>
      </c>
      <c r="F617" s="366" t="s">
        <v>0</v>
      </c>
      <c r="G617" s="367" t="s">
        <v>0</v>
      </c>
      <c r="H617" s="361"/>
      <c r="I617" s="366" t="s">
        <v>0</v>
      </c>
      <c r="J617" s="368" t="s">
        <v>0</v>
      </c>
      <c r="K617" s="91"/>
      <c r="L617" s="91"/>
      <c r="M617" s="5"/>
      <c r="N617" s="5"/>
      <c r="P617" s="326"/>
      <c r="Q617" s="326"/>
      <c r="R617" s="322"/>
      <c r="T617" s="322"/>
      <c r="U617" s="322"/>
      <c r="W617" s="322"/>
      <c r="X617" s="322"/>
      <c r="Z617" s="322"/>
      <c r="AA617" s="322"/>
      <c r="AB617" s="322"/>
      <c r="AC617" s="322"/>
      <c r="AE617" s="281"/>
      <c r="AF617" s="322"/>
    </row>
    <row r="618" spans="1:32" ht="12.75" customHeight="1" thickBot="1" x14ac:dyDescent="0.4">
      <c r="A618" s="362">
        <v>615</v>
      </c>
      <c r="B618" s="363">
        <v>17</v>
      </c>
      <c r="C618" s="364">
        <v>44493</v>
      </c>
      <c r="D618" s="373" t="s">
        <v>11</v>
      </c>
      <c r="E618" s="366" t="str">
        <f t="shared" ref="E618:F622" si="132">VLOOKUP(M618,Teams,2)</f>
        <v>VASCO DA GAMA 40</v>
      </c>
      <c r="F618" s="366" t="str">
        <f t="shared" si="132"/>
        <v>FAIRFIELD GAC 40</v>
      </c>
      <c r="G618" s="367"/>
      <c r="H618" s="361">
        <v>0.33333333333333331</v>
      </c>
      <c r="I618" s="366" t="str">
        <f>VLOOKUP(E618,FallFields1,2)</f>
        <v>Veterans Memorial Park (T), Bridgeport</v>
      </c>
      <c r="J618" s="368" t="s">
        <v>0</v>
      </c>
      <c r="K618" s="16"/>
      <c r="M618" s="5" t="s">
        <v>108</v>
      </c>
      <c r="N618" s="5" t="s">
        <v>160</v>
      </c>
      <c r="P618" s="326"/>
      <c r="Q618" s="326"/>
      <c r="T618" s="322"/>
      <c r="U618" s="322"/>
      <c r="W618" s="322"/>
    </row>
    <row r="619" spans="1:32" ht="12.75" customHeight="1" thickTop="1" thickBot="1" x14ac:dyDescent="0.4">
      <c r="A619" s="362">
        <v>616</v>
      </c>
      <c r="B619" s="363">
        <v>17</v>
      </c>
      <c r="C619" s="364">
        <v>44493</v>
      </c>
      <c r="D619" s="373" t="s">
        <v>11</v>
      </c>
      <c r="E619" s="366" t="str">
        <f t="shared" si="132"/>
        <v>STORM FC</v>
      </c>
      <c r="F619" s="366" t="str">
        <f t="shared" si="132"/>
        <v>GREENWICH ARSENAL 40</v>
      </c>
      <c r="G619" s="380"/>
      <c r="H619" s="361">
        <f>VLOOKUP(E619,START_TIMES,2)</f>
        <v>0.41666666666666702</v>
      </c>
      <c r="I619" s="366" t="str">
        <f>VLOOKUP(E619,FallFields1,2)</f>
        <v>Wakeman Park (T), Westport</v>
      </c>
      <c r="J619" s="368" t="s">
        <v>0</v>
      </c>
      <c r="K619" s="16"/>
      <c r="M619" s="5" t="s">
        <v>107</v>
      </c>
      <c r="N619" s="5" t="s">
        <v>161</v>
      </c>
      <c r="P619" s="326"/>
      <c r="Q619" s="326"/>
      <c r="R619" s="322"/>
      <c r="T619" s="322"/>
      <c r="U619" s="322"/>
      <c r="W619" s="322"/>
      <c r="X619" s="322"/>
      <c r="Z619" s="322"/>
      <c r="AA619" s="322"/>
      <c r="AB619" s="322"/>
      <c r="AC619" s="322"/>
      <c r="AE619" s="281"/>
      <c r="AF619" s="322"/>
    </row>
    <row r="620" spans="1:32" ht="12.75" customHeight="1" thickTop="1" thickBot="1" x14ac:dyDescent="0.4">
      <c r="A620" s="362">
        <v>617</v>
      </c>
      <c r="B620" s="363">
        <v>17</v>
      </c>
      <c r="C620" s="364">
        <v>44493</v>
      </c>
      <c r="D620" s="373" t="s">
        <v>11</v>
      </c>
      <c r="E620" s="366" t="str">
        <f t="shared" si="132"/>
        <v>GREENWICH PUMAS 40</v>
      </c>
      <c r="F620" s="366" t="str">
        <f t="shared" si="132"/>
        <v>WATERBURY ALBANIANS</v>
      </c>
      <c r="G620" s="367"/>
      <c r="H620" s="361">
        <f>VLOOKUP(E620,START_TIMES,2)</f>
        <v>0.41666666666666702</v>
      </c>
      <c r="I620" s="366" t="str">
        <f>VLOOKUP(E620,FallFields1,2)</f>
        <v>tbd</v>
      </c>
      <c r="J620" s="368" t="s">
        <v>0</v>
      </c>
      <c r="K620" s="16"/>
      <c r="M620" s="5" t="s">
        <v>163</v>
      </c>
      <c r="N620" s="5" t="s">
        <v>109</v>
      </c>
      <c r="P620" s="326"/>
      <c r="Q620" s="326"/>
      <c r="R620" s="322"/>
      <c r="T620" s="322"/>
      <c r="U620" s="322"/>
      <c r="W620" s="322"/>
      <c r="X620" s="322"/>
      <c r="Z620" s="322"/>
      <c r="AA620" s="322"/>
      <c r="AB620" s="322"/>
      <c r="AE620" s="281"/>
    </row>
    <row r="621" spans="1:32" ht="12.75" customHeight="1" thickTop="1" thickBot="1" x14ac:dyDescent="0.4">
      <c r="A621" s="362">
        <v>618</v>
      </c>
      <c r="B621" s="363">
        <v>17</v>
      </c>
      <c r="C621" s="364">
        <v>44493</v>
      </c>
      <c r="D621" s="373" t="s">
        <v>11</v>
      </c>
      <c r="E621" s="366" t="str">
        <f t="shared" si="132"/>
        <v>RIDGEFIELD KICKS</v>
      </c>
      <c r="F621" s="366" t="str">
        <f t="shared" si="132"/>
        <v>GREENWICH GUNNERS 40</v>
      </c>
      <c r="G621" s="380"/>
      <c r="H621" s="361">
        <f>VLOOKUP(E621,START_TIMES,2)</f>
        <v>0.375</v>
      </c>
      <c r="I621" s="366" t="str">
        <f>VLOOKUP(E621,FallFields1,2)</f>
        <v>Scotland School (G), Ridgefield</v>
      </c>
      <c r="J621" s="368" t="s">
        <v>0</v>
      </c>
      <c r="K621" s="16"/>
      <c r="M621" s="5" t="s">
        <v>106</v>
      </c>
      <c r="N621" s="5" t="s">
        <v>162</v>
      </c>
      <c r="P621" s="326"/>
      <c r="Q621" s="326"/>
      <c r="R621" s="322"/>
      <c r="T621" s="322"/>
      <c r="U621" s="322"/>
      <c r="W621" s="322"/>
      <c r="X621" s="322"/>
      <c r="Z621" s="322"/>
      <c r="AA621" s="322"/>
      <c r="AB621" s="322"/>
      <c r="AE621" s="281"/>
    </row>
    <row r="622" spans="1:32" ht="12.75" customHeight="1" thickTop="1" x14ac:dyDescent="0.35">
      <c r="A622" s="362">
        <v>619</v>
      </c>
      <c r="B622" s="363">
        <v>17</v>
      </c>
      <c r="C622" s="364">
        <v>44493</v>
      </c>
      <c r="D622" s="373" t="s">
        <v>11</v>
      </c>
      <c r="E622" s="366" t="str">
        <f t="shared" si="132"/>
        <v>PAN ZONES</v>
      </c>
      <c r="F622" s="366" t="str">
        <f t="shared" si="132"/>
        <v>HENRY  REID FC 40</v>
      </c>
      <c r="G622" s="367"/>
      <c r="H622" s="361">
        <f>VLOOKUP(E622,START_TIMES,2)</f>
        <v>0.41666666666666702</v>
      </c>
      <c r="I622" s="366" t="str">
        <f>VLOOKUP(E622,FallFields1,2)</f>
        <v>Stanley Quarter Park (G), New Britain</v>
      </c>
      <c r="J622" s="368" t="s">
        <v>0</v>
      </c>
      <c r="K622" s="16"/>
      <c r="M622" s="5" t="s">
        <v>105</v>
      </c>
      <c r="N622" s="5" t="s">
        <v>104</v>
      </c>
      <c r="P622" s="326"/>
      <c r="Q622" s="326"/>
      <c r="R622" s="322"/>
      <c r="T622" s="322"/>
      <c r="U622" s="322"/>
      <c r="W622" s="322"/>
      <c r="X622" s="322"/>
      <c r="AA622" s="322"/>
      <c r="AB622" s="322"/>
    </row>
    <row r="623" spans="1:32" ht="12.75" customHeight="1" x14ac:dyDescent="0.35">
      <c r="A623" s="362">
        <v>620</v>
      </c>
      <c r="B623" s="363" t="s">
        <v>0</v>
      </c>
      <c r="C623" s="364" t="s">
        <v>0</v>
      </c>
      <c r="D623" s="369" t="s">
        <v>0</v>
      </c>
      <c r="E623" s="366" t="s">
        <v>0</v>
      </c>
      <c r="F623" s="366" t="s">
        <v>0</v>
      </c>
      <c r="G623" s="367" t="s">
        <v>0</v>
      </c>
      <c r="H623" s="361"/>
      <c r="I623" s="366" t="s">
        <v>0</v>
      </c>
      <c r="J623" s="368" t="s">
        <v>0</v>
      </c>
      <c r="K623" s="16"/>
      <c r="M623" s="5"/>
      <c r="N623" s="5"/>
      <c r="P623" s="326"/>
      <c r="Q623" s="326"/>
      <c r="R623" s="322"/>
      <c r="T623" s="322"/>
      <c r="U623" s="322"/>
      <c r="W623" s="322"/>
      <c r="X623" s="322"/>
      <c r="Z623" s="322"/>
      <c r="AA623" s="322"/>
      <c r="AB623" s="322"/>
      <c r="AC623" s="322"/>
      <c r="AE623" s="281"/>
      <c r="AF623" s="322"/>
    </row>
    <row r="624" spans="1:32" ht="12.75" customHeight="1" x14ac:dyDescent="0.35">
      <c r="A624" s="362">
        <v>621</v>
      </c>
      <c r="B624" s="363">
        <v>17</v>
      </c>
      <c r="C624" s="364">
        <v>44493</v>
      </c>
      <c r="D624" s="374" t="s">
        <v>12</v>
      </c>
      <c r="E624" s="366" t="e">
        <f t="shared" ref="E624:F630" si="133">VLOOKUP(M624,Teams,2)</f>
        <v>#N/A</v>
      </c>
      <c r="F624" s="366" t="e">
        <f t="shared" si="133"/>
        <v>#N/A</v>
      </c>
      <c r="G624" s="367"/>
      <c r="H624" s="361" t="e">
        <f t="shared" ref="H624:H630" si="134">VLOOKUP(E624,START_TIMES,2)</f>
        <v>#N/A</v>
      </c>
      <c r="I624" s="366" t="e">
        <f t="shared" ref="I624:I630" si="135">VLOOKUP(E624,FallFields1,2)</f>
        <v>#N/A</v>
      </c>
      <c r="J624" s="368" t="s">
        <v>0</v>
      </c>
      <c r="K624" s="16"/>
      <c r="M624" s="5"/>
      <c r="N624" s="5"/>
      <c r="P624" s="326"/>
      <c r="Q624" s="326"/>
    </row>
    <row r="625" spans="1:32" ht="12.75" customHeight="1" x14ac:dyDescent="0.35">
      <c r="A625" s="362">
        <v>622</v>
      </c>
      <c r="B625" s="363">
        <v>17</v>
      </c>
      <c r="C625" s="364">
        <v>44493</v>
      </c>
      <c r="D625" s="374" t="s">
        <v>12</v>
      </c>
      <c r="E625" s="366" t="e">
        <f t="shared" si="133"/>
        <v>#N/A</v>
      </c>
      <c r="F625" s="366" t="e">
        <f t="shared" si="133"/>
        <v>#N/A</v>
      </c>
      <c r="G625" s="367"/>
      <c r="H625" s="361" t="e">
        <f t="shared" si="134"/>
        <v>#N/A</v>
      </c>
      <c r="I625" s="366" t="e">
        <f t="shared" si="135"/>
        <v>#N/A</v>
      </c>
      <c r="J625" s="368" t="s">
        <v>0</v>
      </c>
      <c r="K625" s="16"/>
      <c r="M625" s="5"/>
      <c r="N625" s="5"/>
      <c r="P625" s="326"/>
      <c r="Q625" s="326"/>
      <c r="R625" s="322"/>
      <c r="T625" s="322"/>
      <c r="U625" s="322"/>
      <c r="W625" s="322"/>
      <c r="X625" s="322"/>
      <c r="AA625" s="322"/>
      <c r="AB625" s="322"/>
    </row>
    <row r="626" spans="1:32" ht="12.75" customHeight="1" x14ac:dyDescent="0.35">
      <c r="A626" s="362">
        <v>623</v>
      </c>
      <c r="B626" s="363">
        <v>17</v>
      </c>
      <c r="C626" s="364">
        <v>44493</v>
      </c>
      <c r="D626" s="374" t="s">
        <v>12</v>
      </c>
      <c r="E626" s="366" t="e">
        <f t="shared" si="133"/>
        <v>#N/A</v>
      </c>
      <c r="F626" s="366" t="e">
        <f t="shared" si="133"/>
        <v>#N/A</v>
      </c>
      <c r="G626" s="367"/>
      <c r="H626" s="361" t="e">
        <f t="shared" si="134"/>
        <v>#N/A</v>
      </c>
      <c r="I626" s="366" t="e">
        <f t="shared" si="135"/>
        <v>#N/A</v>
      </c>
      <c r="J626" s="368" t="s">
        <v>0</v>
      </c>
      <c r="K626" s="16"/>
      <c r="M626" s="5"/>
      <c r="N626" s="5"/>
      <c r="P626" s="326"/>
      <c r="Q626" s="326"/>
      <c r="R626" s="322"/>
      <c r="T626" s="322"/>
      <c r="U626" s="322"/>
      <c r="W626" s="322"/>
      <c r="X626" s="322"/>
      <c r="AA626" s="322"/>
      <c r="AB626" s="322"/>
    </row>
    <row r="627" spans="1:32" ht="12.75" customHeight="1" x14ac:dyDescent="0.35">
      <c r="A627" s="362">
        <v>624</v>
      </c>
      <c r="B627" s="363">
        <v>17</v>
      </c>
      <c r="C627" s="364">
        <v>44493</v>
      </c>
      <c r="D627" s="374" t="s">
        <v>12</v>
      </c>
      <c r="E627" s="366" t="e">
        <f t="shared" si="133"/>
        <v>#N/A</v>
      </c>
      <c r="F627" s="366" t="e">
        <f t="shared" si="133"/>
        <v>#N/A</v>
      </c>
      <c r="G627" s="376"/>
      <c r="H627" s="361" t="e">
        <f t="shared" si="134"/>
        <v>#N/A</v>
      </c>
      <c r="I627" s="366" t="e">
        <f t="shared" si="135"/>
        <v>#N/A</v>
      </c>
      <c r="J627" s="368" t="s">
        <v>0</v>
      </c>
      <c r="K627" s="16"/>
      <c r="M627" s="5"/>
      <c r="N627" s="5"/>
      <c r="P627" s="326"/>
      <c r="Q627" s="326"/>
      <c r="R627" s="322"/>
      <c r="T627" s="322"/>
      <c r="U627" s="322"/>
      <c r="W627" s="322"/>
      <c r="X627" s="322"/>
      <c r="AA627" s="322"/>
      <c r="AB627" s="322"/>
    </row>
    <row r="628" spans="1:32" ht="12.75" customHeight="1" x14ac:dyDescent="0.35">
      <c r="A628" s="362">
        <v>625</v>
      </c>
      <c r="B628" s="363">
        <v>17</v>
      </c>
      <c r="C628" s="364">
        <v>44493</v>
      </c>
      <c r="D628" s="374" t="s">
        <v>12</v>
      </c>
      <c r="E628" s="366" t="e">
        <f t="shared" si="133"/>
        <v>#N/A</v>
      </c>
      <c r="F628" s="366" t="e">
        <f t="shared" si="133"/>
        <v>#N/A</v>
      </c>
      <c r="G628" s="367"/>
      <c r="H628" s="361" t="e">
        <f t="shared" si="134"/>
        <v>#N/A</v>
      </c>
      <c r="I628" s="366" t="e">
        <f t="shared" si="135"/>
        <v>#N/A</v>
      </c>
      <c r="J628" s="368" t="s">
        <v>0</v>
      </c>
      <c r="K628" s="16"/>
      <c r="M628" s="5"/>
      <c r="N628" s="5"/>
      <c r="P628" s="326"/>
      <c r="Q628" s="326"/>
      <c r="R628" s="322"/>
      <c r="T628" s="322"/>
      <c r="U628" s="322"/>
      <c r="W628" s="322"/>
      <c r="X628" s="322"/>
      <c r="Z628" s="322"/>
      <c r="AA628" s="322"/>
      <c r="AB628" s="322"/>
      <c r="AC628" s="322"/>
      <c r="AF628" s="322"/>
    </row>
    <row r="629" spans="1:32" ht="12.75" customHeight="1" x14ac:dyDescent="0.35">
      <c r="A629" s="362">
        <v>626</v>
      </c>
      <c r="B629" s="363">
        <v>17</v>
      </c>
      <c r="C629" s="364">
        <v>44493</v>
      </c>
      <c r="D629" s="374" t="s">
        <v>12</v>
      </c>
      <c r="E629" s="366" t="e">
        <f t="shared" si="133"/>
        <v>#N/A</v>
      </c>
      <c r="F629" s="366" t="e">
        <f t="shared" si="133"/>
        <v>#N/A</v>
      </c>
      <c r="G629" s="367"/>
      <c r="H629" s="361" t="e">
        <f t="shared" si="134"/>
        <v>#N/A</v>
      </c>
      <c r="I629" s="366" t="e">
        <f t="shared" si="135"/>
        <v>#N/A</v>
      </c>
      <c r="J629" s="368" t="s">
        <v>0</v>
      </c>
      <c r="K629" s="16"/>
      <c r="M629" s="5"/>
      <c r="N629" s="5"/>
      <c r="P629" s="326"/>
      <c r="Q629" s="326"/>
      <c r="R629" s="322"/>
      <c r="T629" s="322"/>
      <c r="U629" s="322"/>
      <c r="W629" s="322"/>
      <c r="X629" s="322"/>
      <c r="Z629" s="322"/>
      <c r="AA629" s="322"/>
      <c r="AB629" s="322"/>
      <c r="AE629" s="281"/>
    </row>
    <row r="630" spans="1:32" ht="12.75" customHeight="1" x14ac:dyDescent="0.35">
      <c r="A630" s="362">
        <v>627</v>
      </c>
      <c r="B630" s="363">
        <v>17</v>
      </c>
      <c r="C630" s="364">
        <v>44493</v>
      </c>
      <c r="D630" s="374" t="s">
        <v>12</v>
      </c>
      <c r="E630" s="366" t="e">
        <f t="shared" si="133"/>
        <v>#N/A</v>
      </c>
      <c r="F630" s="366" t="e">
        <f t="shared" si="133"/>
        <v>#N/A</v>
      </c>
      <c r="G630" s="367"/>
      <c r="H630" s="361" t="e">
        <f t="shared" si="134"/>
        <v>#N/A</v>
      </c>
      <c r="I630" s="366" t="e">
        <f t="shared" si="135"/>
        <v>#N/A</v>
      </c>
      <c r="J630" s="368" t="s">
        <v>0</v>
      </c>
      <c r="K630" s="16"/>
      <c r="M630" s="5"/>
      <c r="N630" s="5"/>
      <c r="P630" s="326"/>
      <c r="Q630" s="326"/>
    </row>
    <row r="631" spans="1:32" ht="12.75" customHeight="1" x14ac:dyDescent="0.35">
      <c r="A631" s="362">
        <v>628</v>
      </c>
      <c r="B631" s="363" t="s">
        <v>0</v>
      </c>
      <c r="C631" s="364" t="s">
        <v>0</v>
      </c>
      <c r="D631" s="369" t="s">
        <v>0</v>
      </c>
      <c r="E631" s="366" t="s">
        <v>0</v>
      </c>
      <c r="F631" s="366" t="s">
        <v>0</v>
      </c>
      <c r="G631" s="367" t="s">
        <v>0</v>
      </c>
      <c r="H631" s="361"/>
      <c r="I631" s="366" t="s">
        <v>0</v>
      </c>
      <c r="J631" s="368" t="s">
        <v>0</v>
      </c>
      <c r="K631" s="91"/>
      <c r="L631" s="91"/>
      <c r="M631" s="5"/>
      <c r="N631" s="5"/>
      <c r="P631" s="326"/>
      <c r="Q631" s="326"/>
      <c r="R631" s="322"/>
      <c r="T631" s="322"/>
      <c r="U631" s="322"/>
      <c r="W631" s="322"/>
      <c r="X631" s="322"/>
      <c r="Z631" s="322"/>
      <c r="AA631" s="322"/>
      <c r="AB631" s="322"/>
      <c r="AC631" s="322"/>
      <c r="AE631" s="281"/>
      <c r="AF631" s="322"/>
    </row>
    <row r="632" spans="1:32" ht="12.75" customHeight="1" x14ac:dyDescent="0.35">
      <c r="A632" s="362">
        <v>629</v>
      </c>
      <c r="B632" s="363">
        <v>17</v>
      </c>
      <c r="C632" s="364">
        <v>44493</v>
      </c>
      <c r="D632" s="377" t="s">
        <v>102</v>
      </c>
      <c r="E632" s="366" t="str">
        <f t="shared" ref="E632:F636" si="136">VLOOKUP(M632,Teams,2)</f>
        <v>GREENWICH PUMAS LEGENDS</v>
      </c>
      <c r="F632" s="366" t="str">
        <f t="shared" si="136"/>
        <v>GREENWICH ARSENAL 50</v>
      </c>
      <c r="G632" s="367"/>
      <c r="H632" s="361">
        <f>VLOOKUP(E632,START_TIMES,2)</f>
        <v>0.41666666666666702</v>
      </c>
      <c r="I632" s="366" t="str">
        <f>VLOOKUP(E632,FallFields1,2)</f>
        <v>tbd</v>
      </c>
      <c r="J632" s="368" t="s">
        <v>0</v>
      </c>
      <c r="K632" s="16"/>
      <c r="M632" s="87" t="s">
        <v>130</v>
      </c>
      <c r="N632" s="87" t="s">
        <v>128</v>
      </c>
      <c r="P632" s="326"/>
      <c r="Q632" s="326"/>
      <c r="R632" s="322"/>
      <c r="T632" s="322"/>
      <c r="U632" s="322"/>
      <c r="W632" s="322"/>
      <c r="X632" s="322"/>
      <c r="Z632" s="322"/>
      <c r="AA632" s="322"/>
      <c r="AB632" s="322"/>
      <c r="AC632" s="322"/>
      <c r="AE632" s="281"/>
      <c r="AF632" s="322"/>
    </row>
    <row r="633" spans="1:32" ht="12.75" customHeight="1" x14ac:dyDescent="0.35">
      <c r="A633" s="362">
        <v>630</v>
      </c>
      <c r="B633" s="363">
        <v>17</v>
      </c>
      <c r="C633" s="364">
        <v>44493</v>
      </c>
      <c r="D633" s="377" t="s">
        <v>102</v>
      </c>
      <c r="E633" s="366" t="str">
        <f t="shared" si="136"/>
        <v>GREENWICH GUNNERS 50</v>
      </c>
      <c r="F633" s="366" t="str">
        <f t="shared" si="136"/>
        <v>VASCO DA GAMA 50</v>
      </c>
      <c r="G633" s="367"/>
      <c r="H633" s="361">
        <f>VLOOKUP(E633,START_TIMES,2)</f>
        <v>0.41666666666666702</v>
      </c>
      <c r="I633" s="366" t="str">
        <f>VLOOKUP(E633,FallFields1,2)</f>
        <v>tbd</v>
      </c>
      <c r="J633" s="368" t="s">
        <v>909</v>
      </c>
      <c r="K633" s="16"/>
      <c r="M633" s="87" t="s">
        <v>129</v>
      </c>
      <c r="N633" s="87" t="s">
        <v>133</v>
      </c>
      <c r="P633" s="326"/>
      <c r="Q633" s="326"/>
      <c r="R633" s="322"/>
      <c r="T633" s="322"/>
      <c r="U633" s="322"/>
      <c r="W633" s="322"/>
      <c r="X633" s="322"/>
      <c r="Z633" s="322"/>
      <c r="AA633" s="322"/>
      <c r="AB633" s="322"/>
      <c r="AC633" s="322"/>
      <c r="AE633" s="281"/>
      <c r="AF633" s="322"/>
    </row>
    <row r="634" spans="1:32" ht="12.75" customHeight="1" x14ac:dyDescent="0.35">
      <c r="A634" s="362">
        <v>631</v>
      </c>
      <c r="B634" s="363">
        <v>17</v>
      </c>
      <c r="C634" s="364">
        <v>44493</v>
      </c>
      <c r="D634" s="377" t="s">
        <v>102</v>
      </c>
      <c r="E634" s="366" t="str">
        <f t="shared" si="136"/>
        <v>DYNAMO SC</v>
      </c>
      <c r="F634" s="366" t="str">
        <f t="shared" si="136"/>
        <v xml:space="preserve">CHESHIRE UNITED </v>
      </c>
      <c r="G634" s="367"/>
      <c r="H634" s="361">
        <f>VLOOKUP(E634,START_TIMES,2)</f>
        <v>0.41666666666666702</v>
      </c>
      <c r="I634" s="366" t="str">
        <f>VLOOKUP(E634,FallFields1,2)</f>
        <v>Wakeman Park (T), Westport</v>
      </c>
      <c r="J634" s="368" t="s">
        <v>909</v>
      </c>
      <c r="K634" s="16"/>
      <c r="M634" s="87" t="s">
        <v>126</v>
      </c>
      <c r="N634" s="87" t="s">
        <v>125</v>
      </c>
      <c r="P634" s="326"/>
      <c r="Q634" s="326"/>
      <c r="R634" s="322"/>
      <c r="T634" s="322"/>
      <c r="U634" s="322"/>
      <c r="W634" s="322"/>
      <c r="X634" s="322"/>
      <c r="Z634" s="322"/>
      <c r="AA634" s="322"/>
      <c r="AB634" s="322"/>
      <c r="AC634" s="322"/>
      <c r="AE634" s="281"/>
      <c r="AF634" s="322"/>
    </row>
    <row r="635" spans="1:32" ht="12.75" customHeight="1" x14ac:dyDescent="0.35">
      <c r="A635" s="362">
        <v>632</v>
      </c>
      <c r="B635" s="363">
        <v>17</v>
      </c>
      <c r="C635" s="364">
        <v>44493</v>
      </c>
      <c r="D635" s="377" t="s">
        <v>102</v>
      </c>
      <c r="E635" s="366" t="str">
        <f t="shared" si="136"/>
        <v>FAIRFIELD GAC 50</v>
      </c>
      <c r="F635" s="366" t="str">
        <f t="shared" si="136"/>
        <v>POLONIA FALCON STARS FC</v>
      </c>
      <c r="G635" s="367"/>
      <c r="H635" s="361">
        <f>VLOOKUP(E635,START_TIMES,2)</f>
        <v>0.41666666666666702</v>
      </c>
      <c r="I635" s="366" t="str">
        <f>VLOOKUP(E635,FallFields1,2)</f>
        <v>Ludlowe HS (T), Fairfield</v>
      </c>
      <c r="J635" s="368" t="s">
        <v>0</v>
      </c>
      <c r="K635" s="16"/>
      <c r="M635" s="87" t="s">
        <v>127</v>
      </c>
      <c r="N635" s="87" t="s">
        <v>132</v>
      </c>
      <c r="P635" s="326"/>
      <c r="Q635" s="326"/>
      <c r="R635" s="322"/>
      <c r="T635" s="322"/>
      <c r="U635" s="322"/>
      <c r="W635" s="322"/>
      <c r="X635" s="322"/>
      <c r="Z635" s="322"/>
      <c r="AA635" s="322"/>
      <c r="AB635" s="322"/>
      <c r="AC635" s="322"/>
      <c r="AE635" s="281"/>
      <c r="AF635" s="322"/>
    </row>
    <row r="636" spans="1:32" ht="12.75" customHeight="1" x14ac:dyDescent="0.35">
      <c r="A636" s="362">
        <v>633</v>
      </c>
      <c r="B636" s="363">
        <v>17</v>
      </c>
      <c r="C636" s="364">
        <v>44493</v>
      </c>
      <c r="D636" s="377" t="s">
        <v>102</v>
      </c>
      <c r="E636" s="366" t="str">
        <f t="shared" si="136"/>
        <v>GUILFORD BLACK EAGLES</v>
      </c>
      <c r="F636" s="366" t="str">
        <f t="shared" si="136"/>
        <v>CHESHIRE AZZURRI 50</v>
      </c>
      <c r="G636" s="367"/>
      <c r="H636" s="361">
        <f>VLOOKUP(E636,START_TIMES,2)</f>
        <v>0.41666666666666702</v>
      </c>
      <c r="I636" s="375" t="str">
        <f>VLOOKUP(E636,FallFields1,2)</f>
        <v>Calvin Leete School (G), Guilford</v>
      </c>
      <c r="J636" s="368" t="s">
        <v>0</v>
      </c>
      <c r="K636" s="16"/>
      <c r="M636" s="87" t="s">
        <v>131</v>
      </c>
      <c r="N636" s="87" t="s">
        <v>124</v>
      </c>
      <c r="P636" s="326"/>
      <c r="Q636" s="326"/>
      <c r="R636" s="322"/>
      <c r="T636" s="322"/>
      <c r="U636" s="322"/>
      <c r="W636" s="322"/>
      <c r="X636" s="322"/>
      <c r="Z636" s="322"/>
      <c r="AA636" s="322"/>
      <c r="AB636" s="322"/>
      <c r="AC636" s="322"/>
      <c r="AE636" s="281"/>
      <c r="AF636" s="322"/>
    </row>
    <row r="637" spans="1:32" ht="12.5" customHeight="1" x14ac:dyDescent="0.35">
      <c r="A637" s="362">
        <v>634</v>
      </c>
      <c r="B637" s="363" t="s">
        <v>0</v>
      </c>
      <c r="C637" s="364" t="s">
        <v>0</v>
      </c>
      <c r="D637" s="369" t="s">
        <v>0</v>
      </c>
      <c r="E637" s="366" t="s">
        <v>0</v>
      </c>
      <c r="F637" s="366" t="s">
        <v>0</v>
      </c>
      <c r="G637" s="367" t="s">
        <v>0</v>
      </c>
      <c r="H637" s="361"/>
      <c r="I637" s="366" t="s">
        <v>0</v>
      </c>
      <c r="J637" s="368" t="s">
        <v>0</v>
      </c>
      <c r="K637" s="16"/>
      <c r="M637" s="5"/>
      <c r="N637" s="5"/>
      <c r="P637" s="326"/>
      <c r="Q637" s="326"/>
    </row>
    <row r="638" spans="1:32" ht="12.5" customHeight="1" x14ac:dyDescent="0.35">
      <c r="A638" s="362">
        <v>635</v>
      </c>
      <c r="B638" s="363">
        <v>17</v>
      </c>
      <c r="C638" s="364">
        <v>44493</v>
      </c>
      <c r="D638" s="378" t="s">
        <v>103</v>
      </c>
      <c r="E638" s="366" t="e">
        <f t="shared" ref="E638:F641" si="137">VLOOKUP(M638,Teams,2)</f>
        <v>#N/A</v>
      </c>
      <c r="F638" s="366" t="e">
        <f t="shared" si="137"/>
        <v>#N/A</v>
      </c>
      <c r="G638" s="367"/>
      <c r="H638" s="361" t="e">
        <f t="shared" ref="H638:H647" si="138">VLOOKUP(E638,START_TIMES,2)</f>
        <v>#N/A</v>
      </c>
      <c r="I638" s="366" t="e">
        <f>VLOOKUP(E638,FallFields1,2)</f>
        <v>#N/A</v>
      </c>
      <c r="J638" s="368" t="s">
        <v>0</v>
      </c>
      <c r="K638" s="16"/>
      <c r="M638" s="5"/>
      <c r="N638" s="5"/>
      <c r="P638" s="326"/>
      <c r="Q638" s="326"/>
    </row>
    <row r="639" spans="1:32" ht="12.75" customHeight="1" x14ac:dyDescent="0.35">
      <c r="A639" s="362">
        <v>636</v>
      </c>
      <c r="B639" s="363">
        <v>17</v>
      </c>
      <c r="C639" s="364">
        <v>44493</v>
      </c>
      <c r="D639" s="378" t="s">
        <v>103</v>
      </c>
      <c r="E639" s="366" t="e">
        <f t="shared" si="137"/>
        <v>#N/A</v>
      </c>
      <c r="F639" s="366" t="e">
        <f t="shared" si="137"/>
        <v>#N/A</v>
      </c>
      <c r="G639" s="367"/>
      <c r="H639" s="361" t="e">
        <f t="shared" si="138"/>
        <v>#N/A</v>
      </c>
      <c r="I639" s="366" t="e">
        <f>VLOOKUP(E639,FallFields1,2)</f>
        <v>#N/A</v>
      </c>
      <c r="J639" s="368" t="s">
        <v>0</v>
      </c>
      <c r="K639" s="16"/>
      <c r="M639" s="5"/>
      <c r="N639" s="5"/>
      <c r="P639" s="326"/>
      <c r="Q639" s="326"/>
      <c r="R639" s="322"/>
      <c r="T639" s="322"/>
      <c r="U639" s="322"/>
      <c r="W639" s="322"/>
      <c r="X639" s="322"/>
      <c r="Z639" s="322"/>
      <c r="AA639" s="322"/>
      <c r="AB639" s="322"/>
      <c r="AC639" s="322"/>
      <c r="AE639" s="281"/>
      <c r="AF639" s="322"/>
    </row>
    <row r="640" spans="1:32" ht="12.75" customHeight="1" thickBot="1" x14ac:dyDescent="0.4">
      <c r="A640" s="362">
        <v>637</v>
      </c>
      <c r="B640" s="363">
        <v>17</v>
      </c>
      <c r="C640" s="364">
        <v>44493</v>
      </c>
      <c r="D640" s="378" t="s">
        <v>103</v>
      </c>
      <c r="E640" s="366" t="e">
        <f t="shared" si="137"/>
        <v>#N/A</v>
      </c>
      <c r="F640" s="366" t="e">
        <f t="shared" si="137"/>
        <v>#N/A</v>
      </c>
      <c r="G640" s="367"/>
      <c r="H640" s="361" t="e">
        <f t="shared" si="138"/>
        <v>#N/A</v>
      </c>
      <c r="I640" s="366" t="e">
        <f>VLOOKUP(E640,FallFields1,2)</f>
        <v>#N/A</v>
      </c>
      <c r="J640" s="368" t="s">
        <v>0</v>
      </c>
      <c r="K640" s="16"/>
      <c r="M640" s="5"/>
      <c r="N640" s="5"/>
      <c r="P640" s="326"/>
      <c r="Q640" s="326"/>
    </row>
    <row r="641" spans="1:32" ht="12.75" customHeight="1" thickTop="1" thickBot="1" x14ac:dyDescent="0.4">
      <c r="A641" s="362">
        <v>638</v>
      </c>
      <c r="B641" s="363">
        <v>17</v>
      </c>
      <c r="C641" s="364">
        <v>44493</v>
      </c>
      <c r="D641" s="378" t="s">
        <v>103</v>
      </c>
      <c r="E641" s="366" t="e">
        <f t="shared" si="137"/>
        <v>#N/A</v>
      </c>
      <c r="F641" s="366" t="e">
        <f t="shared" si="137"/>
        <v>#N/A</v>
      </c>
      <c r="G641" s="367"/>
      <c r="H641" s="361" t="e">
        <f t="shared" si="138"/>
        <v>#N/A</v>
      </c>
      <c r="I641" s="366" t="e">
        <f>VLOOKUP(E641,FallFields1,2)</f>
        <v>#N/A</v>
      </c>
      <c r="J641" s="368" t="s">
        <v>0</v>
      </c>
      <c r="K641" s="16"/>
      <c r="M641" s="5"/>
      <c r="N641" s="5"/>
      <c r="P641" s="326"/>
      <c r="Q641" s="326"/>
      <c r="R641" s="322"/>
      <c r="S641" s="16"/>
      <c r="T641" s="207"/>
      <c r="U641" s="207"/>
      <c r="V641" s="16">
        <v>73</v>
      </c>
      <c r="W641" s="218"/>
      <c r="X641" s="224"/>
      <c r="Y641" s="16"/>
      <c r="Z641" s="275"/>
      <c r="AA641" s="322"/>
      <c r="AB641" s="322"/>
      <c r="AC641" s="16"/>
      <c r="AF641" s="322"/>
    </row>
    <row r="642" spans="1:32" ht="12.75" customHeight="1" thickTop="1" thickBot="1" x14ac:dyDescent="0.4">
      <c r="A642" s="362">
        <v>639</v>
      </c>
      <c r="B642" s="362" t="s">
        <v>0</v>
      </c>
      <c r="C642" s="364" t="s">
        <v>0</v>
      </c>
      <c r="D642" s="395" t="s">
        <v>0</v>
      </c>
      <c r="E642" s="366" t="s">
        <v>0</v>
      </c>
      <c r="F642" s="366" t="s">
        <v>0</v>
      </c>
      <c r="G642" s="367" t="s">
        <v>0</v>
      </c>
      <c r="H642" s="361" t="e">
        <f t="shared" si="138"/>
        <v>#N/A</v>
      </c>
      <c r="I642" s="366" t="s">
        <v>0</v>
      </c>
      <c r="J642" s="368" t="s">
        <v>0</v>
      </c>
      <c r="K642" s="16"/>
      <c r="M642" s="5"/>
      <c r="N642" s="5"/>
      <c r="P642" s="326"/>
      <c r="Q642" s="326"/>
      <c r="S642" s="16"/>
      <c r="T642" s="207"/>
      <c r="U642" s="207"/>
      <c r="V642" s="16">
        <v>74</v>
      </c>
      <c r="W642" s="218"/>
      <c r="X642" s="224"/>
      <c r="Y642" s="16"/>
      <c r="Z642" s="275"/>
      <c r="AA642" s="322"/>
      <c r="AB642" s="322"/>
      <c r="AC642" s="91"/>
      <c r="AE642" s="281"/>
      <c r="AF642" s="322"/>
    </row>
    <row r="643" spans="1:32" ht="12.75" customHeight="1" thickTop="1" x14ac:dyDescent="0.35">
      <c r="A643" s="362">
        <v>640</v>
      </c>
      <c r="B643" s="363">
        <v>18</v>
      </c>
      <c r="C643" s="364">
        <v>44500</v>
      </c>
      <c r="D643" s="365" t="s">
        <v>10</v>
      </c>
      <c r="E643" s="366" t="str">
        <f t="shared" ref="E643:F647" si="139">VLOOKUP(M643,Teams,2)</f>
        <v>VASCO DA GAMA 30</v>
      </c>
      <c r="F643" s="366" t="str">
        <f t="shared" si="139"/>
        <v>NORTH BRANFORD 30</v>
      </c>
      <c r="G643" s="367"/>
      <c r="H643" s="361">
        <f t="shared" si="138"/>
        <v>0.41666666666666702</v>
      </c>
      <c r="I643" s="366" t="str">
        <f>VLOOKUP(E643,FallFields1,2)</f>
        <v>Veterans Memorial Park (T), Bridgeport</v>
      </c>
      <c r="J643" s="368" t="s">
        <v>0</v>
      </c>
      <c r="K643" s="16"/>
      <c r="M643" s="5" t="s">
        <v>97</v>
      </c>
      <c r="N643" s="5" t="s">
        <v>99</v>
      </c>
      <c r="P643" s="326"/>
      <c r="Q643" s="326"/>
      <c r="R643" s="322"/>
      <c r="T643" s="324"/>
      <c r="U643" s="324"/>
      <c r="V643" s="325"/>
      <c r="W643" s="324"/>
      <c r="X643" s="324"/>
      <c r="Z643" s="322"/>
      <c r="AA643" s="322"/>
      <c r="AB643" s="322"/>
      <c r="AF643" s="322"/>
    </row>
    <row r="644" spans="1:32" ht="12.75" customHeight="1" x14ac:dyDescent="0.35">
      <c r="A644" s="362">
        <v>641</v>
      </c>
      <c r="B644" s="363">
        <v>18</v>
      </c>
      <c r="C644" s="364">
        <v>44500</v>
      </c>
      <c r="D644" s="365" t="s">
        <v>10</v>
      </c>
      <c r="E644" s="366" t="str">
        <f t="shared" si="139"/>
        <v>DANBURY UNITED 30</v>
      </c>
      <c r="F644" s="366" t="str">
        <f t="shared" si="139"/>
        <v>NEWTOWN SALTY DOGS</v>
      </c>
      <c r="G644" s="367"/>
      <c r="H644" s="361">
        <f t="shared" si="138"/>
        <v>0.375</v>
      </c>
      <c r="I644" s="366" t="str">
        <f>VLOOKUP(E644,FallFields1,2)</f>
        <v>Portuguese Cultural Center (G), Danbury</v>
      </c>
      <c r="J644" s="368" t="s">
        <v>0</v>
      </c>
      <c r="K644" s="16"/>
      <c r="M644" s="5" t="s">
        <v>100</v>
      </c>
      <c r="N644" s="5" t="s">
        <v>94</v>
      </c>
      <c r="P644" s="326"/>
      <c r="Q644" s="326"/>
      <c r="R644" s="322"/>
      <c r="T644" s="322"/>
      <c r="U644" s="322"/>
      <c r="W644" s="322"/>
      <c r="X644" s="322"/>
      <c r="Z644" s="322"/>
      <c r="AA644" s="322"/>
      <c r="AB644" s="322"/>
      <c r="AF644" s="322"/>
    </row>
    <row r="645" spans="1:32" ht="12.75" customHeight="1" x14ac:dyDescent="0.35">
      <c r="A645" s="362">
        <v>642</v>
      </c>
      <c r="B645" s="363">
        <v>18</v>
      </c>
      <c r="C645" s="364">
        <v>44500</v>
      </c>
      <c r="D645" s="365" t="s">
        <v>10</v>
      </c>
      <c r="E645" s="366" t="str">
        <f t="shared" si="139"/>
        <v>SHELTON FC</v>
      </c>
      <c r="F645" s="366" t="str">
        <f t="shared" si="139"/>
        <v>CLUB NAPOLI 30</v>
      </c>
      <c r="G645" s="367"/>
      <c r="H645" s="361">
        <f t="shared" si="138"/>
        <v>0.33333333333333331</v>
      </c>
      <c r="I645" s="366" t="str">
        <f>VLOOKUP(E645,FallFields1,2)</f>
        <v>Nike Site (G), Shelton</v>
      </c>
      <c r="J645" s="368" t="s">
        <v>0</v>
      </c>
      <c r="K645" s="16"/>
      <c r="M645" s="5" t="s">
        <v>93</v>
      </c>
      <c r="N645" s="5" t="s">
        <v>95</v>
      </c>
      <c r="P645" s="326"/>
      <c r="Q645" s="326"/>
      <c r="R645" s="322"/>
      <c r="T645" s="322"/>
      <c r="U645" s="322"/>
      <c r="W645" s="322"/>
      <c r="X645" s="322"/>
      <c r="Z645" s="322"/>
      <c r="AA645" s="322"/>
      <c r="AB645" s="322"/>
      <c r="AF645" s="322"/>
    </row>
    <row r="646" spans="1:32" ht="12.75" customHeight="1" x14ac:dyDescent="0.35">
      <c r="A646" s="362">
        <v>643</v>
      </c>
      <c r="B646" s="363">
        <v>18</v>
      </c>
      <c r="C646" s="364">
        <v>44500</v>
      </c>
      <c r="D646" s="365" t="s">
        <v>10</v>
      </c>
      <c r="E646" s="366" t="str">
        <f t="shared" si="139"/>
        <v>GREENWICH ARSENAL 30</v>
      </c>
      <c r="F646" s="366" t="str">
        <f t="shared" si="139"/>
        <v>CLINTON 30</v>
      </c>
      <c r="G646" s="367"/>
      <c r="H646" s="361">
        <f t="shared" si="138"/>
        <v>0.41666666666666702</v>
      </c>
      <c r="I646" s="366" t="str">
        <f>VLOOKUP(E646,FallFields1,2)</f>
        <v>tbd</v>
      </c>
      <c r="J646" s="368" t="s">
        <v>0</v>
      </c>
      <c r="K646" s="16"/>
      <c r="M646" s="5" t="s">
        <v>98</v>
      </c>
      <c r="N646" s="5" t="s">
        <v>101</v>
      </c>
      <c r="P646" s="326"/>
      <c r="Q646" s="326"/>
      <c r="R646" s="322"/>
      <c r="T646" s="322"/>
      <c r="U646" s="322"/>
      <c r="W646" s="322"/>
      <c r="X646" s="322"/>
      <c r="Z646" s="322"/>
      <c r="AA646" s="322"/>
      <c r="AB646" s="322"/>
      <c r="AE646" s="281"/>
      <c r="AF646" s="322"/>
    </row>
    <row r="647" spans="1:32" ht="12.75" customHeight="1" x14ac:dyDescent="0.35">
      <c r="A647" s="362">
        <v>644</v>
      </c>
      <c r="B647" s="363">
        <v>18</v>
      </c>
      <c r="C647" s="364">
        <v>44500</v>
      </c>
      <c r="D647" s="365" t="s">
        <v>10</v>
      </c>
      <c r="E647" s="366" t="str">
        <f t="shared" si="139"/>
        <v>NAUGATUCK FUSION</v>
      </c>
      <c r="F647" s="366" t="str">
        <f t="shared" si="139"/>
        <v>STAMFORD FC</v>
      </c>
      <c r="G647" s="367"/>
      <c r="H647" s="361">
        <f t="shared" si="138"/>
        <v>0.41666666666666702</v>
      </c>
      <c r="I647" s="366" t="str">
        <f>VLOOKUP(E647,FallFields1,2)</f>
        <v>City Hill MS (G), Naugatuck</v>
      </c>
      <c r="J647" s="368" t="s">
        <v>0</v>
      </c>
      <c r="K647" s="16"/>
      <c r="M647" s="5" t="s">
        <v>92</v>
      </c>
      <c r="N647" s="5" t="s">
        <v>96</v>
      </c>
      <c r="P647" s="326"/>
      <c r="Q647" s="326"/>
      <c r="R647" s="322"/>
      <c r="T647" s="322"/>
      <c r="U647" s="322"/>
      <c r="W647" s="322"/>
      <c r="X647" s="322"/>
      <c r="Z647" s="322"/>
      <c r="AA647" s="322"/>
      <c r="AB647" s="322"/>
      <c r="AF647" s="322"/>
    </row>
    <row r="648" spans="1:32" ht="12.75" customHeight="1" x14ac:dyDescent="0.35">
      <c r="A648" s="362">
        <v>645</v>
      </c>
      <c r="B648" s="363" t="s">
        <v>0</v>
      </c>
      <c r="C648" s="364" t="s">
        <v>0</v>
      </c>
      <c r="D648" s="369" t="s">
        <v>0</v>
      </c>
      <c r="E648" s="366" t="s">
        <v>0</v>
      </c>
      <c r="F648" s="366" t="s">
        <v>0</v>
      </c>
      <c r="G648" s="367" t="s">
        <v>0</v>
      </c>
      <c r="H648" s="361"/>
      <c r="I648" s="366" t="s">
        <v>0</v>
      </c>
      <c r="J648" s="368" t="s">
        <v>0</v>
      </c>
      <c r="K648" s="16"/>
      <c r="M648" s="5"/>
      <c r="N648" s="5"/>
      <c r="P648" s="326"/>
      <c r="Q648" s="326"/>
      <c r="R648" s="322"/>
      <c r="T648" s="322"/>
      <c r="U648" s="322"/>
      <c r="W648" s="322"/>
      <c r="X648" s="322"/>
      <c r="Z648" s="322"/>
      <c r="AA648" s="322"/>
      <c r="AB648" s="322"/>
      <c r="AC648" s="322"/>
      <c r="AE648" s="281"/>
      <c r="AF648" s="322"/>
    </row>
    <row r="649" spans="1:32" ht="12.75" customHeight="1" x14ac:dyDescent="0.35">
      <c r="A649" s="362">
        <v>646</v>
      </c>
      <c r="B649" s="363">
        <v>18</v>
      </c>
      <c r="C649" s="364">
        <v>44500</v>
      </c>
      <c r="D649" s="370" t="s">
        <v>175</v>
      </c>
      <c r="E649" s="371" t="str">
        <f t="shared" ref="E649:F653" si="140">VLOOKUP(M649,Teams,2)</f>
        <v>INTERNATIONAL FC</v>
      </c>
      <c r="F649" s="366" t="str">
        <f t="shared" si="140"/>
        <v>HAMDEN ALL STARS</v>
      </c>
      <c r="G649" s="367"/>
      <c r="H649" s="361">
        <f>VLOOKUP(E649,START_TIMES,2)</f>
        <v>0.41666666666666702</v>
      </c>
      <c r="I649" s="366" t="str">
        <f>VLOOKUP(E649,FallFields1,2)</f>
        <v>tbd</v>
      </c>
      <c r="J649" s="368" t="s">
        <v>0</v>
      </c>
      <c r="K649" s="91"/>
      <c r="L649" s="91"/>
      <c r="M649" s="5" t="s">
        <v>150</v>
      </c>
      <c r="N649" s="5" t="s">
        <v>153</v>
      </c>
      <c r="P649" s="16"/>
      <c r="Q649" s="16"/>
      <c r="T649" s="322"/>
      <c r="U649" s="322"/>
      <c r="W649" s="322"/>
      <c r="X649" s="322"/>
    </row>
    <row r="650" spans="1:32" ht="12.75" customHeight="1" x14ac:dyDescent="0.35">
      <c r="A650" s="362">
        <v>647</v>
      </c>
      <c r="B650" s="363">
        <v>18</v>
      </c>
      <c r="C650" s="364">
        <v>44500</v>
      </c>
      <c r="D650" s="370" t="s">
        <v>175</v>
      </c>
      <c r="E650" s="366" t="str">
        <f t="shared" si="140"/>
        <v>POLONIA FALCON FC 30</v>
      </c>
      <c r="F650" s="366" t="str">
        <f t="shared" si="140"/>
        <v>LITCHFIELD COUNTY BLUES</v>
      </c>
      <c r="G650" s="367"/>
      <c r="H650" s="361">
        <f>VLOOKUP(E650,START_TIMES,2)</f>
        <v>0.375</v>
      </c>
      <c r="I650" s="366" t="str">
        <f>VLOOKUP(E650,FallFields1,2)</f>
        <v>Falcon Field (G), New Britain</v>
      </c>
      <c r="J650" s="368" t="s">
        <v>0</v>
      </c>
      <c r="K650" s="16"/>
      <c r="M650" s="5" t="s">
        <v>157</v>
      </c>
      <c r="N650" s="5" t="s">
        <v>154</v>
      </c>
      <c r="P650" s="16"/>
      <c r="Q650" s="16"/>
      <c r="T650" s="322"/>
      <c r="U650" s="322"/>
      <c r="W650" s="322"/>
      <c r="X650" s="322"/>
    </row>
    <row r="651" spans="1:32" ht="12.75" customHeight="1" x14ac:dyDescent="0.35">
      <c r="A651" s="362">
        <v>648</v>
      </c>
      <c r="B651" s="363">
        <v>18</v>
      </c>
      <c r="C651" s="364">
        <v>44500</v>
      </c>
      <c r="D651" s="370" t="s">
        <v>175</v>
      </c>
      <c r="E651" s="366" t="str">
        <f t="shared" si="140"/>
        <v>COYOTES FC</v>
      </c>
      <c r="F651" s="366" t="str">
        <f t="shared" si="140"/>
        <v>QPR</v>
      </c>
      <c r="G651" s="367"/>
      <c r="H651" s="361">
        <f>VLOOKUP(E651,START_TIMES,2)</f>
        <v>0.33333333333333331</v>
      </c>
      <c r="I651" s="366" t="str">
        <f>VLOOKUP(E651,FallFields1,2)</f>
        <v>Falcon Field, Meriden</v>
      </c>
      <c r="J651" s="368" t="s">
        <v>0</v>
      </c>
      <c r="K651" s="16"/>
      <c r="M651" s="5" t="s">
        <v>152</v>
      </c>
      <c r="N651" s="5" t="s">
        <v>158</v>
      </c>
      <c r="P651" s="16"/>
      <c r="Q651" s="16"/>
      <c r="T651" s="322"/>
      <c r="U651" s="322"/>
      <c r="W651" s="322"/>
      <c r="X651" s="322"/>
    </row>
    <row r="652" spans="1:32" ht="12.75" customHeight="1" x14ac:dyDescent="0.35">
      <c r="A652" s="362">
        <v>649</v>
      </c>
      <c r="B652" s="363">
        <v>18</v>
      </c>
      <c r="C652" s="364">
        <v>44500</v>
      </c>
      <c r="D652" s="370" t="s">
        <v>175</v>
      </c>
      <c r="E652" s="366" t="str">
        <f t="shared" si="140"/>
        <v>TRINITY FC</v>
      </c>
      <c r="F652" s="366" t="str">
        <f t="shared" si="140"/>
        <v>MILFORD TUESDAY</v>
      </c>
      <c r="G652" s="367"/>
      <c r="H652" s="361">
        <f>VLOOKUP(E652,START_TIMES,2)</f>
        <v>0.41666666666666702</v>
      </c>
      <c r="I652" s="366" t="str">
        <f>VLOOKUP(E652,FallFields1,2)</f>
        <v>Celentano Field, New Haven</v>
      </c>
      <c r="J652" s="368" t="s">
        <v>0</v>
      </c>
      <c r="K652" s="16"/>
      <c r="M652" s="5" t="s">
        <v>159</v>
      </c>
      <c r="N652" s="5" t="s">
        <v>156</v>
      </c>
      <c r="P652" s="16"/>
      <c r="Q652" s="16"/>
      <c r="R652" s="322"/>
      <c r="T652" s="322"/>
      <c r="U652" s="322"/>
      <c r="W652" s="322"/>
      <c r="X652" s="322"/>
      <c r="AA652" s="322"/>
      <c r="AB652" s="322"/>
    </row>
    <row r="653" spans="1:32" ht="12.75" customHeight="1" thickBot="1" x14ac:dyDescent="0.4">
      <c r="A653" s="362">
        <v>650</v>
      </c>
      <c r="B653" s="363">
        <v>18</v>
      </c>
      <c r="C653" s="364">
        <v>44500</v>
      </c>
      <c r="D653" s="370" t="s">
        <v>175</v>
      </c>
      <c r="E653" s="366" t="str">
        <f t="shared" si="140"/>
        <v>MILFORD AMIGOS</v>
      </c>
      <c r="F653" s="366" t="str">
        <f t="shared" si="140"/>
        <v>CLUB INDEPENDIENTE</v>
      </c>
      <c r="G653" s="367"/>
      <c r="H653" s="361">
        <f>VLOOKUP(E653,START_TIMES,2)</f>
        <v>0.33333333333333331</v>
      </c>
      <c r="I653" s="366" t="str">
        <f>VLOOKUP(E653,FallFields1,2)</f>
        <v>Pease Road (G), Woodbridge</v>
      </c>
      <c r="J653" s="368" t="s">
        <v>0</v>
      </c>
      <c r="K653" s="16"/>
      <c r="M653" s="5" t="s">
        <v>155</v>
      </c>
      <c r="N653" s="5" t="s">
        <v>151</v>
      </c>
      <c r="P653" s="16"/>
      <c r="Q653" s="16"/>
      <c r="R653" s="322"/>
      <c r="T653" s="322"/>
      <c r="U653" s="322"/>
      <c r="W653" s="322"/>
      <c r="X653" s="322"/>
      <c r="Z653" s="322"/>
      <c r="AA653" s="322"/>
      <c r="AB653" s="322"/>
      <c r="AC653" s="322"/>
      <c r="AF653" s="322"/>
    </row>
    <row r="654" spans="1:32" ht="12.75" customHeight="1" thickTop="1" thickBot="1" x14ac:dyDescent="0.4">
      <c r="A654" s="362">
        <v>651</v>
      </c>
      <c r="B654" s="363" t="s">
        <v>0</v>
      </c>
      <c r="C654" s="364" t="s">
        <v>0</v>
      </c>
      <c r="D654" s="369" t="s">
        <v>0</v>
      </c>
      <c r="E654" s="366" t="s">
        <v>0</v>
      </c>
      <c r="F654" s="366" t="s">
        <v>0</v>
      </c>
      <c r="G654" s="380" t="s">
        <v>0</v>
      </c>
      <c r="H654" s="361"/>
      <c r="I654" s="366" t="s">
        <v>0</v>
      </c>
      <c r="J654" s="368" t="s">
        <v>0</v>
      </c>
      <c r="K654" s="91"/>
      <c r="L654" s="91"/>
      <c r="M654" s="5"/>
      <c r="N654" s="5"/>
      <c r="P654" s="16"/>
      <c r="Q654" s="16"/>
      <c r="R654" s="322"/>
      <c r="T654" s="322"/>
      <c r="U654" s="322"/>
      <c r="W654" s="322"/>
      <c r="X654" s="322"/>
      <c r="Z654" s="322"/>
      <c r="AA654" s="322"/>
      <c r="AB654" s="322"/>
      <c r="AC654" s="322"/>
      <c r="AE654" s="281"/>
      <c r="AF654" s="322"/>
    </row>
    <row r="655" spans="1:32" ht="12.75" customHeight="1" thickTop="1" x14ac:dyDescent="0.35">
      <c r="A655" s="362">
        <v>652</v>
      </c>
      <c r="B655" s="363">
        <v>18</v>
      </c>
      <c r="C655" s="364">
        <v>44500</v>
      </c>
      <c r="D655" s="373" t="s">
        <v>11</v>
      </c>
      <c r="E655" s="366" t="str">
        <f t="shared" ref="E655:F659" si="141">VLOOKUP(M655,Teams,2)</f>
        <v>FAIRFIELD GAC 40</v>
      </c>
      <c r="F655" s="366" t="str">
        <f t="shared" si="141"/>
        <v>GREENWICH PUMAS 40</v>
      </c>
      <c r="G655" s="367"/>
      <c r="H655" s="361">
        <v>0.375</v>
      </c>
      <c r="I655" s="366" t="str">
        <f>VLOOKUP(E655,FallFields1,2)</f>
        <v>Ludlowe HS (T), Fairfield</v>
      </c>
      <c r="J655" s="368" t="s">
        <v>0</v>
      </c>
      <c r="K655" s="16"/>
      <c r="M655" s="5" t="s">
        <v>160</v>
      </c>
      <c r="N655" s="5" t="s">
        <v>163</v>
      </c>
      <c r="P655" s="16"/>
      <c r="Q655" s="16"/>
      <c r="T655" s="322"/>
      <c r="U655" s="322"/>
      <c r="W655" s="322"/>
    </row>
    <row r="656" spans="1:32" ht="12.75" customHeight="1" x14ac:dyDescent="0.35">
      <c r="A656" s="362">
        <v>653</v>
      </c>
      <c r="B656" s="363">
        <v>18</v>
      </c>
      <c r="C656" s="364">
        <v>44500</v>
      </c>
      <c r="D656" s="373" t="s">
        <v>11</v>
      </c>
      <c r="E656" s="366" t="str">
        <f t="shared" si="141"/>
        <v>STORM FC</v>
      </c>
      <c r="F656" s="366" t="str">
        <f t="shared" si="141"/>
        <v>HENRY  REID FC 40</v>
      </c>
      <c r="G656" s="367"/>
      <c r="H656" s="361">
        <v>0.33333333333333331</v>
      </c>
      <c r="I656" s="366" t="str">
        <f>VLOOKUP(E656,FallFields1,2)</f>
        <v>Wakeman Park (T), Westport</v>
      </c>
      <c r="J656" s="368" t="s">
        <v>0</v>
      </c>
      <c r="K656" s="16"/>
      <c r="M656" s="5" t="s">
        <v>107</v>
      </c>
      <c r="N656" s="5" t="s">
        <v>104</v>
      </c>
      <c r="P656" s="16"/>
      <c r="Q656" s="16"/>
      <c r="R656" s="322"/>
      <c r="T656" s="322"/>
      <c r="U656" s="322"/>
      <c r="W656" s="322"/>
      <c r="X656" s="322"/>
      <c r="Z656" s="322"/>
      <c r="AA656" s="322"/>
      <c r="AB656" s="322"/>
      <c r="AC656" s="322"/>
      <c r="AE656" s="281"/>
      <c r="AF656" s="322"/>
    </row>
    <row r="657" spans="1:32" ht="12.75" customHeight="1" x14ac:dyDescent="0.35">
      <c r="A657" s="362">
        <v>654</v>
      </c>
      <c r="B657" s="363">
        <v>18</v>
      </c>
      <c r="C657" s="364">
        <v>44500</v>
      </c>
      <c r="D657" s="373" t="s">
        <v>11</v>
      </c>
      <c r="E657" s="366" t="str">
        <f t="shared" si="141"/>
        <v>GREENWICH GUNNERS 40</v>
      </c>
      <c r="F657" s="366" t="str">
        <f t="shared" si="141"/>
        <v>VASCO DA GAMA 40</v>
      </c>
      <c r="G657" s="367"/>
      <c r="H657" s="361">
        <f>VLOOKUP(E657,START_TIMES,2)</f>
        <v>0.41666666666666702</v>
      </c>
      <c r="I657" s="366" t="str">
        <f>VLOOKUP(E657,FallFields1,2)</f>
        <v>tbd</v>
      </c>
      <c r="J657" s="368" t="s">
        <v>0</v>
      </c>
      <c r="K657" s="16"/>
      <c r="M657" s="5" t="s">
        <v>162</v>
      </c>
      <c r="N657" s="5" t="s">
        <v>108</v>
      </c>
      <c r="P657" s="16"/>
      <c r="Q657" s="16"/>
      <c r="R657" s="322"/>
      <c r="T657" s="322"/>
      <c r="U657" s="322"/>
      <c r="W657" s="322"/>
      <c r="X657" s="322"/>
      <c r="Z657" s="322"/>
      <c r="AA657" s="322"/>
      <c r="AB657" s="322"/>
      <c r="AE657" s="281"/>
    </row>
    <row r="658" spans="1:32" ht="12.75" customHeight="1" x14ac:dyDescent="0.35">
      <c r="A658" s="362">
        <v>655</v>
      </c>
      <c r="B658" s="363">
        <v>18</v>
      </c>
      <c r="C658" s="364">
        <v>44500</v>
      </c>
      <c r="D658" s="373" t="s">
        <v>11</v>
      </c>
      <c r="E658" s="366" t="str">
        <f t="shared" si="141"/>
        <v>WATERBURY ALBANIANS</v>
      </c>
      <c r="F658" s="366" t="str">
        <f t="shared" si="141"/>
        <v>RIDGEFIELD KICKS</v>
      </c>
      <c r="G658" s="367"/>
      <c r="H658" s="361">
        <f>VLOOKUP(E658,START_TIMES,2)</f>
        <v>0.33333333333333331</v>
      </c>
      <c r="I658" s="366" t="str">
        <f>VLOOKUP(E658,FallFields1,2)</f>
        <v>Brookfield HS, Brookfield</v>
      </c>
      <c r="J658" s="368" t="s">
        <v>0</v>
      </c>
      <c r="K658" s="16"/>
      <c r="M658" s="5" t="s">
        <v>109</v>
      </c>
      <c r="N658" s="5" t="s">
        <v>106</v>
      </c>
      <c r="P658" s="16"/>
      <c r="Q658" s="16"/>
      <c r="R658" s="322"/>
      <c r="T658" s="322"/>
      <c r="U658" s="322"/>
      <c r="W658" s="322"/>
      <c r="X658" s="322"/>
      <c r="Z658" s="322"/>
      <c r="AA658" s="322"/>
      <c r="AB658" s="322"/>
      <c r="AE658" s="281"/>
    </row>
    <row r="659" spans="1:32" ht="12.75" customHeight="1" x14ac:dyDescent="0.35">
      <c r="A659" s="362">
        <v>656</v>
      </c>
      <c r="B659" s="363">
        <v>18</v>
      </c>
      <c r="C659" s="364">
        <v>44500</v>
      </c>
      <c r="D659" s="373" t="s">
        <v>11</v>
      </c>
      <c r="E659" s="366" t="str">
        <f t="shared" si="141"/>
        <v>PAN ZONES</v>
      </c>
      <c r="F659" s="366" t="str">
        <f t="shared" si="141"/>
        <v>GREENWICH ARSENAL 40</v>
      </c>
      <c r="G659" s="367"/>
      <c r="H659" s="361">
        <f>VLOOKUP(E659,START_TIMES,2)</f>
        <v>0.41666666666666702</v>
      </c>
      <c r="I659" s="366" t="str">
        <f>VLOOKUP(E659,FallFields1,2)</f>
        <v>Stanley Quarter Park (G), New Britain</v>
      </c>
      <c r="J659" s="368" t="s">
        <v>0</v>
      </c>
      <c r="K659" s="16"/>
      <c r="M659" s="5" t="s">
        <v>105</v>
      </c>
      <c r="N659" s="5" t="s">
        <v>161</v>
      </c>
      <c r="P659" s="16"/>
      <c r="Q659" s="16"/>
      <c r="R659" s="322"/>
      <c r="T659" s="322"/>
      <c r="U659" s="322"/>
      <c r="W659" s="322"/>
      <c r="X659" s="322"/>
      <c r="AA659" s="322"/>
      <c r="AB659" s="322"/>
    </row>
    <row r="660" spans="1:32" ht="12.75" customHeight="1" x14ac:dyDescent="0.35">
      <c r="A660" s="362">
        <v>657</v>
      </c>
      <c r="B660" s="363" t="s">
        <v>0</v>
      </c>
      <c r="C660" s="364" t="s">
        <v>0</v>
      </c>
      <c r="D660" s="369" t="s">
        <v>0</v>
      </c>
      <c r="E660" s="366" t="s">
        <v>0</v>
      </c>
      <c r="F660" s="366" t="s">
        <v>0</v>
      </c>
      <c r="G660" s="367" t="s">
        <v>0</v>
      </c>
      <c r="H660" s="361"/>
      <c r="I660" s="366" t="s">
        <v>0</v>
      </c>
      <c r="J660" s="368" t="s">
        <v>0</v>
      </c>
      <c r="K660" s="16"/>
      <c r="M660" s="5"/>
      <c r="N660" s="5"/>
      <c r="P660" s="16"/>
      <c r="Q660" s="16"/>
      <c r="R660" s="322"/>
      <c r="T660" s="322"/>
      <c r="U660" s="322"/>
      <c r="W660" s="322"/>
      <c r="X660" s="322"/>
      <c r="Z660" s="322"/>
      <c r="AA660" s="322"/>
      <c r="AB660" s="322"/>
      <c r="AC660" s="322"/>
      <c r="AE660" s="281"/>
      <c r="AF660" s="322"/>
    </row>
    <row r="661" spans="1:32" ht="12.75" customHeight="1" x14ac:dyDescent="0.35">
      <c r="A661" s="362">
        <v>658</v>
      </c>
      <c r="B661" s="363">
        <v>18</v>
      </c>
      <c r="C661" s="364">
        <v>44500</v>
      </c>
      <c r="D661" s="374" t="s">
        <v>12</v>
      </c>
      <c r="E661" s="366" t="e">
        <f t="shared" ref="E661:F667" si="142">VLOOKUP(M661,Teams,2)</f>
        <v>#N/A</v>
      </c>
      <c r="F661" s="366" t="e">
        <f t="shared" si="142"/>
        <v>#N/A</v>
      </c>
      <c r="G661" s="367"/>
      <c r="H661" s="361" t="e">
        <f t="shared" ref="H661:H667" si="143">VLOOKUP(E661,START_TIMES,2)</f>
        <v>#N/A</v>
      </c>
      <c r="I661" s="366" t="e">
        <f t="shared" ref="I661:I667" si="144">VLOOKUP(E661,FallFields1,2)</f>
        <v>#N/A</v>
      </c>
      <c r="J661" s="368" t="s">
        <v>0</v>
      </c>
      <c r="K661" s="16"/>
      <c r="M661" s="5"/>
      <c r="N661" s="5"/>
      <c r="P661" s="16"/>
      <c r="Q661" s="16"/>
    </row>
    <row r="662" spans="1:32" ht="12.75" customHeight="1" x14ac:dyDescent="0.35">
      <c r="A662" s="362">
        <v>659</v>
      </c>
      <c r="B662" s="363">
        <v>18</v>
      </c>
      <c r="C662" s="364">
        <v>44500</v>
      </c>
      <c r="D662" s="374" t="s">
        <v>12</v>
      </c>
      <c r="E662" s="366" t="e">
        <f t="shared" si="142"/>
        <v>#N/A</v>
      </c>
      <c r="F662" s="366" t="e">
        <f t="shared" si="142"/>
        <v>#N/A</v>
      </c>
      <c r="G662" s="367"/>
      <c r="H662" s="361" t="e">
        <f t="shared" si="143"/>
        <v>#N/A</v>
      </c>
      <c r="I662" s="366" t="e">
        <f t="shared" si="144"/>
        <v>#N/A</v>
      </c>
      <c r="J662" s="368" t="s">
        <v>0</v>
      </c>
      <c r="K662" s="16"/>
      <c r="M662" s="5"/>
      <c r="N662" s="5"/>
      <c r="P662" s="16"/>
      <c r="Q662" s="16"/>
      <c r="R662" s="322"/>
      <c r="T662" s="322"/>
      <c r="U662" s="322"/>
      <c r="W662" s="322"/>
      <c r="X662" s="322"/>
      <c r="AA662" s="322"/>
      <c r="AB662" s="322"/>
    </row>
    <row r="663" spans="1:32" ht="12.75" customHeight="1" x14ac:dyDescent="0.35">
      <c r="A663" s="362">
        <v>660</v>
      </c>
      <c r="B663" s="363">
        <v>18</v>
      </c>
      <c r="C663" s="364">
        <v>44500</v>
      </c>
      <c r="D663" s="374" t="s">
        <v>12</v>
      </c>
      <c r="E663" s="366" t="e">
        <f t="shared" si="142"/>
        <v>#N/A</v>
      </c>
      <c r="F663" s="366" t="e">
        <f t="shared" si="142"/>
        <v>#N/A</v>
      </c>
      <c r="G663" s="367"/>
      <c r="H663" s="361" t="e">
        <f t="shared" si="143"/>
        <v>#N/A</v>
      </c>
      <c r="I663" s="366" t="e">
        <f t="shared" si="144"/>
        <v>#N/A</v>
      </c>
      <c r="J663" s="368" t="s">
        <v>0</v>
      </c>
      <c r="K663" s="16"/>
      <c r="M663" s="5"/>
      <c r="N663" s="5"/>
      <c r="P663" s="16"/>
      <c r="Q663" s="16"/>
      <c r="R663" s="322"/>
      <c r="T663" s="322"/>
      <c r="U663" s="322"/>
      <c r="W663" s="322"/>
      <c r="X663" s="322"/>
      <c r="AA663" s="322"/>
      <c r="AB663" s="322"/>
    </row>
    <row r="664" spans="1:32" ht="12.75" customHeight="1" x14ac:dyDescent="0.35">
      <c r="A664" s="362">
        <v>661</v>
      </c>
      <c r="B664" s="363">
        <v>18</v>
      </c>
      <c r="C664" s="364">
        <v>44500</v>
      </c>
      <c r="D664" s="374" t="s">
        <v>12</v>
      </c>
      <c r="E664" s="366" t="e">
        <f t="shared" si="142"/>
        <v>#N/A</v>
      </c>
      <c r="F664" s="366" t="e">
        <f t="shared" si="142"/>
        <v>#N/A</v>
      </c>
      <c r="G664" s="376"/>
      <c r="H664" s="361" t="e">
        <f t="shared" si="143"/>
        <v>#N/A</v>
      </c>
      <c r="I664" s="366" t="e">
        <f t="shared" si="144"/>
        <v>#N/A</v>
      </c>
      <c r="J664" s="368" t="s">
        <v>0</v>
      </c>
      <c r="K664" s="16"/>
      <c r="M664" s="5"/>
      <c r="N664" s="5"/>
      <c r="P664" s="16"/>
      <c r="Q664" s="16"/>
      <c r="R664" s="322"/>
      <c r="T664" s="322"/>
      <c r="U664" s="322"/>
      <c r="W664" s="322"/>
      <c r="X664" s="322"/>
      <c r="AA664" s="322"/>
      <c r="AB664" s="322"/>
    </row>
    <row r="665" spans="1:32" ht="12.75" customHeight="1" x14ac:dyDescent="0.35">
      <c r="A665" s="362">
        <v>662</v>
      </c>
      <c r="B665" s="363">
        <v>18</v>
      </c>
      <c r="C665" s="364">
        <v>44500</v>
      </c>
      <c r="D665" s="374" t="s">
        <v>12</v>
      </c>
      <c r="E665" s="366" t="e">
        <f t="shared" si="142"/>
        <v>#N/A</v>
      </c>
      <c r="F665" s="366" t="e">
        <f t="shared" si="142"/>
        <v>#N/A</v>
      </c>
      <c r="G665" s="367"/>
      <c r="H665" s="361" t="e">
        <f t="shared" si="143"/>
        <v>#N/A</v>
      </c>
      <c r="I665" s="366" t="e">
        <f t="shared" si="144"/>
        <v>#N/A</v>
      </c>
      <c r="J665" s="368" t="s">
        <v>0</v>
      </c>
      <c r="K665" s="16"/>
      <c r="M665" s="5"/>
      <c r="N665" s="5"/>
      <c r="P665" s="16"/>
      <c r="Q665" s="16"/>
      <c r="R665" s="322"/>
      <c r="T665" s="322"/>
      <c r="U665" s="322"/>
      <c r="W665" s="322"/>
      <c r="X665" s="322"/>
      <c r="Z665" s="322"/>
      <c r="AA665" s="322"/>
      <c r="AB665" s="322"/>
      <c r="AC665" s="322"/>
      <c r="AF665" s="322"/>
    </row>
    <row r="666" spans="1:32" ht="12.75" customHeight="1" x14ac:dyDescent="0.35">
      <c r="A666" s="362">
        <v>663</v>
      </c>
      <c r="B666" s="363">
        <v>18</v>
      </c>
      <c r="C666" s="364">
        <v>44500</v>
      </c>
      <c r="D666" s="374" t="s">
        <v>12</v>
      </c>
      <c r="E666" s="366" t="e">
        <f t="shared" si="142"/>
        <v>#N/A</v>
      </c>
      <c r="F666" s="366" t="e">
        <f t="shared" si="142"/>
        <v>#N/A</v>
      </c>
      <c r="G666" s="367"/>
      <c r="H666" s="361" t="e">
        <f t="shared" si="143"/>
        <v>#N/A</v>
      </c>
      <c r="I666" s="366" t="e">
        <f t="shared" si="144"/>
        <v>#N/A</v>
      </c>
      <c r="J666" s="368" t="s">
        <v>0</v>
      </c>
      <c r="K666" s="16"/>
      <c r="M666" s="5"/>
      <c r="N666" s="5"/>
      <c r="P666" s="16"/>
      <c r="Q666" s="16"/>
      <c r="R666" s="322"/>
      <c r="T666" s="322"/>
      <c r="U666" s="322"/>
      <c r="W666" s="322"/>
      <c r="X666" s="322"/>
      <c r="Z666" s="322"/>
      <c r="AA666" s="322"/>
      <c r="AB666" s="322"/>
      <c r="AE666" s="281"/>
    </row>
    <row r="667" spans="1:32" ht="12.75" customHeight="1" x14ac:dyDescent="0.35">
      <c r="A667" s="362">
        <v>664</v>
      </c>
      <c r="B667" s="363">
        <v>18</v>
      </c>
      <c r="C667" s="364">
        <v>44500</v>
      </c>
      <c r="D667" s="374" t="s">
        <v>12</v>
      </c>
      <c r="E667" s="366" t="e">
        <f t="shared" si="142"/>
        <v>#N/A</v>
      </c>
      <c r="F667" s="366" t="e">
        <f t="shared" si="142"/>
        <v>#N/A</v>
      </c>
      <c r="G667" s="367"/>
      <c r="H667" s="361" t="e">
        <f t="shared" si="143"/>
        <v>#N/A</v>
      </c>
      <c r="I667" s="366" t="e">
        <f t="shared" si="144"/>
        <v>#N/A</v>
      </c>
      <c r="J667" s="368" t="s">
        <v>0</v>
      </c>
      <c r="K667" s="16"/>
      <c r="M667" s="5"/>
      <c r="N667" s="5"/>
      <c r="P667" s="16"/>
      <c r="Q667" s="16"/>
    </row>
    <row r="668" spans="1:32" ht="12.75" customHeight="1" x14ac:dyDescent="0.35">
      <c r="A668" s="362">
        <v>665</v>
      </c>
      <c r="B668" s="363" t="s">
        <v>0</v>
      </c>
      <c r="C668" s="364" t="s">
        <v>0</v>
      </c>
      <c r="D668" s="369" t="s">
        <v>0</v>
      </c>
      <c r="E668" s="366" t="s">
        <v>0</v>
      </c>
      <c r="F668" s="366" t="s">
        <v>0</v>
      </c>
      <c r="G668" s="367" t="s">
        <v>0</v>
      </c>
      <c r="H668" s="361"/>
      <c r="I668" s="366" t="s">
        <v>0</v>
      </c>
      <c r="J668" s="368" t="s">
        <v>0</v>
      </c>
      <c r="K668" s="91"/>
      <c r="L668" s="91"/>
      <c r="M668" s="5"/>
      <c r="N668" s="5"/>
      <c r="P668" s="16"/>
      <c r="Q668" s="16"/>
      <c r="R668" s="322"/>
      <c r="T668" s="322"/>
      <c r="U668" s="322"/>
      <c r="W668" s="322"/>
      <c r="X668" s="322"/>
      <c r="Z668" s="322"/>
      <c r="AA668" s="322"/>
      <c r="AB668" s="322"/>
      <c r="AC668" s="322"/>
      <c r="AE668" s="281"/>
      <c r="AF668" s="322"/>
    </row>
    <row r="669" spans="1:32" ht="12.75" customHeight="1" x14ac:dyDescent="0.35">
      <c r="A669" s="362">
        <v>666</v>
      </c>
      <c r="B669" s="363">
        <v>18</v>
      </c>
      <c r="C669" s="364">
        <v>44500</v>
      </c>
      <c r="D669" s="377" t="s">
        <v>102</v>
      </c>
      <c r="E669" s="366" t="str">
        <f t="shared" ref="E669:F673" si="145">VLOOKUP(M669,Teams,2)</f>
        <v>CHESHIRE AZZURRI 50</v>
      </c>
      <c r="F669" s="366" t="str">
        <f t="shared" si="145"/>
        <v>FAIRFIELD GAC 50</v>
      </c>
      <c r="G669" s="367"/>
      <c r="H669" s="361">
        <v>0.375</v>
      </c>
      <c r="I669" s="366" t="str">
        <f>VLOOKUP(E669,FallFields1,2)</f>
        <v>Quinnipiac Park (G), Cheshire</v>
      </c>
      <c r="J669" s="368" t="s">
        <v>0</v>
      </c>
      <c r="K669" s="16"/>
      <c r="M669" s="5" t="s">
        <v>124</v>
      </c>
      <c r="N669" s="5" t="s">
        <v>127</v>
      </c>
      <c r="P669" s="16"/>
      <c r="Q669" s="16"/>
      <c r="R669" s="322"/>
      <c r="T669" s="322"/>
      <c r="U669" s="322"/>
      <c r="W669" s="322"/>
      <c r="X669" s="322"/>
      <c r="Z669" s="322"/>
      <c r="AA669" s="322"/>
      <c r="AB669" s="322"/>
      <c r="AC669" s="322"/>
      <c r="AE669" s="281"/>
      <c r="AF669" s="322"/>
    </row>
    <row r="670" spans="1:32" ht="12.75" customHeight="1" x14ac:dyDescent="0.35">
      <c r="A670" s="362">
        <v>667</v>
      </c>
      <c r="B670" s="363">
        <v>18</v>
      </c>
      <c r="C670" s="364">
        <v>44500</v>
      </c>
      <c r="D670" s="377" t="s">
        <v>102</v>
      </c>
      <c r="E670" s="366" t="str">
        <f t="shared" si="145"/>
        <v>GUILFORD BLACK EAGLES</v>
      </c>
      <c r="F670" s="366" t="str">
        <f t="shared" si="145"/>
        <v>GREENWICH ARSENAL 50</v>
      </c>
      <c r="G670" s="367"/>
      <c r="H670" s="361">
        <f>VLOOKUP(E670,START_TIMES,2)</f>
        <v>0.41666666666666702</v>
      </c>
      <c r="I670" s="375" t="str">
        <f>VLOOKUP(E670,FallFields1,2)</f>
        <v>Calvin Leete School (G), Guilford</v>
      </c>
      <c r="J670" s="368" t="s">
        <v>0</v>
      </c>
      <c r="K670" s="16"/>
      <c r="M670" s="5" t="s">
        <v>131</v>
      </c>
      <c r="N670" s="5" t="s">
        <v>128</v>
      </c>
      <c r="P670" s="16"/>
      <c r="Q670" s="16"/>
      <c r="R670" s="322"/>
      <c r="T670" s="322"/>
      <c r="U670" s="322"/>
      <c r="W670" s="322"/>
      <c r="X670" s="322"/>
      <c r="Z670" s="322"/>
      <c r="AA670" s="322"/>
      <c r="AB670" s="322"/>
      <c r="AC670" s="322"/>
      <c r="AE670" s="281"/>
      <c r="AF670" s="322"/>
    </row>
    <row r="671" spans="1:32" ht="12.75" customHeight="1" x14ac:dyDescent="0.35">
      <c r="A671" s="362">
        <v>668</v>
      </c>
      <c r="B671" s="363">
        <v>18</v>
      </c>
      <c r="C671" s="364">
        <v>44500</v>
      </c>
      <c r="D671" s="377" t="s">
        <v>102</v>
      </c>
      <c r="E671" s="366" t="str">
        <f t="shared" si="145"/>
        <v>DYNAMO SC</v>
      </c>
      <c r="F671" s="366" t="str">
        <f t="shared" si="145"/>
        <v>POLONIA FALCON STARS FC</v>
      </c>
      <c r="G671" s="367"/>
      <c r="H671" s="361">
        <f>VLOOKUP(E671,START_TIMES,2)</f>
        <v>0.41666666666666702</v>
      </c>
      <c r="I671" s="366" t="str">
        <f>VLOOKUP(E671,FallFields1,2)</f>
        <v>Wakeman Park (T), Westport</v>
      </c>
      <c r="J671" s="368" t="s">
        <v>0</v>
      </c>
      <c r="K671" s="16"/>
      <c r="M671" s="5" t="s">
        <v>126</v>
      </c>
      <c r="N671" s="5" t="s">
        <v>132</v>
      </c>
      <c r="P671" s="16"/>
      <c r="Q671" s="16"/>
      <c r="R671" s="322"/>
      <c r="T671" s="322"/>
      <c r="U671" s="322"/>
      <c r="W671" s="322"/>
      <c r="X671" s="322"/>
      <c r="Z671" s="322"/>
      <c r="AA671" s="322"/>
      <c r="AB671" s="322"/>
      <c r="AC671" s="322"/>
      <c r="AE671" s="281"/>
      <c r="AF671" s="322"/>
    </row>
    <row r="672" spans="1:32" ht="12.75" customHeight="1" x14ac:dyDescent="0.35">
      <c r="A672" s="362">
        <v>669</v>
      </c>
      <c r="B672" s="363">
        <v>18</v>
      </c>
      <c r="C672" s="364">
        <v>44500</v>
      </c>
      <c r="D672" s="377" t="s">
        <v>102</v>
      </c>
      <c r="E672" s="366" t="str">
        <f t="shared" si="145"/>
        <v>VASCO DA GAMA 50</v>
      </c>
      <c r="F672" s="366" t="str">
        <f t="shared" si="145"/>
        <v>GREENWICH PUMAS LEGENDS</v>
      </c>
      <c r="G672" s="367"/>
      <c r="H672" s="361">
        <v>0.33333333333333331</v>
      </c>
      <c r="I672" s="366" t="str">
        <f>VLOOKUP(E672,FallFields1,2)</f>
        <v>Veterans Memorial Park (T), Bridgeport</v>
      </c>
      <c r="J672" s="368" t="s">
        <v>0</v>
      </c>
      <c r="K672" s="16"/>
      <c r="M672" s="5" t="s">
        <v>133</v>
      </c>
      <c r="N672" s="5" t="s">
        <v>130</v>
      </c>
      <c r="P672" s="16"/>
      <c r="Q672" s="16"/>
      <c r="R672" s="322"/>
      <c r="T672" s="322"/>
      <c r="U672" s="322"/>
      <c r="W672" s="322"/>
      <c r="X672" s="322"/>
      <c r="Z672" s="322"/>
      <c r="AA672" s="322"/>
      <c r="AB672" s="322"/>
      <c r="AC672" s="322"/>
      <c r="AE672" s="281"/>
      <c r="AF672" s="322"/>
    </row>
    <row r="673" spans="1:32" ht="12.75" customHeight="1" x14ac:dyDescent="0.35">
      <c r="A673" s="362">
        <v>670</v>
      </c>
      <c r="B673" s="363">
        <v>18</v>
      </c>
      <c r="C673" s="364">
        <v>44500</v>
      </c>
      <c r="D673" s="377" t="s">
        <v>102</v>
      </c>
      <c r="E673" s="366" t="str">
        <f t="shared" si="145"/>
        <v>GREENWICH GUNNERS 50</v>
      </c>
      <c r="F673" s="366" t="str">
        <f t="shared" si="145"/>
        <v xml:space="preserve">CHESHIRE UNITED </v>
      </c>
      <c r="G673" s="367"/>
      <c r="H673" s="361">
        <f>VLOOKUP(E673,START_TIMES,2)</f>
        <v>0.41666666666666702</v>
      </c>
      <c r="I673" s="366" t="str">
        <f>VLOOKUP(E673,FallFields1,2)</f>
        <v>tbd</v>
      </c>
      <c r="J673" s="368" t="s">
        <v>0</v>
      </c>
      <c r="K673" s="16"/>
      <c r="M673" s="5" t="s">
        <v>129</v>
      </c>
      <c r="N673" s="5" t="s">
        <v>125</v>
      </c>
      <c r="P673" s="16"/>
      <c r="Q673" s="16"/>
      <c r="R673" s="322"/>
      <c r="T673" s="322"/>
      <c r="U673" s="322"/>
      <c r="W673" s="322"/>
      <c r="X673" s="322"/>
      <c r="Z673" s="322"/>
      <c r="AA673" s="322"/>
      <c r="AB673" s="322"/>
      <c r="AC673" s="322"/>
      <c r="AE673" s="281"/>
      <c r="AF673" s="322"/>
    </row>
    <row r="674" spans="1:32" ht="12.5" customHeight="1" x14ac:dyDescent="0.35">
      <c r="A674" s="362">
        <v>671</v>
      </c>
      <c r="B674" s="363" t="s">
        <v>0</v>
      </c>
      <c r="C674" s="364" t="s">
        <v>0</v>
      </c>
      <c r="D674" s="369" t="s">
        <v>0</v>
      </c>
      <c r="E674" s="366" t="s">
        <v>0</v>
      </c>
      <c r="F674" s="366" t="s">
        <v>0</v>
      </c>
      <c r="G674" s="367" t="s">
        <v>0</v>
      </c>
      <c r="H674" s="361"/>
      <c r="I674" s="366" t="s">
        <v>0</v>
      </c>
      <c r="J674" s="368" t="s">
        <v>0</v>
      </c>
      <c r="K674" s="16"/>
      <c r="M674" s="5"/>
      <c r="N674" s="5"/>
      <c r="P674" s="16"/>
      <c r="Q674" s="16"/>
    </row>
    <row r="675" spans="1:32" ht="12.5" customHeight="1" x14ac:dyDescent="0.35">
      <c r="A675" s="362">
        <v>672</v>
      </c>
      <c r="B675" s="363">
        <v>18</v>
      </c>
      <c r="C675" s="364">
        <v>44500</v>
      </c>
      <c r="D675" s="378" t="s">
        <v>103</v>
      </c>
      <c r="E675" s="366" t="e">
        <f t="shared" ref="E675:F678" si="146">VLOOKUP(M675,Teams,2)</f>
        <v>#N/A</v>
      </c>
      <c r="F675" s="366" t="e">
        <f t="shared" si="146"/>
        <v>#N/A</v>
      </c>
      <c r="G675" s="367"/>
      <c r="H675" s="361" t="e">
        <f>VLOOKUP(E675,START_TIMES,2)</f>
        <v>#N/A</v>
      </c>
      <c r="I675" s="366" t="e">
        <f>VLOOKUP(E675,FallFields1,2)</f>
        <v>#N/A</v>
      </c>
      <c r="J675" s="368" t="s">
        <v>0</v>
      </c>
      <c r="K675" s="16"/>
      <c r="M675" s="5"/>
      <c r="N675" s="5"/>
      <c r="P675" s="16"/>
      <c r="Q675" s="16"/>
    </row>
    <row r="676" spans="1:32" ht="12.75" customHeight="1" x14ac:dyDescent="0.35">
      <c r="A676" s="362">
        <v>673</v>
      </c>
      <c r="B676" s="363">
        <v>18</v>
      </c>
      <c r="C676" s="364">
        <v>44500</v>
      </c>
      <c r="D676" s="378" t="s">
        <v>103</v>
      </c>
      <c r="E676" s="366" t="e">
        <f t="shared" si="146"/>
        <v>#N/A</v>
      </c>
      <c r="F676" s="366" t="e">
        <f t="shared" si="146"/>
        <v>#N/A</v>
      </c>
      <c r="G676" s="367"/>
      <c r="H676" s="361" t="e">
        <f>VLOOKUP(E676,START_TIMES,2)</f>
        <v>#N/A</v>
      </c>
      <c r="I676" s="366" t="e">
        <f>VLOOKUP(E676,FallFields1,2)</f>
        <v>#N/A</v>
      </c>
      <c r="J676" s="368" t="s">
        <v>0</v>
      </c>
      <c r="K676" s="16"/>
      <c r="M676" s="5"/>
      <c r="N676" s="5"/>
      <c r="P676" s="16"/>
      <c r="Q676" s="16"/>
      <c r="R676" s="322"/>
      <c r="T676" s="322"/>
      <c r="U676" s="322"/>
      <c r="W676" s="322"/>
      <c r="X676" s="322"/>
      <c r="Z676" s="322"/>
      <c r="AA676" s="322"/>
      <c r="AB676" s="322"/>
      <c r="AC676" s="322"/>
      <c r="AE676" s="281"/>
      <c r="AF676" s="322"/>
    </row>
    <row r="677" spans="1:32" ht="12.65" customHeight="1" thickBot="1" x14ac:dyDescent="0.4">
      <c r="A677" s="362">
        <v>674</v>
      </c>
      <c r="B677" s="363">
        <v>18</v>
      </c>
      <c r="C677" s="364">
        <v>44500</v>
      </c>
      <c r="D677" s="378" t="s">
        <v>103</v>
      </c>
      <c r="E677" s="366" t="e">
        <f t="shared" si="146"/>
        <v>#N/A</v>
      </c>
      <c r="F677" s="366" t="e">
        <f t="shared" si="146"/>
        <v>#N/A</v>
      </c>
      <c r="G677" s="367"/>
      <c r="H677" s="361" t="e">
        <f>VLOOKUP(E677,START_TIMES,2)</f>
        <v>#N/A</v>
      </c>
      <c r="I677" s="366" t="e">
        <f>VLOOKUP(E677,FallFields1,2)</f>
        <v>#N/A</v>
      </c>
      <c r="J677" s="368" t="s">
        <v>0</v>
      </c>
      <c r="K677" s="16"/>
      <c r="M677" s="5"/>
      <c r="N677" s="5"/>
      <c r="P677" s="16"/>
      <c r="Q677" s="16"/>
    </row>
    <row r="678" spans="1:32" ht="12.75" customHeight="1" thickTop="1" thickBot="1" x14ac:dyDescent="0.4">
      <c r="A678" s="362">
        <v>675</v>
      </c>
      <c r="B678" s="363">
        <v>18</v>
      </c>
      <c r="C678" s="364">
        <v>44500</v>
      </c>
      <c r="D678" s="378" t="s">
        <v>103</v>
      </c>
      <c r="E678" s="366" t="e">
        <f t="shared" si="146"/>
        <v>#N/A</v>
      </c>
      <c r="F678" s="366" t="e">
        <f t="shared" si="146"/>
        <v>#N/A</v>
      </c>
      <c r="G678" s="367"/>
      <c r="H678" s="361" t="e">
        <f>VLOOKUP(E678,START_TIMES,2)</f>
        <v>#N/A</v>
      </c>
      <c r="I678" s="366" t="e">
        <f>VLOOKUP(E678,FallFields1,2)</f>
        <v>#N/A</v>
      </c>
      <c r="J678" s="368" t="s">
        <v>0</v>
      </c>
      <c r="K678" s="16"/>
      <c r="M678" s="5"/>
      <c r="N678" s="5"/>
      <c r="P678" s="16"/>
      <c r="Q678" s="16"/>
      <c r="R678" s="322"/>
      <c r="S678" s="16"/>
      <c r="T678" s="207"/>
      <c r="U678" s="207"/>
      <c r="V678" s="16">
        <v>73</v>
      </c>
      <c r="W678" s="218"/>
      <c r="X678" s="224"/>
      <c r="Y678" s="16"/>
      <c r="Z678" s="275"/>
      <c r="AA678" s="322"/>
      <c r="AB678" s="322"/>
      <c r="AC678" s="16"/>
      <c r="AF678" s="322"/>
    </row>
    <row r="679" spans="1:32" ht="12.75" customHeight="1" thickTop="1" thickBot="1" x14ac:dyDescent="0.4">
      <c r="A679" s="362">
        <v>676</v>
      </c>
      <c r="B679" s="363" t="s">
        <v>0</v>
      </c>
      <c r="C679" s="364"/>
      <c r="D679" s="378" t="s">
        <v>0</v>
      </c>
      <c r="E679" s="366" t="s">
        <v>0</v>
      </c>
      <c r="F679" s="366" t="s">
        <v>0</v>
      </c>
      <c r="G679" s="367"/>
      <c r="H679" s="361" t="s">
        <v>0</v>
      </c>
      <c r="I679" s="366" t="s">
        <v>0</v>
      </c>
      <c r="J679" s="368" t="s">
        <v>0</v>
      </c>
      <c r="K679" s="16"/>
      <c r="M679" s="5"/>
      <c r="N679" s="5"/>
      <c r="P679" s="16"/>
      <c r="Q679" s="16"/>
      <c r="S679" s="16"/>
      <c r="T679" s="207"/>
      <c r="U679" s="207"/>
      <c r="V679" s="16">
        <v>74</v>
      </c>
      <c r="W679" s="218"/>
      <c r="X679" s="224"/>
      <c r="Y679" s="16"/>
      <c r="Z679" s="275"/>
      <c r="AA679" s="322"/>
      <c r="AB679" s="322"/>
      <c r="AC679" s="91"/>
      <c r="AE679" s="281"/>
      <c r="AF679" s="322"/>
    </row>
    <row r="680" spans="1:32" ht="12.75" customHeight="1" thickTop="1" x14ac:dyDescent="0.35">
      <c r="A680" s="362">
        <v>677</v>
      </c>
      <c r="B680" s="363">
        <v>18.5</v>
      </c>
      <c r="C680" s="364">
        <v>44507</v>
      </c>
      <c r="D680" s="378" t="s">
        <v>103</v>
      </c>
      <c r="E680" s="366" t="e">
        <f t="shared" ref="E680:F683" si="147">VLOOKUP(M680,Teams,2)</f>
        <v>#N/A</v>
      </c>
      <c r="F680" s="366" t="e">
        <f t="shared" si="147"/>
        <v>#N/A</v>
      </c>
      <c r="G680" s="367"/>
      <c r="H680" s="361" t="e">
        <f>VLOOKUP(E680,START_TIMES,2)</f>
        <v>#N/A</v>
      </c>
      <c r="I680" s="366" t="e">
        <f>VLOOKUP(E680,FallFields1,2)</f>
        <v>#N/A</v>
      </c>
      <c r="J680" s="368" t="s">
        <v>0</v>
      </c>
      <c r="K680" s="16"/>
      <c r="M680" s="5"/>
      <c r="N680" s="5"/>
      <c r="P680" s="322"/>
      <c r="Q680" s="322"/>
      <c r="R680" s="322"/>
      <c r="T680" s="322"/>
      <c r="U680" s="322"/>
      <c r="W680" s="322"/>
      <c r="X680" s="322"/>
      <c r="Z680" s="322"/>
      <c r="AA680" s="322"/>
      <c r="AB680" s="322"/>
      <c r="AC680" s="322"/>
      <c r="AE680" s="281"/>
      <c r="AF680" s="322"/>
    </row>
    <row r="681" spans="1:32" ht="12.75" customHeight="1" x14ac:dyDescent="0.35">
      <c r="A681" s="362">
        <v>678</v>
      </c>
      <c r="B681" s="363">
        <v>18.5</v>
      </c>
      <c r="C681" s="364">
        <v>44507</v>
      </c>
      <c r="D681" s="378" t="s">
        <v>103</v>
      </c>
      <c r="E681" s="366" t="e">
        <f t="shared" si="147"/>
        <v>#N/A</v>
      </c>
      <c r="F681" s="366" t="e">
        <f t="shared" si="147"/>
        <v>#N/A</v>
      </c>
      <c r="G681" s="367"/>
      <c r="H681" s="361" t="e">
        <f>VLOOKUP(E681,START_TIMES,2)</f>
        <v>#N/A</v>
      </c>
      <c r="I681" s="366" t="e">
        <f>VLOOKUP(E681,FallFields1,2)</f>
        <v>#N/A</v>
      </c>
      <c r="J681" s="368" t="s">
        <v>0</v>
      </c>
      <c r="K681" s="16"/>
      <c r="M681" s="5"/>
      <c r="N681" s="5"/>
      <c r="P681" s="322"/>
      <c r="Q681" s="322"/>
      <c r="R681" s="322"/>
      <c r="T681" s="322"/>
      <c r="U681" s="322"/>
      <c r="W681" s="322"/>
      <c r="X681" s="322"/>
      <c r="Z681" s="322"/>
      <c r="AA681" s="322"/>
      <c r="AB681" s="322"/>
      <c r="AC681" s="322"/>
      <c r="AE681" s="281"/>
      <c r="AF681" s="322"/>
    </row>
    <row r="682" spans="1:32" ht="12.75" customHeight="1" x14ac:dyDescent="0.35">
      <c r="A682" s="362">
        <v>679</v>
      </c>
      <c r="B682" s="363">
        <v>18.5</v>
      </c>
      <c r="C682" s="364">
        <v>44507</v>
      </c>
      <c r="D682" s="378" t="s">
        <v>103</v>
      </c>
      <c r="E682" s="366" t="e">
        <f t="shared" si="147"/>
        <v>#N/A</v>
      </c>
      <c r="F682" s="366" t="e">
        <f t="shared" si="147"/>
        <v>#N/A</v>
      </c>
      <c r="G682" s="367"/>
      <c r="H682" s="361" t="e">
        <f>VLOOKUP(E682,START_TIMES,2)</f>
        <v>#N/A</v>
      </c>
      <c r="I682" s="366" t="e">
        <f>VLOOKUP(E682,FallFields1,2)</f>
        <v>#N/A</v>
      </c>
      <c r="J682" s="368" t="s">
        <v>0</v>
      </c>
      <c r="K682" s="16"/>
      <c r="M682" s="5"/>
      <c r="N682" s="5"/>
      <c r="P682" s="322"/>
      <c r="Q682" s="322"/>
      <c r="R682" s="322"/>
      <c r="T682" s="322"/>
      <c r="U682" s="322"/>
      <c r="W682" s="322"/>
      <c r="X682" s="322"/>
      <c r="Z682" s="322"/>
      <c r="AA682" s="322"/>
      <c r="AB682" s="322"/>
      <c r="AC682" s="322"/>
      <c r="AE682" s="281"/>
      <c r="AF682" s="322"/>
    </row>
    <row r="683" spans="1:32" ht="12.5" customHeight="1" thickBot="1" x14ac:dyDescent="0.4">
      <c r="A683" s="362">
        <v>680</v>
      </c>
      <c r="B683" s="363">
        <v>18.5</v>
      </c>
      <c r="C683" s="364">
        <v>44507</v>
      </c>
      <c r="D683" s="378" t="s">
        <v>103</v>
      </c>
      <c r="E683" s="366" t="e">
        <f t="shared" si="147"/>
        <v>#N/A</v>
      </c>
      <c r="F683" s="366" t="e">
        <f t="shared" si="147"/>
        <v>#N/A</v>
      </c>
      <c r="G683" s="367"/>
      <c r="H683" s="361" t="e">
        <f>VLOOKUP(E683,START_TIMES,2)</f>
        <v>#N/A</v>
      </c>
      <c r="I683" s="366" t="e">
        <f>VLOOKUP(E683,FallFields1,2)</f>
        <v>#N/A</v>
      </c>
      <c r="J683" s="368" t="s">
        <v>0</v>
      </c>
      <c r="K683" s="16"/>
      <c r="M683" s="5"/>
      <c r="N683" s="5"/>
    </row>
    <row r="684" spans="1:32" ht="12.5" customHeight="1" thickTop="1" thickBot="1" x14ac:dyDescent="0.35">
      <c r="A684" s="23">
        <v>681</v>
      </c>
      <c r="G684" s="78" t="s">
        <v>204</v>
      </c>
      <c r="K684" s="16"/>
    </row>
    <row r="685" spans="1:32" ht="12.75" customHeight="1" thickTop="1" thickBot="1" x14ac:dyDescent="0.35">
      <c r="A685" s="23">
        <v>682</v>
      </c>
      <c r="G685" s="77" t="s">
        <v>204</v>
      </c>
      <c r="K685" s="16"/>
      <c r="P685" s="322"/>
      <c r="Q685" s="322"/>
      <c r="R685" s="322"/>
      <c r="T685" s="322"/>
      <c r="U685" s="322"/>
      <c r="W685" s="322"/>
      <c r="X685" s="322"/>
      <c r="Z685" s="322"/>
      <c r="AA685" s="322"/>
      <c r="AB685" s="322"/>
      <c r="AC685" s="322"/>
      <c r="AE685" s="281"/>
      <c r="AF685" s="322"/>
    </row>
    <row r="686" spans="1:32" ht="14" thickTop="1" thickBot="1" x14ac:dyDescent="0.35">
      <c r="A686" s="23">
        <v>683</v>
      </c>
      <c r="G686" s="398" t="s">
        <v>204</v>
      </c>
      <c r="K686" s="16"/>
    </row>
    <row r="687" spans="1:32" ht="12.75" customHeight="1" thickTop="1" thickBot="1" x14ac:dyDescent="0.35">
      <c r="K687" s="16"/>
      <c r="P687" s="322"/>
      <c r="Q687" s="322"/>
      <c r="R687" s="322"/>
      <c r="S687" s="16"/>
      <c r="T687" s="207"/>
      <c r="U687" s="207"/>
      <c r="V687" s="16">
        <v>73</v>
      </c>
      <c r="W687" s="218"/>
      <c r="X687" s="224"/>
      <c r="Y687" s="16"/>
      <c r="Z687" s="275"/>
      <c r="AA687" s="322"/>
      <c r="AB687" s="322"/>
      <c r="AC687" s="16"/>
      <c r="AF687" s="322"/>
    </row>
    <row r="688" spans="1:32" ht="12.75" customHeight="1" thickTop="1" thickBot="1" x14ac:dyDescent="0.35">
      <c r="K688" s="16"/>
      <c r="P688" s="322"/>
      <c r="Q688" s="322"/>
      <c r="S688" s="16"/>
      <c r="T688" s="207"/>
      <c r="U688" s="207"/>
      <c r="V688" s="16">
        <v>74</v>
      </c>
      <c r="W688" s="218"/>
      <c r="X688" s="224"/>
      <c r="Y688" s="16"/>
      <c r="Z688" s="275"/>
      <c r="AA688" s="322"/>
      <c r="AB688" s="322"/>
      <c r="AC688" s="91"/>
      <c r="AE688" s="281"/>
      <c r="AF688" s="322"/>
    </row>
    <row r="689" spans="11:32" ht="12.75" customHeight="1" thickTop="1" x14ac:dyDescent="0.25">
      <c r="K689" s="16"/>
      <c r="P689" s="322"/>
      <c r="Q689" s="322"/>
      <c r="R689" s="322"/>
      <c r="T689" s="324"/>
      <c r="U689" s="324"/>
      <c r="V689" s="325"/>
      <c r="W689" s="324"/>
      <c r="X689" s="324"/>
      <c r="Z689" s="322"/>
      <c r="AA689" s="322"/>
      <c r="AB689" s="322"/>
      <c r="AF689" s="322"/>
    </row>
    <row r="690" spans="11:32" ht="12.75" customHeight="1" x14ac:dyDescent="0.25">
      <c r="K690" s="16"/>
      <c r="P690" s="322"/>
      <c r="Q690" s="322"/>
      <c r="R690" s="322"/>
      <c r="T690" s="322"/>
      <c r="U690" s="322"/>
      <c r="W690" s="322"/>
      <c r="X690" s="322"/>
      <c r="Z690" s="322"/>
      <c r="AA690" s="322"/>
      <c r="AB690" s="322"/>
      <c r="AF690" s="322"/>
    </row>
    <row r="691" spans="11:32" ht="12.75" customHeight="1" x14ac:dyDescent="0.25">
      <c r="K691" s="16"/>
      <c r="P691" s="322"/>
      <c r="Q691" s="322"/>
      <c r="R691" s="322"/>
      <c r="T691" s="322"/>
      <c r="U691" s="322"/>
      <c r="W691" s="322"/>
      <c r="X691" s="322"/>
      <c r="Z691" s="322"/>
      <c r="AA691" s="322"/>
      <c r="AB691" s="322"/>
      <c r="AF691" s="322"/>
    </row>
    <row r="692" spans="11:32" ht="12.75" customHeight="1" x14ac:dyDescent="0.25">
      <c r="K692" s="16"/>
      <c r="P692" s="322"/>
      <c r="Q692" s="322"/>
      <c r="R692" s="322"/>
      <c r="T692" s="322"/>
      <c r="U692" s="322"/>
      <c r="W692" s="322"/>
      <c r="X692" s="322"/>
      <c r="Z692" s="322"/>
      <c r="AA692" s="322"/>
      <c r="AB692" s="322"/>
      <c r="AE692" s="281"/>
      <c r="AF692" s="322"/>
    </row>
    <row r="693" spans="11:32" ht="12.75" customHeight="1" x14ac:dyDescent="0.25">
      <c r="K693" s="16"/>
      <c r="P693" s="322"/>
      <c r="Q693" s="322"/>
      <c r="R693" s="322"/>
      <c r="T693" s="322"/>
      <c r="U693" s="322"/>
      <c r="W693" s="322"/>
      <c r="X693" s="322"/>
      <c r="Z693" s="322"/>
      <c r="AA693" s="322"/>
      <c r="AB693" s="322"/>
      <c r="AF693" s="322"/>
    </row>
    <row r="694" spans="11:32" ht="12.75" customHeight="1" x14ac:dyDescent="0.25">
      <c r="K694" s="16"/>
      <c r="P694" s="322"/>
      <c r="Q694" s="322"/>
      <c r="R694" s="322"/>
      <c r="T694" s="322"/>
      <c r="U694" s="322"/>
      <c r="W694" s="322"/>
      <c r="X694" s="322"/>
      <c r="Z694" s="322"/>
      <c r="AA694" s="322"/>
      <c r="AB694" s="322"/>
      <c r="AC694" s="322"/>
      <c r="AE694" s="281"/>
      <c r="AF694" s="322"/>
    </row>
    <row r="695" spans="11:32" ht="12.75" customHeight="1" x14ac:dyDescent="0.25">
      <c r="K695" s="16"/>
      <c r="T695" s="322"/>
      <c r="U695" s="322"/>
      <c r="W695" s="322"/>
      <c r="X695" s="322"/>
    </row>
    <row r="696" spans="11:32" ht="12.75" customHeight="1" x14ac:dyDescent="0.25">
      <c r="K696" s="16"/>
      <c r="T696" s="322"/>
      <c r="U696" s="322"/>
      <c r="W696" s="322"/>
      <c r="X696" s="322"/>
    </row>
    <row r="697" spans="11:32" ht="12.75" customHeight="1" x14ac:dyDescent="0.25">
      <c r="K697" s="16"/>
      <c r="T697" s="322"/>
      <c r="U697" s="322"/>
      <c r="W697" s="322"/>
      <c r="X697" s="322"/>
    </row>
    <row r="698" spans="11:32" ht="12.75" customHeight="1" x14ac:dyDescent="0.25">
      <c r="K698" s="16"/>
      <c r="P698" s="322"/>
      <c r="Q698" s="322"/>
      <c r="R698" s="322"/>
      <c r="T698" s="322"/>
      <c r="U698" s="322"/>
      <c r="W698" s="322"/>
      <c r="X698" s="322"/>
      <c r="AA698" s="322"/>
      <c r="AB698" s="322"/>
    </row>
    <row r="699" spans="11:32" ht="12.75" customHeight="1" x14ac:dyDescent="0.25">
      <c r="K699" s="16"/>
      <c r="P699" s="322"/>
      <c r="Q699" s="322"/>
      <c r="R699" s="322"/>
      <c r="T699" s="322"/>
      <c r="U699" s="322"/>
      <c r="W699" s="322"/>
      <c r="X699" s="322"/>
      <c r="Z699" s="322"/>
      <c r="AA699" s="322"/>
      <c r="AB699" s="322"/>
      <c r="AC699" s="322"/>
      <c r="AF699" s="322"/>
    </row>
    <row r="700" spans="11:32" ht="12.75" customHeight="1" x14ac:dyDescent="0.25">
      <c r="K700" s="16"/>
      <c r="P700" s="322"/>
      <c r="Q700" s="322"/>
      <c r="R700" s="322"/>
      <c r="T700" s="322"/>
      <c r="U700" s="322"/>
      <c r="W700" s="322"/>
      <c r="X700" s="322"/>
      <c r="Z700" s="322"/>
      <c r="AA700" s="322"/>
      <c r="AB700" s="322"/>
      <c r="AC700" s="322"/>
      <c r="AE700" s="281"/>
      <c r="AF700" s="322"/>
    </row>
    <row r="701" spans="11:32" ht="12.75" customHeight="1" x14ac:dyDescent="0.25">
      <c r="K701" s="16"/>
      <c r="T701" s="322"/>
      <c r="U701" s="322"/>
      <c r="W701" s="322"/>
    </row>
    <row r="702" spans="11:32" ht="12.75" customHeight="1" x14ac:dyDescent="0.25">
      <c r="K702" s="16"/>
      <c r="P702" s="322"/>
      <c r="Q702" s="322"/>
      <c r="R702" s="322"/>
      <c r="T702" s="322"/>
      <c r="U702" s="322"/>
      <c r="W702" s="322"/>
      <c r="X702" s="322"/>
      <c r="Z702" s="322"/>
      <c r="AA702" s="322"/>
      <c r="AB702" s="322"/>
      <c r="AC702" s="322"/>
      <c r="AE702" s="281"/>
      <c r="AF702" s="322"/>
    </row>
    <row r="703" spans="11:32" ht="12.75" customHeight="1" x14ac:dyDescent="0.25">
      <c r="K703" s="16"/>
      <c r="P703" s="322"/>
      <c r="Q703" s="322"/>
      <c r="R703" s="322"/>
      <c r="T703" s="322"/>
      <c r="U703" s="322"/>
      <c r="W703" s="322"/>
      <c r="X703" s="322"/>
      <c r="Z703" s="322"/>
      <c r="AA703" s="322"/>
      <c r="AB703" s="322"/>
      <c r="AE703" s="281"/>
    </row>
    <row r="704" spans="11:32" ht="12.75" customHeight="1" x14ac:dyDescent="0.25">
      <c r="K704" s="16"/>
      <c r="P704" s="322"/>
      <c r="Q704" s="322"/>
      <c r="R704" s="322"/>
      <c r="T704" s="322"/>
      <c r="U704" s="322"/>
      <c r="W704" s="322"/>
      <c r="X704" s="322"/>
      <c r="Z704" s="322"/>
      <c r="AA704" s="322"/>
      <c r="AB704" s="322"/>
      <c r="AE704" s="281"/>
    </row>
    <row r="705" spans="11:32" ht="12.75" customHeight="1" x14ac:dyDescent="0.25">
      <c r="K705" s="16"/>
      <c r="P705" s="322"/>
      <c r="Q705" s="322"/>
      <c r="R705" s="322"/>
      <c r="T705" s="322"/>
      <c r="U705" s="322"/>
      <c r="W705" s="322"/>
      <c r="X705" s="322"/>
      <c r="AA705" s="322"/>
      <c r="AB705" s="322"/>
    </row>
    <row r="706" spans="11:32" ht="12.75" customHeight="1" x14ac:dyDescent="0.25">
      <c r="K706" s="16"/>
      <c r="P706" s="322"/>
      <c r="Q706" s="322"/>
      <c r="R706" s="322"/>
      <c r="T706" s="322"/>
      <c r="U706" s="322"/>
      <c r="W706" s="322"/>
      <c r="X706" s="322"/>
      <c r="Z706" s="322"/>
      <c r="AA706" s="322"/>
      <c r="AB706" s="322"/>
      <c r="AC706" s="322"/>
      <c r="AE706" s="281"/>
      <c r="AF706" s="322"/>
    </row>
    <row r="707" spans="11:32" ht="12.75" customHeight="1" x14ac:dyDescent="0.25">
      <c r="K707" s="16"/>
    </row>
    <row r="708" spans="11:32" ht="12.75" customHeight="1" x14ac:dyDescent="0.25">
      <c r="K708" s="16"/>
      <c r="P708" s="322"/>
      <c r="Q708" s="322"/>
      <c r="R708" s="322"/>
      <c r="T708" s="322"/>
      <c r="U708" s="322"/>
      <c r="W708" s="322"/>
      <c r="X708" s="322"/>
      <c r="AA708" s="322"/>
      <c r="AB708" s="322"/>
    </row>
    <row r="709" spans="11:32" ht="12.75" customHeight="1" x14ac:dyDescent="0.25">
      <c r="K709" s="16"/>
      <c r="P709" s="322"/>
      <c r="Q709" s="322"/>
      <c r="R709" s="322"/>
      <c r="T709" s="322"/>
      <c r="U709" s="322"/>
      <c r="W709" s="322"/>
      <c r="X709" s="322"/>
      <c r="AA709" s="322"/>
      <c r="AB709" s="322"/>
    </row>
    <row r="710" spans="11:32" ht="12.75" customHeight="1" x14ac:dyDescent="0.25">
      <c r="K710" s="16"/>
      <c r="P710" s="322"/>
      <c r="Q710" s="322"/>
      <c r="R710" s="322"/>
      <c r="T710" s="322"/>
      <c r="U710" s="322"/>
      <c r="W710" s="322"/>
      <c r="X710" s="322"/>
      <c r="AA710" s="322"/>
      <c r="AB710" s="322"/>
    </row>
    <row r="711" spans="11:32" ht="12.75" customHeight="1" x14ac:dyDescent="0.25">
      <c r="K711" s="16"/>
      <c r="P711" s="322"/>
      <c r="Q711" s="322"/>
      <c r="R711" s="322"/>
      <c r="T711" s="322"/>
      <c r="U711" s="322"/>
      <c r="W711" s="322"/>
      <c r="X711" s="322"/>
      <c r="Z711" s="322"/>
      <c r="AA711" s="322"/>
      <c r="AB711" s="322"/>
      <c r="AC711" s="322"/>
      <c r="AF711" s="322"/>
    </row>
    <row r="712" spans="11:32" ht="12.75" customHeight="1" x14ac:dyDescent="0.25">
      <c r="K712" s="16"/>
      <c r="P712" s="322"/>
      <c r="Q712" s="322"/>
      <c r="R712" s="322"/>
      <c r="T712" s="322"/>
      <c r="U712" s="322"/>
      <c r="W712" s="322"/>
      <c r="X712" s="322"/>
      <c r="Z712" s="322"/>
      <c r="AA712" s="322"/>
      <c r="AB712" s="322"/>
      <c r="AE712" s="281"/>
    </row>
    <row r="713" spans="11:32" ht="12.75" customHeight="1" x14ac:dyDescent="0.25">
      <c r="K713" s="16"/>
    </row>
    <row r="714" spans="11:32" ht="12.75" customHeight="1" x14ac:dyDescent="0.25">
      <c r="K714" s="16"/>
      <c r="P714" s="322"/>
      <c r="Q714" s="322"/>
      <c r="R714" s="322"/>
      <c r="T714" s="322"/>
      <c r="U714" s="322"/>
      <c r="W714" s="322"/>
      <c r="X714" s="322"/>
      <c r="Z714" s="322"/>
      <c r="AA714" s="322"/>
      <c r="AB714" s="322"/>
      <c r="AC714" s="322"/>
      <c r="AE714" s="281"/>
      <c r="AF714" s="322"/>
    </row>
    <row r="715" spans="11:32" ht="12.75" customHeight="1" x14ac:dyDescent="0.25">
      <c r="K715" s="16"/>
      <c r="P715" s="322"/>
      <c r="Q715" s="322"/>
      <c r="R715" s="322"/>
      <c r="T715" s="322"/>
      <c r="U715" s="322"/>
      <c r="W715" s="322"/>
      <c r="X715" s="322"/>
      <c r="Z715" s="322"/>
      <c r="AA715" s="322"/>
      <c r="AB715" s="322"/>
      <c r="AC715" s="322"/>
      <c r="AE715" s="281"/>
      <c r="AF715" s="322"/>
    </row>
    <row r="716" spans="11:32" ht="12.75" customHeight="1" x14ac:dyDescent="0.25">
      <c r="K716" s="16"/>
      <c r="P716" s="322"/>
      <c r="Q716" s="322"/>
      <c r="R716" s="322"/>
      <c r="T716" s="322"/>
      <c r="U716" s="322"/>
      <c r="W716" s="322"/>
      <c r="X716" s="322"/>
      <c r="Z716" s="322"/>
      <c r="AA716" s="322"/>
      <c r="AB716" s="322"/>
      <c r="AC716" s="322"/>
      <c r="AE716" s="281"/>
      <c r="AF716" s="322"/>
    </row>
    <row r="717" spans="11:32" ht="12.75" customHeight="1" x14ac:dyDescent="0.25">
      <c r="K717" s="16"/>
      <c r="P717" s="322"/>
      <c r="Q717" s="322"/>
      <c r="R717" s="322"/>
      <c r="T717" s="322"/>
      <c r="U717" s="322"/>
      <c r="W717" s="322"/>
      <c r="X717" s="322"/>
      <c r="Z717" s="322"/>
      <c r="AA717" s="322"/>
      <c r="AB717" s="322"/>
      <c r="AC717" s="322"/>
      <c r="AE717" s="281"/>
      <c r="AF717" s="322"/>
    </row>
    <row r="718" spans="11:32" ht="12.75" customHeight="1" x14ac:dyDescent="0.25">
      <c r="K718" s="16"/>
      <c r="P718" s="322"/>
      <c r="Q718" s="322"/>
      <c r="R718" s="322"/>
      <c r="T718" s="322"/>
      <c r="U718" s="322"/>
      <c r="W718" s="322"/>
      <c r="X718" s="322"/>
      <c r="Z718" s="322"/>
      <c r="AA718" s="322"/>
      <c r="AB718" s="322"/>
      <c r="AC718" s="322"/>
      <c r="AE718" s="281"/>
      <c r="AF718" s="322"/>
    </row>
    <row r="719" spans="11:32" ht="12.75" customHeight="1" x14ac:dyDescent="0.25">
      <c r="K719" s="16"/>
      <c r="P719" s="322"/>
      <c r="Q719" s="322"/>
      <c r="R719" s="322"/>
      <c r="T719" s="322"/>
      <c r="U719" s="322"/>
      <c r="W719" s="322"/>
      <c r="X719" s="322"/>
      <c r="Z719" s="322"/>
      <c r="AA719" s="322"/>
      <c r="AB719" s="322"/>
      <c r="AC719" s="322"/>
      <c r="AE719" s="281"/>
      <c r="AF719" s="322"/>
    </row>
    <row r="720" spans="11:32" ht="12.5" customHeight="1" x14ac:dyDescent="0.25">
      <c r="K720" s="16"/>
    </row>
    <row r="721" spans="11:32" ht="12.5" customHeight="1" x14ac:dyDescent="0.25">
      <c r="K721" s="16"/>
    </row>
    <row r="722" spans="11:32" ht="12.75" customHeight="1" x14ac:dyDescent="0.25">
      <c r="K722" s="16"/>
      <c r="P722" s="322"/>
      <c r="Q722" s="322"/>
      <c r="R722" s="322"/>
      <c r="T722" s="322"/>
      <c r="U722" s="322"/>
      <c r="W722" s="322"/>
      <c r="X722" s="322"/>
      <c r="Z722" s="322"/>
      <c r="AA722" s="322"/>
      <c r="AB722" s="322"/>
      <c r="AC722" s="322"/>
      <c r="AE722" s="281"/>
      <c r="AF722" s="322"/>
    </row>
    <row r="723" spans="11:32" x14ac:dyDescent="0.25">
      <c r="K723" s="16"/>
    </row>
    <row r="724" spans="11:32" x14ac:dyDescent="0.25">
      <c r="K724" s="16"/>
    </row>
    <row r="725" spans="11:32" x14ac:dyDescent="0.25">
      <c r="K725" s="16"/>
    </row>
    <row r="726" spans="11:32" x14ac:dyDescent="0.25">
      <c r="K726" s="16"/>
    </row>
    <row r="727" spans="11:32" x14ac:dyDescent="0.25">
      <c r="K727" s="16"/>
    </row>
    <row r="728" spans="11:32" x14ac:dyDescent="0.25">
      <c r="K728" s="16"/>
    </row>
    <row r="729" spans="11:32" x14ac:dyDescent="0.25">
      <c r="K729" s="16"/>
    </row>
    <row r="731" spans="11:32" x14ac:dyDescent="0.25">
      <c r="K731" s="16"/>
    </row>
    <row r="732" spans="11:32" x14ac:dyDescent="0.25">
      <c r="K732" s="16"/>
    </row>
    <row r="733" spans="11:32" x14ac:dyDescent="0.25">
      <c r="K733" s="16"/>
    </row>
  </sheetData>
  <mergeCells count="4">
    <mergeCell ref="A1:B1"/>
    <mergeCell ref="E1:H1"/>
    <mergeCell ref="K1:L1"/>
    <mergeCell ref="AF1:AG1"/>
  </mergeCells>
  <pageMargins left="0" right="0" top="0" bottom="0.25" header="0" footer="0.3"/>
  <pageSetup scale="53" orientation="landscape" r:id="rId1"/>
  <headerFooter alignWithMargins="0"/>
  <colBreaks count="1" manualBreakCount="1">
    <brk id="10" max="8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D191-A758-4580-9269-871D31B0959B}">
  <sheetPr published="0">
    <tabColor rgb="FF7030A0"/>
  </sheetPr>
  <dimension ref="A1:T9"/>
  <sheetViews>
    <sheetView zoomScale="92" workbookViewId="0">
      <selection activeCell="H5" sqref="H5"/>
    </sheetView>
  </sheetViews>
  <sheetFormatPr defaultRowHeight="12.5" x14ac:dyDescent="0.25"/>
  <cols>
    <col min="1" max="1" width="19.453125" style="357" customWidth="1"/>
    <col min="2" max="3" width="12.54296875" style="357" customWidth="1"/>
    <col min="4" max="4" width="8.90625" style="357" customWidth="1"/>
    <col min="5" max="6" width="10" style="357" customWidth="1"/>
    <col min="7" max="7" width="8.7265625" style="357"/>
    <col min="8" max="10" width="9" style="357" customWidth="1"/>
    <col min="11" max="16384" width="8.7265625" style="357"/>
  </cols>
  <sheetData>
    <row r="1" spans="1:20" ht="14.5" x14ac:dyDescent="0.35">
      <c r="A1" s="357" t="s">
        <v>900</v>
      </c>
      <c r="B1" s="360" t="s">
        <v>899</v>
      </c>
      <c r="C1" s="360" t="s">
        <v>898</v>
      </c>
      <c r="D1" s="360" t="s">
        <v>897</v>
      </c>
      <c r="E1" s="360" t="s">
        <v>896</v>
      </c>
      <c r="F1" s="360" t="s">
        <v>895</v>
      </c>
      <c r="G1" s="360" t="s">
        <v>894</v>
      </c>
      <c r="H1" s="360" t="s">
        <v>893</v>
      </c>
      <c r="I1" s="360" t="s">
        <v>892</v>
      </c>
      <c r="J1" s="360" t="s">
        <v>891</v>
      </c>
    </row>
    <row r="2" spans="1:20" ht="14.5" x14ac:dyDescent="0.35">
      <c r="A2" s="359" t="s">
        <v>196</v>
      </c>
      <c r="B2" s="358" t="s">
        <v>890</v>
      </c>
      <c r="C2" s="358"/>
      <c r="D2" s="358"/>
      <c r="E2" s="358"/>
      <c r="F2" s="358" t="s">
        <v>889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</row>
    <row r="3" spans="1:20" ht="14.5" x14ac:dyDescent="0.35">
      <c r="A3" s="359" t="s">
        <v>170</v>
      </c>
      <c r="B3" s="358" t="s">
        <v>889</v>
      </c>
      <c r="C3" s="358" t="s">
        <v>889</v>
      </c>
      <c r="D3" s="358" t="s">
        <v>890</v>
      </c>
      <c r="E3" s="358" t="s">
        <v>889</v>
      </c>
      <c r="F3" s="358"/>
      <c r="G3" s="358"/>
      <c r="H3" s="358" t="s">
        <v>890</v>
      </c>
      <c r="I3" s="358" t="s">
        <v>889</v>
      </c>
      <c r="J3" s="358" t="s">
        <v>890</v>
      </c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ht="14.5" x14ac:dyDescent="0.35">
      <c r="A4" s="359" t="s">
        <v>169</v>
      </c>
      <c r="B4" s="358"/>
      <c r="C4" s="358" t="s">
        <v>889</v>
      </c>
      <c r="D4" s="358" t="s">
        <v>889</v>
      </c>
      <c r="E4" s="358"/>
      <c r="F4" s="358"/>
      <c r="G4" s="358" t="s">
        <v>890</v>
      </c>
      <c r="H4" s="358" t="s">
        <v>890</v>
      </c>
      <c r="I4" s="358" t="s">
        <v>889</v>
      </c>
      <c r="J4" s="358" t="s">
        <v>889</v>
      </c>
      <c r="K4" s="358"/>
      <c r="L4" s="358"/>
      <c r="M4" s="358"/>
      <c r="N4" s="358"/>
      <c r="O4" s="358"/>
      <c r="P4" s="358"/>
      <c r="Q4" s="358"/>
      <c r="R4" s="358"/>
      <c r="S4" s="358"/>
      <c r="T4" s="358"/>
    </row>
    <row r="5" spans="1:20" ht="14.5" x14ac:dyDescent="0.35">
      <c r="A5" s="359" t="s">
        <v>188</v>
      </c>
      <c r="B5" s="358"/>
      <c r="C5" s="358" t="s">
        <v>889</v>
      </c>
      <c r="D5" s="358"/>
      <c r="E5" s="358" t="s">
        <v>890</v>
      </c>
      <c r="F5" s="358" t="s">
        <v>889</v>
      </c>
      <c r="G5" s="358" t="s">
        <v>889</v>
      </c>
      <c r="H5" s="358"/>
      <c r="I5" s="358" t="s">
        <v>890</v>
      </c>
      <c r="J5" s="358" t="s">
        <v>889</v>
      </c>
      <c r="K5" s="358"/>
      <c r="L5" s="358"/>
      <c r="M5" s="358"/>
      <c r="N5" s="358"/>
      <c r="O5" s="358"/>
      <c r="P5" s="358"/>
      <c r="Q5" s="358"/>
      <c r="R5" s="358"/>
      <c r="S5" s="358"/>
      <c r="T5" s="358"/>
    </row>
    <row r="6" spans="1:20" ht="14.5" x14ac:dyDescent="0.35">
      <c r="A6" s="359" t="s">
        <v>187</v>
      </c>
      <c r="B6" s="358" t="s">
        <v>890</v>
      </c>
      <c r="C6" s="358" t="s">
        <v>890</v>
      </c>
      <c r="D6" s="358"/>
      <c r="E6" s="358" t="s">
        <v>889</v>
      </c>
      <c r="F6" s="358"/>
      <c r="G6" s="358"/>
      <c r="H6" s="358"/>
      <c r="I6" s="358" t="s">
        <v>889</v>
      </c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20" ht="14.5" x14ac:dyDescent="0.35">
      <c r="A7" s="359" t="s">
        <v>669</v>
      </c>
      <c r="B7" s="358"/>
      <c r="C7" s="358" t="s">
        <v>890</v>
      </c>
      <c r="D7" s="358" t="s">
        <v>889</v>
      </c>
      <c r="E7" s="358" t="s">
        <v>889</v>
      </c>
      <c r="F7" s="358" t="s">
        <v>890</v>
      </c>
      <c r="G7" s="358" t="s">
        <v>889</v>
      </c>
      <c r="H7" s="358" t="s">
        <v>889</v>
      </c>
      <c r="I7" s="358" t="s">
        <v>889</v>
      </c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</row>
    <row r="8" spans="1:20" ht="14.5" x14ac:dyDescent="0.35">
      <c r="A8" s="359" t="s">
        <v>215</v>
      </c>
      <c r="B8" s="358" t="s">
        <v>889</v>
      </c>
      <c r="C8" s="358" t="s">
        <v>889</v>
      </c>
      <c r="D8" s="358" t="s">
        <v>890</v>
      </c>
      <c r="E8" s="358"/>
      <c r="F8" s="358" t="s">
        <v>890</v>
      </c>
      <c r="G8" s="358" t="s">
        <v>889</v>
      </c>
      <c r="H8" s="358" t="s">
        <v>889</v>
      </c>
      <c r="I8" s="358" t="s">
        <v>889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</row>
    <row r="9" spans="1:20" x14ac:dyDescent="0.25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3DA4-2B61-406B-A586-F6187DB39FD8}">
  <sheetPr published="0"/>
  <dimension ref="A2:BA763"/>
  <sheetViews>
    <sheetView zoomScale="81" zoomScaleNormal="80" workbookViewId="0">
      <selection activeCell="M304" sqref="M304"/>
    </sheetView>
  </sheetViews>
  <sheetFormatPr defaultColWidth="9.1796875" defaultRowHeight="12.5" x14ac:dyDescent="0.25"/>
  <cols>
    <col min="1" max="3" width="14.453125" style="1" customWidth="1"/>
    <col min="4" max="4" width="9.1796875" style="1"/>
    <col min="5" max="8" width="3.1796875" style="1" bestFit="1" customWidth="1"/>
    <col min="9" max="10" width="8.7265625" style="1" bestFit="1" customWidth="1"/>
    <col min="11" max="12" width="8.7265625" style="1" customWidth="1"/>
    <col min="13" max="13" width="6.1796875" style="1" bestFit="1" customWidth="1"/>
    <col min="14" max="17" width="3.1796875" style="1" bestFit="1" customWidth="1"/>
    <col min="18" max="19" width="8.7265625" style="1" bestFit="1" customWidth="1"/>
    <col min="20" max="20" width="9.1796875" style="1"/>
    <col min="21" max="24" width="3.1796875" style="1" bestFit="1" customWidth="1"/>
    <col min="25" max="26" width="8.7265625" style="1" bestFit="1" customWidth="1"/>
    <col min="27" max="27" width="6.1796875" style="1" bestFit="1" customWidth="1"/>
    <col min="28" max="31" width="3.1796875" style="1" bestFit="1" customWidth="1"/>
    <col min="32" max="33" width="8.7265625" style="1" bestFit="1" customWidth="1"/>
    <col min="34" max="34" width="6.1796875" style="1" bestFit="1" customWidth="1"/>
    <col min="35" max="38" width="3.1796875" style="1" bestFit="1" customWidth="1"/>
    <col min="39" max="40" width="8.7265625" style="1" bestFit="1" customWidth="1"/>
    <col min="41" max="41" width="6.1796875" style="1" bestFit="1" customWidth="1"/>
    <col min="42" max="45" width="3.1796875" style="1" bestFit="1" customWidth="1"/>
    <col min="46" max="47" width="8.7265625" style="1" bestFit="1" customWidth="1"/>
    <col min="48" max="16384" width="9.1796875" style="1"/>
  </cols>
  <sheetData>
    <row r="2" spans="1:47" ht="3.75" customHeight="1" x14ac:dyDescent="0.25"/>
    <row r="4" spans="1:47" ht="13" thickBot="1" x14ac:dyDescent="0.3"/>
    <row r="5" spans="1:47" ht="14" thickTop="1" thickBot="1" x14ac:dyDescent="0.35">
      <c r="A5" s="34" t="s">
        <v>10</v>
      </c>
      <c r="B5" s="5" t="s">
        <v>92</v>
      </c>
      <c r="C5" s="5" t="s">
        <v>93</v>
      </c>
      <c r="D5" s="35" t="s">
        <v>175</v>
      </c>
      <c r="E5" s="1" t="str">
        <f>RIGHT(B5,2)</f>
        <v xml:space="preserve"> 6</v>
      </c>
      <c r="F5" s="1" t="str">
        <f>RIGHT(C5,2)</f>
        <v xml:space="preserve"> 3</v>
      </c>
      <c r="G5" s="1">
        <f>E5+10</f>
        <v>16</v>
      </c>
      <c r="H5" s="1">
        <f>F5+10</f>
        <v>13</v>
      </c>
      <c r="I5" s="5" t="str">
        <f>CONCATENATE("TEAM ",G5)</f>
        <v>TEAM 16</v>
      </c>
      <c r="J5" s="5" t="str">
        <f>CONCATENATE("TEAM ",H5)</f>
        <v>TEAM 13</v>
      </c>
      <c r="K5" s="87" t="s">
        <v>155</v>
      </c>
      <c r="L5" s="87" t="s">
        <v>152</v>
      </c>
      <c r="M5" s="36" t="s">
        <v>11</v>
      </c>
      <c r="N5" s="1" t="str">
        <f>RIGHT(I5,2)</f>
        <v>16</v>
      </c>
      <c r="O5" s="1" t="str">
        <f>RIGHT(J5,2)</f>
        <v>13</v>
      </c>
      <c r="P5" s="1">
        <f>N5+10</f>
        <v>26</v>
      </c>
      <c r="Q5" s="1">
        <f>O5+10</f>
        <v>23</v>
      </c>
      <c r="R5" s="5" t="str">
        <f>CONCATENATE("TEAM ",P5)</f>
        <v>TEAM 26</v>
      </c>
      <c r="S5" s="5" t="str">
        <f>CONCATENATE("TEAM ",Q5)</f>
        <v>TEAM 23</v>
      </c>
      <c r="T5" s="37" t="s">
        <v>703</v>
      </c>
      <c r="U5" s="1" t="s">
        <v>715</v>
      </c>
      <c r="V5" s="1" t="s">
        <v>716</v>
      </c>
      <c r="W5" s="1">
        <v>31</v>
      </c>
      <c r="X5" s="1">
        <v>38</v>
      </c>
      <c r="Y5" s="5" t="str">
        <f>CONCATENATE("TEAM ",W5)</f>
        <v>TEAM 31</v>
      </c>
      <c r="Z5" s="5" t="str">
        <f>CONCATENATE("TEAM ",X5)</f>
        <v>TEAM 38</v>
      </c>
      <c r="AA5" s="38" t="s">
        <v>704</v>
      </c>
      <c r="AB5" s="1" t="str">
        <f>RIGHT(Y5,2)</f>
        <v>31</v>
      </c>
      <c r="AC5" s="1" t="str">
        <f>RIGHT(Z5,2)</f>
        <v>38</v>
      </c>
      <c r="AD5" s="1">
        <f>AB5+8</f>
        <v>39</v>
      </c>
      <c r="AE5" s="1">
        <f>AC5+8</f>
        <v>46</v>
      </c>
      <c r="AF5" s="5" t="str">
        <f>CONCATENATE("TEAM ",AD5)</f>
        <v>TEAM 39</v>
      </c>
      <c r="AG5" s="282" t="str">
        <f>CONCATENATE("TEAM ",AE5)</f>
        <v>TEAM 46</v>
      </c>
      <c r="AH5" s="283" t="s">
        <v>102</v>
      </c>
      <c r="AI5" s="1" t="str">
        <f>RIGHT(AF5,2)</f>
        <v>39</v>
      </c>
      <c r="AJ5" s="1" t="str">
        <f>RIGHT(AG5,2)</f>
        <v>46</v>
      </c>
      <c r="AK5" s="1">
        <v>52</v>
      </c>
      <c r="AL5" s="1">
        <v>49</v>
      </c>
      <c r="AM5" s="5" t="str">
        <f>CONCATENATE("TEAM ",AK5)</f>
        <v>TEAM 52</v>
      </c>
      <c r="AN5" s="5" t="str">
        <f>CONCATENATE("TEAM ",AL5)</f>
        <v>TEAM 49</v>
      </c>
      <c r="AO5" s="293" t="s">
        <v>103</v>
      </c>
      <c r="AP5" s="284" t="str">
        <f>RIGHT(AM5,2)</f>
        <v>52</v>
      </c>
      <c r="AQ5" s="284" t="str">
        <f>RIGHT(AN5,2)</f>
        <v>49</v>
      </c>
      <c r="AR5" s="284">
        <f>AP5+10</f>
        <v>62</v>
      </c>
      <c r="AS5" s="284">
        <f>AQ5+10</f>
        <v>59</v>
      </c>
      <c r="AT5" s="285" t="str">
        <f>CONCATENATE("TEAM ",AR5)</f>
        <v>TEAM 62</v>
      </c>
      <c r="AU5" s="286" t="str">
        <f>CONCATENATE("TEAM ",AS5)</f>
        <v>TEAM 59</v>
      </c>
    </row>
    <row r="6" spans="1:47" ht="14" thickTop="1" thickBot="1" x14ac:dyDescent="0.35">
      <c r="A6" s="34" t="s">
        <v>10</v>
      </c>
      <c r="B6" s="5" t="s">
        <v>95</v>
      </c>
      <c r="C6" s="5" t="s">
        <v>94</v>
      </c>
      <c r="D6" s="35" t="s">
        <v>175</v>
      </c>
      <c r="E6" s="1" t="str">
        <f t="shared" ref="E6:F27" si="0">RIGHT(B6,2)</f>
        <v xml:space="preserve"> 9</v>
      </c>
      <c r="F6" s="1" t="str">
        <f t="shared" si="0"/>
        <v xml:space="preserve"> 5</v>
      </c>
      <c r="G6" s="1">
        <f t="shared" ref="G6:H27" si="1">E6+10</f>
        <v>19</v>
      </c>
      <c r="H6" s="1">
        <f t="shared" si="1"/>
        <v>15</v>
      </c>
      <c r="I6" s="5" t="str">
        <f t="shared" ref="I6:J27" si="2">CONCATENATE("TEAM ",G6)</f>
        <v>TEAM 19</v>
      </c>
      <c r="J6" s="5" t="str">
        <f t="shared" si="2"/>
        <v>TEAM 15</v>
      </c>
      <c r="K6" s="87" t="s">
        <v>154</v>
      </c>
      <c r="L6" s="87" t="s">
        <v>158</v>
      </c>
      <c r="M6" s="36" t="s">
        <v>11</v>
      </c>
      <c r="N6" s="1" t="str">
        <f t="shared" ref="N6:O69" si="3">RIGHT(I6,2)</f>
        <v>19</v>
      </c>
      <c r="O6" s="1" t="str">
        <f t="shared" si="3"/>
        <v>15</v>
      </c>
      <c r="P6" s="1">
        <f t="shared" ref="P6:Q69" si="4">N6+10</f>
        <v>29</v>
      </c>
      <c r="Q6" s="1">
        <f t="shared" si="4"/>
        <v>25</v>
      </c>
      <c r="R6" s="5" t="str">
        <f t="shared" ref="R6:S69" si="5">CONCATENATE("TEAM ",P6)</f>
        <v>TEAM 29</v>
      </c>
      <c r="S6" s="5" t="str">
        <f t="shared" si="5"/>
        <v>TEAM 25</v>
      </c>
      <c r="T6" s="37" t="s">
        <v>703</v>
      </c>
      <c r="U6" s="1" t="s">
        <v>717</v>
      </c>
      <c r="V6" s="1" t="s">
        <v>718</v>
      </c>
      <c r="W6" s="1">
        <v>36</v>
      </c>
      <c r="X6" s="1">
        <v>33</v>
      </c>
      <c r="Y6" s="5" t="str">
        <f t="shared" ref="Y6:Z69" si="6">CONCATENATE("TEAM ",W6)</f>
        <v>TEAM 36</v>
      </c>
      <c r="Z6" s="5" t="str">
        <f t="shared" si="6"/>
        <v>TEAM 33</v>
      </c>
      <c r="AA6" s="38" t="s">
        <v>704</v>
      </c>
      <c r="AB6" s="1" t="str">
        <f t="shared" ref="AB6:AC69" si="7">RIGHT(Y6,2)</f>
        <v>36</v>
      </c>
      <c r="AC6" s="1" t="str">
        <f t="shared" si="7"/>
        <v>33</v>
      </c>
      <c r="AD6" s="1">
        <f t="shared" ref="AD6:AE60" si="8">AB6+8</f>
        <v>44</v>
      </c>
      <c r="AE6" s="1">
        <f t="shared" si="8"/>
        <v>41</v>
      </c>
      <c r="AF6" s="5" t="str">
        <f t="shared" ref="AF6:AG69" si="9">CONCATENATE("TEAM ",AD6)</f>
        <v>TEAM 44</v>
      </c>
      <c r="AG6" s="282" t="str">
        <f t="shared" si="9"/>
        <v>TEAM 41</v>
      </c>
      <c r="AH6" s="287" t="s">
        <v>102</v>
      </c>
      <c r="AI6" s="1" t="str">
        <f t="shared" ref="AI6:AJ69" si="10">RIGHT(AF6,2)</f>
        <v>44</v>
      </c>
      <c r="AJ6" s="1" t="str">
        <f t="shared" si="10"/>
        <v>41</v>
      </c>
      <c r="AK6" s="1">
        <v>55</v>
      </c>
      <c r="AL6" s="1">
        <v>51</v>
      </c>
      <c r="AM6" s="5" t="str">
        <f t="shared" ref="AM6:AN69" si="11">CONCATENATE("TEAM ",AK6)</f>
        <v>TEAM 55</v>
      </c>
      <c r="AN6" s="5" t="str">
        <f t="shared" si="11"/>
        <v>TEAM 51</v>
      </c>
      <c r="AO6" s="294" t="s">
        <v>103</v>
      </c>
      <c r="AP6" s="22" t="str">
        <f t="shared" ref="AP6:AQ69" si="12">RIGHT(AM6,2)</f>
        <v>55</v>
      </c>
      <c r="AQ6" s="22" t="str">
        <f t="shared" si="12"/>
        <v>51</v>
      </c>
      <c r="AR6" s="22">
        <f t="shared" ref="AR6:AS69" si="13">AP6+10</f>
        <v>65</v>
      </c>
      <c r="AS6" s="22">
        <f t="shared" si="13"/>
        <v>61</v>
      </c>
      <c r="AT6" s="5" t="str">
        <f t="shared" ref="AT6:AU69" si="14">CONCATENATE("TEAM ",AR6)</f>
        <v>TEAM 65</v>
      </c>
      <c r="AU6" s="288" t="str">
        <f t="shared" si="14"/>
        <v>TEAM 61</v>
      </c>
    </row>
    <row r="7" spans="1:47" ht="14" thickTop="1" thickBot="1" x14ac:dyDescent="0.35">
      <c r="A7" s="34" t="s">
        <v>10</v>
      </c>
      <c r="B7" s="5" t="s">
        <v>96</v>
      </c>
      <c r="C7" s="5" t="s">
        <v>97</v>
      </c>
      <c r="D7" s="35" t="s">
        <v>175</v>
      </c>
      <c r="E7" s="1" t="str">
        <f t="shared" si="0"/>
        <v xml:space="preserve"> 2</v>
      </c>
      <c r="F7" s="1" t="str">
        <f t="shared" si="0"/>
        <v xml:space="preserve"> 1</v>
      </c>
      <c r="G7" s="1">
        <f t="shared" si="1"/>
        <v>12</v>
      </c>
      <c r="H7" s="1">
        <f t="shared" si="1"/>
        <v>11</v>
      </c>
      <c r="I7" s="5" t="str">
        <f t="shared" si="2"/>
        <v>TEAM 12</v>
      </c>
      <c r="J7" s="5" t="str">
        <f t="shared" si="2"/>
        <v>TEAM 11</v>
      </c>
      <c r="K7" s="87" t="s">
        <v>151</v>
      </c>
      <c r="L7" s="87" t="s">
        <v>150</v>
      </c>
      <c r="M7" s="36" t="s">
        <v>11</v>
      </c>
      <c r="N7" s="1" t="str">
        <f t="shared" si="3"/>
        <v>12</v>
      </c>
      <c r="O7" s="1" t="str">
        <f t="shared" si="3"/>
        <v>11</v>
      </c>
      <c r="P7" s="1">
        <f t="shared" si="4"/>
        <v>22</v>
      </c>
      <c r="Q7" s="1">
        <f t="shared" si="4"/>
        <v>21</v>
      </c>
      <c r="R7" s="5" t="str">
        <f t="shared" si="5"/>
        <v>TEAM 22</v>
      </c>
      <c r="S7" s="5" t="str">
        <f t="shared" si="5"/>
        <v>TEAM 21</v>
      </c>
      <c r="T7" s="37" t="s">
        <v>703</v>
      </c>
      <c r="U7" s="1" t="s">
        <v>719</v>
      </c>
      <c r="V7" s="1" t="s">
        <v>720</v>
      </c>
      <c r="W7" s="1">
        <v>34</v>
      </c>
      <c r="X7" s="1">
        <v>35</v>
      </c>
      <c r="Y7" s="5" t="str">
        <f t="shared" si="6"/>
        <v>TEAM 34</v>
      </c>
      <c r="Z7" s="5" t="str">
        <f t="shared" si="6"/>
        <v>TEAM 35</v>
      </c>
      <c r="AA7" s="38" t="s">
        <v>704</v>
      </c>
      <c r="AB7" s="1" t="str">
        <f t="shared" si="7"/>
        <v>34</v>
      </c>
      <c r="AC7" s="1" t="str">
        <f t="shared" si="7"/>
        <v>35</v>
      </c>
      <c r="AD7" s="1">
        <f t="shared" si="8"/>
        <v>42</v>
      </c>
      <c r="AE7" s="1">
        <f t="shared" si="8"/>
        <v>43</v>
      </c>
      <c r="AF7" s="5" t="str">
        <f t="shared" si="9"/>
        <v>TEAM 42</v>
      </c>
      <c r="AG7" s="282" t="str">
        <f t="shared" si="9"/>
        <v>TEAM 43</v>
      </c>
      <c r="AH7" s="287" t="s">
        <v>102</v>
      </c>
      <c r="AI7" s="1" t="str">
        <f t="shared" si="10"/>
        <v>42</v>
      </c>
      <c r="AJ7" s="1" t="str">
        <f t="shared" si="10"/>
        <v>43</v>
      </c>
      <c r="AK7" s="1">
        <v>48</v>
      </c>
      <c r="AL7" s="1">
        <v>47</v>
      </c>
      <c r="AM7" s="5" t="str">
        <f t="shared" si="11"/>
        <v>TEAM 48</v>
      </c>
      <c r="AN7" s="5" t="str">
        <f t="shared" si="11"/>
        <v>TEAM 47</v>
      </c>
      <c r="AO7" s="294" t="s">
        <v>103</v>
      </c>
      <c r="AP7" s="22" t="str">
        <f t="shared" si="12"/>
        <v>48</v>
      </c>
      <c r="AQ7" s="22" t="str">
        <f t="shared" si="12"/>
        <v>47</v>
      </c>
      <c r="AR7" s="22">
        <f t="shared" si="13"/>
        <v>58</v>
      </c>
      <c r="AS7" s="22">
        <f t="shared" si="13"/>
        <v>57</v>
      </c>
      <c r="AT7" s="5" t="str">
        <f t="shared" si="14"/>
        <v>TEAM 58</v>
      </c>
      <c r="AU7" s="288" t="str">
        <f t="shared" si="14"/>
        <v>TEAM 57</v>
      </c>
    </row>
    <row r="8" spans="1:47" ht="14" thickTop="1" thickBot="1" x14ac:dyDescent="0.35">
      <c r="A8" s="34" t="s">
        <v>10</v>
      </c>
      <c r="B8" s="5" t="s">
        <v>98</v>
      </c>
      <c r="C8" s="5" t="s">
        <v>99</v>
      </c>
      <c r="D8" s="35" t="s">
        <v>175</v>
      </c>
      <c r="E8" s="1" t="str">
        <f t="shared" si="0"/>
        <v xml:space="preserve"> 7</v>
      </c>
      <c r="F8" s="1" t="str">
        <f t="shared" si="0"/>
        <v xml:space="preserve"> 4</v>
      </c>
      <c r="G8" s="1">
        <f t="shared" si="1"/>
        <v>17</v>
      </c>
      <c r="H8" s="1">
        <f t="shared" si="1"/>
        <v>14</v>
      </c>
      <c r="I8" s="5" t="str">
        <f t="shared" si="2"/>
        <v>TEAM 17</v>
      </c>
      <c r="J8" s="5" t="str">
        <f t="shared" si="2"/>
        <v>TEAM 14</v>
      </c>
      <c r="K8" s="87" t="s">
        <v>156</v>
      </c>
      <c r="L8" s="87" t="s">
        <v>153</v>
      </c>
      <c r="M8" s="36" t="s">
        <v>11</v>
      </c>
      <c r="N8" s="1" t="str">
        <f t="shared" si="3"/>
        <v>17</v>
      </c>
      <c r="O8" s="1" t="str">
        <f t="shared" si="3"/>
        <v>14</v>
      </c>
      <c r="P8" s="1">
        <f t="shared" si="4"/>
        <v>27</v>
      </c>
      <c r="Q8" s="1">
        <f t="shared" si="4"/>
        <v>24</v>
      </c>
      <c r="R8" s="5" t="str">
        <f t="shared" si="5"/>
        <v>TEAM 27</v>
      </c>
      <c r="S8" s="5" t="str">
        <f t="shared" si="5"/>
        <v>TEAM 24</v>
      </c>
      <c r="T8" s="37" t="s">
        <v>703</v>
      </c>
      <c r="U8" s="1" t="s">
        <v>721</v>
      </c>
      <c r="V8" s="1" t="s">
        <v>722</v>
      </c>
      <c r="W8" s="1">
        <v>37</v>
      </c>
      <c r="X8" s="1">
        <v>32</v>
      </c>
      <c r="Y8" s="5" t="str">
        <f t="shared" si="6"/>
        <v>TEAM 37</v>
      </c>
      <c r="Z8" s="5" t="str">
        <f t="shared" si="6"/>
        <v>TEAM 32</v>
      </c>
      <c r="AA8" s="38" t="s">
        <v>704</v>
      </c>
      <c r="AB8" s="1" t="str">
        <f t="shared" si="7"/>
        <v>37</v>
      </c>
      <c r="AC8" s="1" t="str">
        <f t="shared" si="7"/>
        <v>32</v>
      </c>
      <c r="AD8" s="1">
        <f t="shared" si="8"/>
        <v>45</v>
      </c>
      <c r="AE8" s="1">
        <f t="shared" si="8"/>
        <v>40</v>
      </c>
      <c r="AF8" s="5" t="str">
        <f t="shared" si="9"/>
        <v>TEAM 45</v>
      </c>
      <c r="AG8" s="282" t="str">
        <f t="shared" si="9"/>
        <v>TEAM 40</v>
      </c>
      <c r="AH8" s="287" t="s">
        <v>102</v>
      </c>
      <c r="AI8" s="1" t="str">
        <f t="shared" si="10"/>
        <v>45</v>
      </c>
      <c r="AJ8" s="1" t="str">
        <f t="shared" si="10"/>
        <v>40</v>
      </c>
      <c r="AK8" s="1">
        <v>53</v>
      </c>
      <c r="AL8" s="1">
        <v>50</v>
      </c>
      <c r="AM8" s="5" t="str">
        <f t="shared" si="11"/>
        <v>TEAM 53</v>
      </c>
      <c r="AN8" s="5" t="str">
        <f t="shared" si="11"/>
        <v>TEAM 50</v>
      </c>
      <c r="AO8" s="294" t="s">
        <v>103</v>
      </c>
      <c r="AP8" s="22" t="str">
        <f t="shared" si="12"/>
        <v>53</v>
      </c>
      <c r="AQ8" s="22" t="str">
        <f t="shared" si="12"/>
        <v>50</v>
      </c>
      <c r="AR8" s="22">
        <f t="shared" si="13"/>
        <v>63</v>
      </c>
      <c r="AS8" s="22">
        <f t="shared" si="13"/>
        <v>60</v>
      </c>
      <c r="AT8" s="5" t="str">
        <f t="shared" si="14"/>
        <v>TEAM 63</v>
      </c>
      <c r="AU8" s="288" t="str">
        <f t="shared" si="14"/>
        <v>TEAM 60</v>
      </c>
    </row>
    <row r="9" spans="1:47" ht="14" thickTop="1" thickBot="1" x14ac:dyDescent="0.35">
      <c r="A9" s="34" t="s">
        <v>10</v>
      </c>
      <c r="B9" s="5" t="s">
        <v>100</v>
      </c>
      <c r="C9" s="5" t="s">
        <v>101</v>
      </c>
      <c r="D9" s="35" t="s">
        <v>175</v>
      </c>
      <c r="E9" s="1" t="str">
        <f t="shared" si="0"/>
        <v xml:space="preserve"> 8</v>
      </c>
      <c r="F9" s="1" t="str">
        <f t="shared" si="0"/>
        <v>10</v>
      </c>
      <c r="G9" s="1">
        <f t="shared" si="1"/>
        <v>18</v>
      </c>
      <c r="H9" s="1">
        <f t="shared" si="1"/>
        <v>20</v>
      </c>
      <c r="I9" s="5" t="str">
        <f t="shared" si="2"/>
        <v>TEAM 18</v>
      </c>
      <c r="J9" s="5" t="str">
        <f t="shared" si="2"/>
        <v>TEAM 20</v>
      </c>
      <c r="K9" s="87" t="s">
        <v>157</v>
      </c>
      <c r="L9" s="87" t="s">
        <v>159</v>
      </c>
      <c r="M9" s="36" t="s">
        <v>11</v>
      </c>
      <c r="N9" s="1" t="str">
        <f t="shared" si="3"/>
        <v>18</v>
      </c>
      <c r="O9" s="1" t="str">
        <f t="shared" si="3"/>
        <v>20</v>
      </c>
      <c r="P9" s="1">
        <f t="shared" si="4"/>
        <v>28</v>
      </c>
      <c r="Q9" s="1">
        <f t="shared" si="4"/>
        <v>30</v>
      </c>
      <c r="R9" s="5" t="str">
        <f t="shared" si="5"/>
        <v>TEAM 28</v>
      </c>
      <c r="S9" s="5" t="str">
        <f t="shared" si="5"/>
        <v>TEAM 30</v>
      </c>
      <c r="T9" s="37" t="s">
        <v>703</v>
      </c>
      <c r="U9" s="1" t="s">
        <v>715</v>
      </c>
      <c r="V9" s="1" t="s">
        <v>722</v>
      </c>
      <c r="W9" s="1">
        <v>31</v>
      </c>
      <c r="X9" s="1">
        <v>32</v>
      </c>
      <c r="Y9" s="5" t="str">
        <f t="shared" si="6"/>
        <v>TEAM 31</v>
      </c>
      <c r="Z9" s="5" t="str">
        <f t="shared" si="6"/>
        <v>TEAM 32</v>
      </c>
      <c r="AA9" s="38" t="s">
        <v>704</v>
      </c>
      <c r="AB9" s="1" t="str">
        <f t="shared" si="7"/>
        <v>31</v>
      </c>
      <c r="AC9" s="1" t="str">
        <f t="shared" si="7"/>
        <v>32</v>
      </c>
      <c r="AD9" s="1">
        <f t="shared" si="8"/>
        <v>39</v>
      </c>
      <c r="AE9" s="1">
        <f t="shared" si="8"/>
        <v>40</v>
      </c>
      <c r="AF9" s="5" t="str">
        <f t="shared" si="9"/>
        <v>TEAM 39</v>
      </c>
      <c r="AG9" s="282" t="str">
        <f t="shared" si="9"/>
        <v>TEAM 40</v>
      </c>
      <c r="AH9" s="287" t="s">
        <v>102</v>
      </c>
      <c r="AI9" s="1" t="str">
        <f t="shared" si="10"/>
        <v>39</v>
      </c>
      <c r="AJ9" s="1" t="str">
        <f t="shared" si="10"/>
        <v>40</v>
      </c>
      <c r="AK9" s="1">
        <v>54</v>
      </c>
      <c r="AL9" s="1">
        <v>56</v>
      </c>
      <c r="AM9" s="5" t="str">
        <f t="shared" si="11"/>
        <v>TEAM 54</v>
      </c>
      <c r="AN9" s="5" t="str">
        <f t="shared" si="11"/>
        <v>TEAM 56</v>
      </c>
      <c r="AO9" s="294" t="s">
        <v>103</v>
      </c>
      <c r="AP9" s="22" t="str">
        <f t="shared" si="12"/>
        <v>54</v>
      </c>
      <c r="AQ9" s="22" t="str">
        <f t="shared" si="12"/>
        <v>56</v>
      </c>
      <c r="AR9" s="22">
        <f t="shared" si="13"/>
        <v>64</v>
      </c>
      <c r="AS9" s="22">
        <f t="shared" si="13"/>
        <v>66</v>
      </c>
      <c r="AT9" s="5" t="str">
        <f t="shared" si="14"/>
        <v>TEAM 64</v>
      </c>
      <c r="AU9" s="288" t="str">
        <f t="shared" si="14"/>
        <v>TEAM 66</v>
      </c>
    </row>
    <row r="10" spans="1:47" ht="14" thickTop="1" thickBot="1" x14ac:dyDescent="0.35">
      <c r="A10" s="34" t="s">
        <v>10</v>
      </c>
      <c r="B10" s="5" t="s">
        <v>94</v>
      </c>
      <c r="C10" s="5" t="s">
        <v>98</v>
      </c>
      <c r="D10" s="35" t="s">
        <v>175</v>
      </c>
      <c r="E10" s="1" t="str">
        <f t="shared" si="0"/>
        <v xml:space="preserve"> 5</v>
      </c>
      <c r="F10" s="1" t="str">
        <f t="shared" si="0"/>
        <v xml:space="preserve"> 7</v>
      </c>
      <c r="G10" s="1">
        <f t="shared" si="1"/>
        <v>15</v>
      </c>
      <c r="H10" s="1">
        <f t="shared" si="1"/>
        <v>17</v>
      </c>
      <c r="I10" s="5" t="str">
        <f t="shared" si="2"/>
        <v>TEAM 15</v>
      </c>
      <c r="J10" s="5" t="str">
        <f t="shared" si="2"/>
        <v>TEAM 17</v>
      </c>
      <c r="K10" s="87" t="s">
        <v>154</v>
      </c>
      <c r="L10" s="87" t="s">
        <v>156</v>
      </c>
      <c r="M10" s="36" t="s">
        <v>11</v>
      </c>
      <c r="N10" s="1" t="str">
        <f t="shared" si="3"/>
        <v>15</v>
      </c>
      <c r="O10" s="1" t="str">
        <f t="shared" si="3"/>
        <v>17</v>
      </c>
      <c r="P10" s="1">
        <f t="shared" si="4"/>
        <v>25</v>
      </c>
      <c r="Q10" s="1">
        <f t="shared" si="4"/>
        <v>27</v>
      </c>
      <c r="R10" s="5" t="str">
        <f t="shared" si="5"/>
        <v>TEAM 25</v>
      </c>
      <c r="S10" s="5" t="str">
        <f t="shared" si="5"/>
        <v>TEAM 27</v>
      </c>
      <c r="T10" s="37" t="s">
        <v>703</v>
      </c>
      <c r="U10" s="1" t="s">
        <v>718</v>
      </c>
      <c r="V10" s="1" t="s">
        <v>721</v>
      </c>
      <c r="W10" s="1">
        <v>33</v>
      </c>
      <c r="X10" s="1">
        <v>37</v>
      </c>
      <c r="Y10" s="5" t="str">
        <f t="shared" si="6"/>
        <v>TEAM 33</v>
      </c>
      <c r="Z10" s="5" t="str">
        <f t="shared" si="6"/>
        <v>TEAM 37</v>
      </c>
      <c r="AA10" s="38" t="s">
        <v>704</v>
      </c>
      <c r="AB10" s="1" t="str">
        <f t="shared" si="7"/>
        <v>33</v>
      </c>
      <c r="AC10" s="1" t="str">
        <f t="shared" si="7"/>
        <v>37</v>
      </c>
      <c r="AD10" s="1">
        <f t="shared" si="8"/>
        <v>41</v>
      </c>
      <c r="AE10" s="1">
        <f t="shared" si="8"/>
        <v>45</v>
      </c>
      <c r="AF10" s="5" t="str">
        <f t="shared" si="9"/>
        <v>TEAM 41</v>
      </c>
      <c r="AG10" s="282" t="str">
        <f t="shared" si="9"/>
        <v>TEAM 45</v>
      </c>
      <c r="AH10" s="287" t="s">
        <v>102</v>
      </c>
      <c r="AI10" s="1" t="str">
        <f t="shared" si="10"/>
        <v>41</v>
      </c>
      <c r="AJ10" s="1" t="str">
        <f t="shared" si="10"/>
        <v>45</v>
      </c>
      <c r="AK10" s="1">
        <v>51</v>
      </c>
      <c r="AL10" s="1">
        <v>53</v>
      </c>
      <c r="AM10" s="5" t="str">
        <f t="shared" si="11"/>
        <v>TEAM 51</v>
      </c>
      <c r="AN10" s="5" t="str">
        <f t="shared" si="11"/>
        <v>TEAM 53</v>
      </c>
      <c r="AO10" s="294" t="s">
        <v>103</v>
      </c>
      <c r="AP10" s="22" t="str">
        <f t="shared" si="12"/>
        <v>51</v>
      </c>
      <c r="AQ10" s="22" t="str">
        <f t="shared" si="12"/>
        <v>53</v>
      </c>
      <c r="AR10" s="22">
        <f t="shared" si="13"/>
        <v>61</v>
      </c>
      <c r="AS10" s="22">
        <f t="shared" si="13"/>
        <v>63</v>
      </c>
      <c r="AT10" s="5" t="str">
        <f t="shared" si="14"/>
        <v>TEAM 61</v>
      </c>
      <c r="AU10" s="288" t="str">
        <f t="shared" si="14"/>
        <v>TEAM 63</v>
      </c>
    </row>
    <row r="11" spans="1:47" ht="14" thickTop="1" thickBot="1" x14ac:dyDescent="0.35">
      <c r="A11" s="34" t="s">
        <v>10</v>
      </c>
      <c r="B11" s="5" t="s">
        <v>92</v>
      </c>
      <c r="C11" s="5" t="s">
        <v>101</v>
      </c>
      <c r="D11" s="35" t="s">
        <v>175</v>
      </c>
      <c r="E11" s="1" t="str">
        <f t="shared" si="0"/>
        <v xml:space="preserve"> 6</v>
      </c>
      <c r="F11" s="1" t="str">
        <f t="shared" si="0"/>
        <v>10</v>
      </c>
      <c r="G11" s="1">
        <f t="shared" si="1"/>
        <v>16</v>
      </c>
      <c r="H11" s="1">
        <f t="shared" si="1"/>
        <v>20</v>
      </c>
      <c r="I11" s="5" t="str">
        <f t="shared" si="2"/>
        <v>TEAM 16</v>
      </c>
      <c r="J11" s="5" t="str">
        <f t="shared" si="2"/>
        <v>TEAM 20</v>
      </c>
      <c r="K11" s="87" t="s">
        <v>155</v>
      </c>
      <c r="L11" s="87" t="s">
        <v>159</v>
      </c>
      <c r="M11" s="36" t="s">
        <v>11</v>
      </c>
      <c r="N11" s="1" t="str">
        <f t="shared" si="3"/>
        <v>16</v>
      </c>
      <c r="O11" s="1" t="str">
        <f t="shared" si="3"/>
        <v>20</v>
      </c>
      <c r="P11" s="1">
        <f t="shared" si="4"/>
        <v>26</v>
      </c>
      <c r="Q11" s="1">
        <f t="shared" si="4"/>
        <v>30</v>
      </c>
      <c r="R11" s="5" t="str">
        <f t="shared" si="5"/>
        <v>TEAM 26</v>
      </c>
      <c r="S11" s="5" t="str">
        <f t="shared" si="5"/>
        <v>TEAM 30</v>
      </c>
      <c r="T11" s="37" t="s">
        <v>703</v>
      </c>
      <c r="U11" s="1" t="s">
        <v>717</v>
      </c>
      <c r="V11" s="1" t="s">
        <v>719</v>
      </c>
      <c r="W11" s="1">
        <v>36</v>
      </c>
      <c r="X11" s="1">
        <v>34</v>
      </c>
      <c r="Y11" s="5" t="str">
        <f t="shared" si="6"/>
        <v>TEAM 36</v>
      </c>
      <c r="Z11" s="5" t="str">
        <f t="shared" si="6"/>
        <v>TEAM 34</v>
      </c>
      <c r="AA11" s="38" t="s">
        <v>704</v>
      </c>
      <c r="AB11" s="1" t="str">
        <f t="shared" si="7"/>
        <v>36</v>
      </c>
      <c r="AC11" s="1" t="str">
        <f t="shared" si="7"/>
        <v>34</v>
      </c>
      <c r="AD11" s="1">
        <f t="shared" si="8"/>
        <v>44</v>
      </c>
      <c r="AE11" s="1">
        <f t="shared" si="8"/>
        <v>42</v>
      </c>
      <c r="AF11" s="5" t="str">
        <f t="shared" si="9"/>
        <v>TEAM 44</v>
      </c>
      <c r="AG11" s="282" t="str">
        <f t="shared" si="9"/>
        <v>TEAM 42</v>
      </c>
      <c r="AH11" s="287" t="s">
        <v>102</v>
      </c>
      <c r="AI11" s="1" t="str">
        <f t="shared" si="10"/>
        <v>44</v>
      </c>
      <c r="AJ11" s="1" t="str">
        <f t="shared" si="10"/>
        <v>42</v>
      </c>
      <c r="AK11" s="1">
        <v>52</v>
      </c>
      <c r="AL11" s="1">
        <v>56</v>
      </c>
      <c r="AM11" s="5" t="str">
        <f t="shared" si="11"/>
        <v>TEAM 52</v>
      </c>
      <c r="AN11" s="5" t="str">
        <f t="shared" si="11"/>
        <v>TEAM 56</v>
      </c>
      <c r="AO11" s="294" t="s">
        <v>103</v>
      </c>
      <c r="AP11" s="22" t="str">
        <f t="shared" si="12"/>
        <v>52</v>
      </c>
      <c r="AQ11" s="22" t="str">
        <f t="shared" si="12"/>
        <v>56</v>
      </c>
      <c r="AR11" s="22">
        <f t="shared" si="13"/>
        <v>62</v>
      </c>
      <c r="AS11" s="22">
        <f t="shared" si="13"/>
        <v>66</v>
      </c>
      <c r="AT11" s="5" t="str">
        <f t="shared" si="14"/>
        <v>TEAM 62</v>
      </c>
      <c r="AU11" s="288" t="str">
        <f t="shared" si="14"/>
        <v>TEAM 66</v>
      </c>
    </row>
    <row r="12" spans="1:47" ht="14" thickTop="1" thickBot="1" x14ac:dyDescent="0.35">
      <c r="A12" s="34" t="s">
        <v>10</v>
      </c>
      <c r="B12" s="5" t="s">
        <v>93</v>
      </c>
      <c r="C12" s="5" t="s">
        <v>96</v>
      </c>
      <c r="D12" s="35" t="s">
        <v>175</v>
      </c>
      <c r="E12" s="1" t="str">
        <f t="shared" si="0"/>
        <v xml:space="preserve"> 3</v>
      </c>
      <c r="F12" s="1" t="str">
        <f t="shared" si="0"/>
        <v xml:space="preserve"> 2</v>
      </c>
      <c r="G12" s="1">
        <f t="shared" si="1"/>
        <v>13</v>
      </c>
      <c r="H12" s="1">
        <f t="shared" si="1"/>
        <v>12</v>
      </c>
      <c r="I12" s="5" t="str">
        <f t="shared" si="2"/>
        <v>TEAM 13</v>
      </c>
      <c r="J12" s="5" t="str">
        <f t="shared" si="2"/>
        <v>TEAM 12</v>
      </c>
      <c r="K12" s="87" t="s">
        <v>152</v>
      </c>
      <c r="L12" s="87" t="s">
        <v>151</v>
      </c>
      <c r="M12" s="36" t="s">
        <v>11</v>
      </c>
      <c r="N12" s="1" t="str">
        <f t="shared" si="3"/>
        <v>13</v>
      </c>
      <c r="O12" s="1" t="str">
        <f t="shared" si="3"/>
        <v>12</v>
      </c>
      <c r="P12" s="1">
        <f t="shared" si="4"/>
        <v>23</v>
      </c>
      <c r="Q12" s="1">
        <f t="shared" si="4"/>
        <v>22</v>
      </c>
      <c r="R12" s="5" t="str">
        <f t="shared" si="5"/>
        <v>TEAM 23</v>
      </c>
      <c r="S12" s="5" t="str">
        <f t="shared" si="5"/>
        <v>TEAM 22</v>
      </c>
      <c r="T12" s="37" t="s">
        <v>703</v>
      </c>
      <c r="U12" s="1" t="s">
        <v>720</v>
      </c>
      <c r="V12" s="1" t="s">
        <v>716</v>
      </c>
      <c r="W12" s="1">
        <v>35</v>
      </c>
      <c r="X12" s="1">
        <v>38</v>
      </c>
      <c r="Y12" s="5" t="str">
        <f t="shared" si="6"/>
        <v>TEAM 35</v>
      </c>
      <c r="Z12" s="5" t="str">
        <f t="shared" si="6"/>
        <v>TEAM 38</v>
      </c>
      <c r="AA12" s="38" t="s">
        <v>704</v>
      </c>
      <c r="AB12" s="1" t="str">
        <f t="shared" si="7"/>
        <v>35</v>
      </c>
      <c r="AC12" s="1" t="str">
        <f t="shared" si="7"/>
        <v>38</v>
      </c>
      <c r="AD12" s="1">
        <f t="shared" si="8"/>
        <v>43</v>
      </c>
      <c r="AE12" s="1">
        <f t="shared" si="8"/>
        <v>46</v>
      </c>
      <c r="AF12" s="5" t="str">
        <f t="shared" si="9"/>
        <v>TEAM 43</v>
      </c>
      <c r="AG12" s="282" t="str">
        <f t="shared" si="9"/>
        <v>TEAM 46</v>
      </c>
      <c r="AH12" s="287" t="s">
        <v>102</v>
      </c>
      <c r="AI12" s="1" t="str">
        <f t="shared" si="10"/>
        <v>43</v>
      </c>
      <c r="AJ12" s="1" t="str">
        <f t="shared" si="10"/>
        <v>46</v>
      </c>
      <c r="AK12" s="1">
        <v>49</v>
      </c>
      <c r="AL12" s="1">
        <v>48</v>
      </c>
      <c r="AM12" s="5" t="str">
        <f t="shared" si="11"/>
        <v>TEAM 49</v>
      </c>
      <c r="AN12" s="5" t="str">
        <f t="shared" si="11"/>
        <v>TEAM 48</v>
      </c>
      <c r="AO12" s="294" t="s">
        <v>103</v>
      </c>
      <c r="AP12" s="22" t="str">
        <f t="shared" si="12"/>
        <v>49</v>
      </c>
      <c r="AQ12" s="22" t="str">
        <f t="shared" si="12"/>
        <v>48</v>
      </c>
      <c r="AR12" s="22">
        <f t="shared" si="13"/>
        <v>59</v>
      </c>
      <c r="AS12" s="22">
        <f t="shared" si="13"/>
        <v>58</v>
      </c>
      <c r="AT12" s="5" t="str">
        <f t="shared" si="14"/>
        <v>TEAM 59</v>
      </c>
      <c r="AU12" s="288" t="str">
        <f t="shared" si="14"/>
        <v>TEAM 58</v>
      </c>
    </row>
    <row r="13" spans="1:47" ht="14" thickTop="1" thickBot="1" x14ac:dyDescent="0.35">
      <c r="A13" s="34" t="s">
        <v>10</v>
      </c>
      <c r="B13" s="5" t="s">
        <v>99</v>
      </c>
      <c r="C13" s="5" t="s">
        <v>95</v>
      </c>
      <c r="D13" s="35" t="s">
        <v>175</v>
      </c>
      <c r="E13" s="1" t="str">
        <f t="shared" si="0"/>
        <v xml:space="preserve"> 4</v>
      </c>
      <c r="F13" s="1" t="str">
        <f t="shared" si="0"/>
        <v xml:space="preserve"> 9</v>
      </c>
      <c r="G13" s="1">
        <f t="shared" si="1"/>
        <v>14</v>
      </c>
      <c r="H13" s="1">
        <f t="shared" si="1"/>
        <v>19</v>
      </c>
      <c r="I13" s="5" t="str">
        <f t="shared" si="2"/>
        <v>TEAM 14</v>
      </c>
      <c r="J13" s="5" t="str">
        <f t="shared" si="2"/>
        <v>TEAM 19</v>
      </c>
      <c r="K13" s="87" t="s">
        <v>153</v>
      </c>
      <c r="L13" s="87" t="s">
        <v>158</v>
      </c>
      <c r="M13" s="36" t="s">
        <v>11</v>
      </c>
      <c r="N13" s="1" t="str">
        <f t="shared" si="3"/>
        <v>14</v>
      </c>
      <c r="O13" s="1" t="str">
        <f t="shared" si="3"/>
        <v>19</v>
      </c>
      <c r="P13" s="1">
        <f t="shared" si="4"/>
        <v>24</v>
      </c>
      <c r="Q13" s="1">
        <f t="shared" si="4"/>
        <v>29</v>
      </c>
      <c r="R13" s="5" t="str">
        <f t="shared" si="5"/>
        <v>TEAM 24</v>
      </c>
      <c r="S13" s="5" t="str">
        <f t="shared" si="5"/>
        <v>TEAM 29</v>
      </c>
      <c r="T13" s="37" t="s">
        <v>703</v>
      </c>
      <c r="U13" s="1" t="s">
        <v>720</v>
      </c>
      <c r="V13" s="1" t="s">
        <v>717</v>
      </c>
      <c r="W13" s="1">
        <v>35</v>
      </c>
      <c r="X13" s="1">
        <v>36</v>
      </c>
      <c r="Y13" s="5" t="str">
        <f t="shared" si="6"/>
        <v>TEAM 35</v>
      </c>
      <c r="Z13" s="5" t="str">
        <f t="shared" si="6"/>
        <v>TEAM 36</v>
      </c>
      <c r="AA13" s="38" t="s">
        <v>704</v>
      </c>
      <c r="AB13" s="1" t="str">
        <f t="shared" si="7"/>
        <v>35</v>
      </c>
      <c r="AC13" s="1" t="str">
        <f t="shared" si="7"/>
        <v>36</v>
      </c>
      <c r="AD13" s="1">
        <f t="shared" si="8"/>
        <v>43</v>
      </c>
      <c r="AE13" s="1">
        <f t="shared" si="8"/>
        <v>44</v>
      </c>
      <c r="AF13" s="5" t="str">
        <f t="shared" si="9"/>
        <v>TEAM 43</v>
      </c>
      <c r="AG13" s="282" t="str">
        <f t="shared" si="9"/>
        <v>TEAM 44</v>
      </c>
      <c r="AH13" s="287" t="s">
        <v>102</v>
      </c>
      <c r="AI13" s="1" t="str">
        <f t="shared" si="10"/>
        <v>43</v>
      </c>
      <c r="AJ13" s="1" t="str">
        <f t="shared" si="10"/>
        <v>44</v>
      </c>
      <c r="AK13" s="1">
        <v>50</v>
      </c>
      <c r="AL13" s="1">
        <v>55</v>
      </c>
      <c r="AM13" s="5" t="str">
        <f t="shared" si="11"/>
        <v>TEAM 50</v>
      </c>
      <c r="AN13" s="5" t="str">
        <f t="shared" si="11"/>
        <v>TEAM 55</v>
      </c>
      <c r="AO13" s="294" t="s">
        <v>103</v>
      </c>
      <c r="AP13" s="22" t="str">
        <f t="shared" si="12"/>
        <v>50</v>
      </c>
      <c r="AQ13" s="22" t="str">
        <f t="shared" si="12"/>
        <v>55</v>
      </c>
      <c r="AR13" s="22">
        <f t="shared" si="13"/>
        <v>60</v>
      </c>
      <c r="AS13" s="22">
        <f t="shared" si="13"/>
        <v>65</v>
      </c>
      <c r="AT13" s="5" t="str">
        <f t="shared" si="14"/>
        <v>TEAM 60</v>
      </c>
      <c r="AU13" s="288" t="str">
        <f t="shared" si="14"/>
        <v>TEAM 65</v>
      </c>
    </row>
    <row r="14" spans="1:47" ht="14" thickTop="1" thickBot="1" x14ac:dyDescent="0.35">
      <c r="A14" s="34" t="s">
        <v>10</v>
      </c>
      <c r="B14" s="5" t="s">
        <v>97</v>
      </c>
      <c r="C14" s="5" t="s">
        <v>100</v>
      </c>
      <c r="D14" s="35" t="s">
        <v>175</v>
      </c>
      <c r="E14" s="1" t="str">
        <f t="shared" si="0"/>
        <v xml:space="preserve"> 1</v>
      </c>
      <c r="F14" s="1" t="str">
        <f t="shared" si="0"/>
        <v xml:space="preserve"> 8</v>
      </c>
      <c r="G14" s="1">
        <f t="shared" si="1"/>
        <v>11</v>
      </c>
      <c r="H14" s="1">
        <f t="shared" si="1"/>
        <v>18</v>
      </c>
      <c r="I14" s="5" t="str">
        <f t="shared" si="2"/>
        <v>TEAM 11</v>
      </c>
      <c r="J14" s="5" t="str">
        <f t="shared" si="2"/>
        <v>TEAM 18</v>
      </c>
      <c r="K14" s="87" t="s">
        <v>150</v>
      </c>
      <c r="L14" s="87" t="s">
        <v>157</v>
      </c>
      <c r="M14" s="36" t="s">
        <v>11</v>
      </c>
      <c r="N14" s="1" t="str">
        <f t="shared" si="3"/>
        <v>11</v>
      </c>
      <c r="O14" s="1" t="str">
        <f t="shared" si="3"/>
        <v>18</v>
      </c>
      <c r="P14" s="1">
        <f t="shared" si="4"/>
        <v>21</v>
      </c>
      <c r="Q14" s="1">
        <f t="shared" si="4"/>
        <v>28</v>
      </c>
      <c r="R14" s="5" t="str">
        <f t="shared" si="5"/>
        <v>TEAM 21</v>
      </c>
      <c r="S14" s="5" t="str">
        <f t="shared" si="5"/>
        <v>TEAM 28</v>
      </c>
      <c r="T14" s="37" t="s">
        <v>703</v>
      </c>
      <c r="U14" s="1" t="s">
        <v>718</v>
      </c>
      <c r="V14" s="1" t="s">
        <v>715</v>
      </c>
      <c r="W14" s="1">
        <v>33</v>
      </c>
      <c r="X14" s="1">
        <v>31</v>
      </c>
      <c r="Y14" s="5" t="str">
        <f t="shared" si="6"/>
        <v>TEAM 33</v>
      </c>
      <c r="Z14" s="5" t="str">
        <f t="shared" si="6"/>
        <v>TEAM 31</v>
      </c>
      <c r="AA14" s="38" t="s">
        <v>704</v>
      </c>
      <c r="AB14" s="1" t="str">
        <f t="shared" si="7"/>
        <v>33</v>
      </c>
      <c r="AC14" s="1" t="str">
        <f t="shared" si="7"/>
        <v>31</v>
      </c>
      <c r="AD14" s="1">
        <f t="shared" si="8"/>
        <v>41</v>
      </c>
      <c r="AE14" s="1">
        <f t="shared" si="8"/>
        <v>39</v>
      </c>
      <c r="AF14" s="5" t="str">
        <f t="shared" si="9"/>
        <v>TEAM 41</v>
      </c>
      <c r="AG14" s="282" t="str">
        <f t="shared" si="9"/>
        <v>TEAM 39</v>
      </c>
      <c r="AH14" s="287" t="s">
        <v>102</v>
      </c>
      <c r="AI14" s="1" t="str">
        <f t="shared" si="10"/>
        <v>41</v>
      </c>
      <c r="AJ14" s="1" t="str">
        <f t="shared" si="10"/>
        <v>39</v>
      </c>
      <c r="AK14" s="1">
        <v>47</v>
      </c>
      <c r="AL14" s="1">
        <v>54</v>
      </c>
      <c r="AM14" s="5" t="str">
        <f t="shared" si="11"/>
        <v>TEAM 47</v>
      </c>
      <c r="AN14" s="5" t="str">
        <f t="shared" si="11"/>
        <v>TEAM 54</v>
      </c>
      <c r="AO14" s="294" t="s">
        <v>103</v>
      </c>
      <c r="AP14" s="22" t="str">
        <f t="shared" si="12"/>
        <v>47</v>
      </c>
      <c r="AQ14" s="22" t="str">
        <f t="shared" si="12"/>
        <v>54</v>
      </c>
      <c r="AR14" s="22">
        <f t="shared" si="13"/>
        <v>57</v>
      </c>
      <c r="AS14" s="22">
        <f t="shared" si="13"/>
        <v>64</v>
      </c>
      <c r="AT14" s="5" t="str">
        <f t="shared" si="14"/>
        <v>TEAM 57</v>
      </c>
      <c r="AU14" s="288" t="str">
        <f t="shared" si="14"/>
        <v>TEAM 64</v>
      </c>
    </row>
    <row r="15" spans="1:47" ht="14" thickTop="1" thickBot="1" x14ac:dyDescent="0.35">
      <c r="A15" s="34" t="s">
        <v>10</v>
      </c>
      <c r="B15" s="5" t="s">
        <v>96</v>
      </c>
      <c r="C15" s="5" t="s">
        <v>92</v>
      </c>
      <c r="D15" s="35" t="s">
        <v>175</v>
      </c>
      <c r="E15" s="1" t="str">
        <f t="shared" si="0"/>
        <v xml:space="preserve"> 2</v>
      </c>
      <c r="F15" s="1" t="str">
        <f t="shared" si="0"/>
        <v xml:space="preserve"> 6</v>
      </c>
      <c r="G15" s="1">
        <f t="shared" si="1"/>
        <v>12</v>
      </c>
      <c r="H15" s="1">
        <f t="shared" si="1"/>
        <v>16</v>
      </c>
      <c r="I15" s="5" t="str">
        <f t="shared" si="2"/>
        <v>TEAM 12</v>
      </c>
      <c r="J15" s="5" t="str">
        <f t="shared" si="2"/>
        <v>TEAM 16</v>
      </c>
      <c r="K15" s="87" t="s">
        <v>151</v>
      </c>
      <c r="L15" s="87" t="s">
        <v>155</v>
      </c>
      <c r="M15" s="36" t="s">
        <v>11</v>
      </c>
      <c r="N15" s="1" t="str">
        <f t="shared" si="3"/>
        <v>12</v>
      </c>
      <c r="O15" s="1" t="str">
        <f t="shared" si="3"/>
        <v>16</v>
      </c>
      <c r="P15" s="1">
        <f t="shared" si="4"/>
        <v>22</v>
      </c>
      <c r="Q15" s="1">
        <f t="shared" si="4"/>
        <v>26</v>
      </c>
      <c r="R15" s="5" t="str">
        <f t="shared" si="5"/>
        <v>TEAM 22</v>
      </c>
      <c r="S15" s="5" t="str">
        <f t="shared" si="5"/>
        <v>TEAM 26</v>
      </c>
      <c r="T15" s="37" t="s">
        <v>703</v>
      </c>
      <c r="U15" s="1" t="s">
        <v>716</v>
      </c>
      <c r="V15" s="1" t="s">
        <v>722</v>
      </c>
      <c r="W15" s="1">
        <v>38</v>
      </c>
      <c r="X15" s="1">
        <v>32</v>
      </c>
      <c r="Y15" s="5" t="str">
        <f t="shared" si="6"/>
        <v>TEAM 38</v>
      </c>
      <c r="Z15" s="5" t="str">
        <f t="shared" si="6"/>
        <v>TEAM 32</v>
      </c>
      <c r="AA15" s="38" t="s">
        <v>704</v>
      </c>
      <c r="AB15" s="1" t="str">
        <f t="shared" si="7"/>
        <v>38</v>
      </c>
      <c r="AC15" s="1" t="str">
        <f t="shared" si="7"/>
        <v>32</v>
      </c>
      <c r="AD15" s="1">
        <f t="shared" si="8"/>
        <v>46</v>
      </c>
      <c r="AE15" s="1">
        <f t="shared" si="8"/>
        <v>40</v>
      </c>
      <c r="AF15" s="5" t="str">
        <f t="shared" si="9"/>
        <v>TEAM 46</v>
      </c>
      <c r="AG15" s="282" t="str">
        <f t="shared" si="9"/>
        <v>TEAM 40</v>
      </c>
      <c r="AH15" s="287" t="s">
        <v>102</v>
      </c>
      <c r="AI15" s="1" t="str">
        <f t="shared" si="10"/>
        <v>46</v>
      </c>
      <c r="AJ15" s="1" t="str">
        <f t="shared" si="10"/>
        <v>40</v>
      </c>
      <c r="AK15" s="1">
        <v>48</v>
      </c>
      <c r="AL15" s="1">
        <v>52</v>
      </c>
      <c r="AM15" s="5" t="str">
        <f t="shared" si="11"/>
        <v>TEAM 48</v>
      </c>
      <c r="AN15" s="5" t="str">
        <f t="shared" si="11"/>
        <v>TEAM 52</v>
      </c>
      <c r="AO15" s="294" t="s">
        <v>103</v>
      </c>
      <c r="AP15" s="22" t="str">
        <f t="shared" si="12"/>
        <v>48</v>
      </c>
      <c r="AQ15" s="22" t="str">
        <f t="shared" si="12"/>
        <v>52</v>
      </c>
      <c r="AR15" s="22">
        <f t="shared" si="13"/>
        <v>58</v>
      </c>
      <c r="AS15" s="22">
        <f t="shared" si="13"/>
        <v>62</v>
      </c>
      <c r="AT15" s="5" t="str">
        <f t="shared" si="14"/>
        <v>TEAM 58</v>
      </c>
      <c r="AU15" s="288" t="str">
        <f t="shared" si="14"/>
        <v>TEAM 62</v>
      </c>
    </row>
    <row r="16" spans="1:47" ht="14" thickTop="1" thickBot="1" x14ac:dyDescent="0.35">
      <c r="A16" s="34" t="s">
        <v>10</v>
      </c>
      <c r="B16" s="5" t="s">
        <v>94</v>
      </c>
      <c r="C16" s="5" t="s">
        <v>100</v>
      </c>
      <c r="D16" s="35" t="s">
        <v>175</v>
      </c>
      <c r="E16" s="1" t="str">
        <f t="shared" si="0"/>
        <v xml:space="preserve"> 5</v>
      </c>
      <c r="F16" s="1" t="str">
        <f t="shared" si="0"/>
        <v xml:space="preserve"> 8</v>
      </c>
      <c r="G16" s="1">
        <f t="shared" si="1"/>
        <v>15</v>
      </c>
      <c r="H16" s="1">
        <f t="shared" si="1"/>
        <v>18</v>
      </c>
      <c r="I16" s="5" t="str">
        <f t="shared" si="2"/>
        <v>TEAM 15</v>
      </c>
      <c r="J16" s="5" t="str">
        <f t="shared" si="2"/>
        <v>TEAM 18</v>
      </c>
      <c r="K16" s="87" t="s">
        <v>154</v>
      </c>
      <c r="L16" s="87" t="s">
        <v>157</v>
      </c>
      <c r="M16" s="36" t="s">
        <v>11</v>
      </c>
      <c r="N16" s="1" t="str">
        <f t="shared" si="3"/>
        <v>15</v>
      </c>
      <c r="O16" s="1" t="str">
        <f t="shared" si="3"/>
        <v>18</v>
      </c>
      <c r="P16" s="1">
        <f t="shared" si="4"/>
        <v>25</v>
      </c>
      <c r="Q16" s="1">
        <f t="shared" si="4"/>
        <v>28</v>
      </c>
      <c r="R16" s="5" t="str">
        <f t="shared" si="5"/>
        <v>TEAM 25</v>
      </c>
      <c r="S16" s="5" t="str">
        <f t="shared" si="5"/>
        <v>TEAM 28</v>
      </c>
      <c r="T16" s="37" t="s">
        <v>703</v>
      </c>
      <c r="U16" s="1" t="s">
        <v>719</v>
      </c>
      <c r="V16" s="1" t="s">
        <v>721</v>
      </c>
      <c r="W16" s="1">
        <v>34</v>
      </c>
      <c r="X16" s="1">
        <v>37</v>
      </c>
      <c r="Y16" s="5" t="str">
        <f t="shared" si="6"/>
        <v>TEAM 34</v>
      </c>
      <c r="Z16" s="5" t="str">
        <f t="shared" si="6"/>
        <v>TEAM 37</v>
      </c>
      <c r="AA16" s="38" t="s">
        <v>704</v>
      </c>
      <c r="AB16" s="1" t="str">
        <f t="shared" si="7"/>
        <v>34</v>
      </c>
      <c r="AC16" s="1" t="str">
        <f t="shared" si="7"/>
        <v>37</v>
      </c>
      <c r="AD16" s="1">
        <f t="shared" si="8"/>
        <v>42</v>
      </c>
      <c r="AE16" s="1">
        <f t="shared" si="8"/>
        <v>45</v>
      </c>
      <c r="AF16" s="5" t="str">
        <f t="shared" si="9"/>
        <v>TEAM 42</v>
      </c>
      <c r="AG16" s="282" t="str">
        <f t="shared" si="9"/>
        <v>TEAM 45</v>
      </c>
      <c r="AH16" s="287" t="s">
        <v>102</v>
      </c>
      <c r="AI16" s="1" t="str">
        <f t="shared" si="10"/>
        <v>42</v>
      </c>
      <c r="AJ16" s="1" t="str">
        <f t="shared" si="10"/>
        <v>45</v>
      </c>
      <c r="AK16" s="1">
        <v>51</v>
      </c>
      <c r="AL16" s="1">
        <v>54</v>
      </c>
      <c r="AM16" s="5" t="str">
        <f t="shared" si="11"/>
        <v>TEAM 51</v>
      </c>
      <c r="AN16" s="5" t="str">
        <f t="shared" si="11"/>
        <v>TEAM 54</v>
      </c>
      <c r="AO16" s="294" t="s">
        <v>103</v>
      </c>
      <c r="AP16" s="22" t="str">
        <f t="shared" si="12"/>
        <v>51</v>
      </c>
      <c r="AQ16" s="22" t="str">
        <f t="shared" si="12"/>
        <v>54</v>
      </c>
      <c r="AR16" s="22">
        <f t="shared" si="13"/>
        <v>61</v>
      </c>
      <c r="AS16" s="22">
        <f t="shared" si="13"/>
        <v>64</v>
      </c>
      <c r="AT16" s="5" t="str">
        <f t="shared" si="14"/>
        <v>TEAM 61</v>
      </c>
      <c r="AU16" s="288" t="str">
        <f t="shared" si="14"/>
        <v>TEAM 64</v>
      </c>
    </row>
    <row r="17" spans="1:47" ht="14" thickTop="1" thickBot="1" x14ac:dyDescent="0.35">
      <c r="A17" s="34" t="s">
        <v>10</v>
      </c>
      <c r="B17" s="5" t="s">
        <v>99</v>
      </c>
      <c r="C17" s="5" t="s">
        <v>97</v>
      </c>
      <c r="D17" s="35" t="s">
        <v>175</v>
      </c>
      <c r="E17" s="1" t="str">
        <f t="shared" si="0"/>
        <v xml:space="preserve"> 4</v>
      </c>
      <c r="F17" s="1" t="str">
        <f t="shared" si="0"/>
        <v xml:space="preserve"> 1</v>
      </c>
      <c r="G17" s="1">
        <f t="shared" si="1"/>
        <v>14</v>
      </c>
      <c r="H17" s="1">
        <f t="shared" si="1"/>
        <v>11</v>
      </c>
      <c r="I17" s="5" t="str">
        <f t="shared" si="2"/>
        <v>TEAM 14</v>
      </c>
      <c r="J17" s="5" t="str">
        <f t="shared" si="2"/>
        <v>TEAM 11</v>
      </c>
      <c r="K17" s="87" t="s">
        <v>153</v>
      </c>
      <c r="L17" s="87" t="s">
        <v>150</v>
      </c>
      <c r="M17" s="36" t="s">
        <v>11</v>
      </c>
      <c r="N17" s="1" t="str">
        <f t="shared" si="3"/>
        <v>14</v>
      </c>
      <c r="O17" s="1" t="str">
        <f t="shared" si="3"/>
        <v>11</v>
      </c>
      <c r="P17" s="1">
        <f t="shared" si="4"/>
        <v>24</v>
      </c>
      <c r="Q17" s="1">
        <f t="shared" si="4"/>
        <v>21</v>
      </c>
      <c r="R17" s="5" t="str">
        <f t="shared" si="5"/>
        <v>TEAM 24</v>
      </c>
      <c r="S17" s="5" t="str">
        <f t="shared" si="5"/>
        <v>TEAM 21</v>
      </c>
      <c r="T17" s="37" t="s">
        <v>703</v>
      </c>
      <c r="U17" s="1" t="s">
        <v>718</v>
      </c>
      <c r="V17" s="1" t="s">
        <v>722</v>
      </c>
      <c r="W17" s="1">
        <v>33</v>
      </c>
      <c r="X17" s="1">
        <v>32</v>
      </c>
      <c r="Y17" s="5" t="str">
        <f t="shared" si="6"/>
        <v>TEAM 33</v>
      </c>
      <c r="Z17" s="5" t="str">
        <f t="shared" si="6"/>
        <v>TEAM 32</v>
      </c>
      <c r="AA17" s="38" t="s">
        <v>704</v>
      </c>
      <c r="AB17" s="1" t="str">
        <f t="shared" si="7"/>
        <v>33</v>
      </c>
      <c r="AC17" s="1" t="str">
        <f t="shared" si="7"/>
        <v>32</v>
      </c>
      <c r="AD17" s="1">
        <f t="shared" si="8"/>
        <v>41</v>
      </c>
      <c r="AE17" s="1">
        <f t="shared" si="8"/>
        <v>40</v>
      </c>
      <c r="AF17" s="5" t="str">
        <f t="shared" si="9"/>
        <v>TEAM 41</v>
      </c>
      <c r="AG17" s="282" t="str">
        <f t="shared" si="9"/>
        <v>TEAM 40</v>
      </c>
      <c r="AH17" s="287" t="s">
        <v>102</v>
      </c>
      <c r="AI17" s="1" t="str">
        <f t="shared" si="10"/>
        <v>41</v>
      </c>
      <c r="AJ17" s="1" t="str">
        <f t="shared" si="10"/>
        <v>40</v>
      </c>
      <c r="AK17" s="1">
        <v>50</v>
      </c>
      <c r="AL17" s="1">
        <v>47</v>
      </c>
      <c r="AM17" s="5" t="str">
        <f t="shared" si="11"/>
        <v>TEAM 50</v>
      </c>
      <c r="AN17" s="5" t="str">
        <f t="shared" si="11"/>
        <v>TEAM 47</v>
      </c>
      <c r="AO17" s="294" t="s">
        <v>103</v>
      </c>
      <c r="AP17" s="22" t="str">
        <f t="shared" si="12"/>
        <v>50</v>
      </c>
      <c r="AQ17" s="22" t="str">
        <f t="shared" si="12"/>
        <v>47</v>
      </c>
      <c r="AR17" s="22">
        <f t="shared" si="13"/>
        <v>60</v>
      </c>
      <c r="AS17" s="22">
        <f t="shared" si="13"/>
        <v>57</v>
      </c>
      <c r="AT17" s="5" t="str">
        <f t="shared" si="14"/>
        <v>TEAM 60</v>
      </c>
      <c r="AU17" s="288" t="str">
        <f t="shared" si="14"/>
        <v>TEAM 57</v>
      </c>
    </row>
    <row r="18" spans="1:47" ht="14" thickTop="1" thickBot="1" x14ac:dyDescent="0.35">
      <c r="A18" s="34" t="s">
        <v>10</v>
      </c>
      <c r="B18" s="5" t="s">
        <v>95</v>
      </c>
      <c r="C18" s="5" t="s">
        <v>93</v>
      </c>
      <c r="D18" s="35" t="s">
        <v>175</v>
      </c>
      <c r="E18" s="1" t="str">
        <f t="shared" si="0"/>
        <v xml:space="preserve"> 9</v>
      </c>
      <c r="F18" s="1" t="str">
        <f t="shared" si="0"/>
        <v xml:space="preserve"> 3</v>
      </c>
      <c r="G18" s="1">
        <f t="shared" si="1"/>
        <v>19</v>
      </c>
      <c r="H18" s="1">
        <f t="shared" si="1"/>
        <v>13</v>
      </c>
      <c r="I18" s="5" t="str">
        <f t="shared" si="2"/>
        <v>TEAM 19</v>
      </c>
      <c r="J18" s="5" t="str">
        <f t="shared" si="2"/>
        <v>TEAM 13</v>
      </c>
      <c r="K18" s="87" t="s">
        <v>158</v>
      </c>
      <c r="L18" s="87" t="s">
        <v>152</v>
      </c>
      <c r="M18" s="36" t="s">
        <v>11</v>
      </c>
      <c r="N18" s="1" t="str">
        <f t="shared" si="3"/>
        <v>19</v>
      </c>
      <c r="O18" s="1" t="str">
        <f t="shared" si="3"/>
        <v>13</v>
      </c>
      <c r="P18" s="1">
        <f t="shared" si="4"/>
        <v>29</v>
      </c>
      <c r="Q18" s="1">
        <f t="shared" si="4"/>
        <v>23</v>
      </c>
      <c r="R18" s="5" t="str">
        <f t="shared" si="5"/>
        <v>TEAM 29</v>
      </c>
      <c r="S18" s="5" t="str">
        <f t="shared" si="5"/>
        <v>TEAM 23</v>
      </c>
      <c r="T18" s="37" t="s">
        <v>703</v>
      </c>
      <c r="U18" s="1" t="s">
        <v>716</v>
      </c>
      <c r="V18" s="1" t="s">
        <v>717</v>
      </c>
      <c r="W18" s="1">
        <v>38</v>
      </c>
      <c r="X18" s="1">
        <v>36</v>
      </c>
      <c r="Y18" s="5" t="str">
        <f t="shared" si="6"/>
        <v>TEAM 38</v>
      </c>
      <c r="Z18" s="5" t="str">
        <f t="shared" si="6"/>
        <v>TEAM 36</v>
      </c>
      <c r="AA18" s="38" t="s">
        <v>704</v>
      </c>
      <c r="AB18" s="1" t="str">
        <f t="shared" si="7"/>
        <v>38</v>
      </c>
      <c r="AC18" s="1" t="str">
        <f t="shared" si="7"/>
        <v>36</v>
      </c>
      <c r="AD18" s="1">
        <f t="shared" si="8"/>
        <v>46</v>
      </c>
      <c r="AE18" s="1">
        <f t="shared" si="8"/>
        <v>44</v>
      </c>
      <c r="AF18" s="5" t="str">
        <f t="shared" si="9"/>
        <v>TEAM 46</v>
      </c>
      <c r="AG18" s="282" t="str">
        <f t="shared" si="9"/>
        <v>TEAM 44</v>
      </c>
      <c r="AH18" s="287" t="s">
        <v>102</v>
      </c>
      <c r="AI18" s="1" t="str">
        <f t="shared" si="10"/>
        <v>46</v>
      </c>
      <c r="AJ18" s="1" t="str">
        <f t="shared" si="10"/>
        <v>44</v>
      </c>
      <c r="AK18" s="1">
        <v>55</v>
      </c>
      <c r="AL18" s="1">
        <v>49</v>
      </c>
      <c r="AM18" s="5" t="str">
        <f t="shared" si="11"/>
        <v>TEAM 55</v>
      </c>
      <c r="AN18" s="5" t="str">
        <f t="shared" si="11"/>
        <v>TEAM 49</v>
      </c>
      <c r="AO18" s="294" t="s">
        <v>103</v>
      </c>
      <c r="AP18" s="22" t="str">
        <f t="shared" si="12"/>
        <v>55</v>
      </c>
      <c r="AQ18" s="22" t="str">
        <f t="shared" si="12"/>
        <v>49</v>
      </c>
      <c r="AR18" s="22">
        <f t="shared" si="13"/>
        <v>65</v>
      </c>
      <c r="AS18" s="22">
        <f t="shared" si="13"/>
        <v>59</v>
      </c>
      <c r="AT18" s="5" t="str">
        <f t="shared" si="14"/>
        <v>TEAM 65</v>
      </c>
      <c r="AU18" s="288" t="str">
        <f t="shared" si="14"/>
        <v>TEAM 59</v>
      </c>
    </row>
    <row r="19" spans="1:47" ht="14" thickTop="1" thickBot="1" x14ac:dyDescent="0.35">
      <c r="A19" s="34" t="s">
        <v>10</v>
      </c>
      <c r="B19" s="5" t="s">
        <v>98</v>
      </c>
      <c r="C19" s="5" t="s">
        <v>101</v>
      </c>
      <c r="D19" s="35" t="s">
        <v>175</v>
      </c>
      <c r="E19" s="1" t="str">
        <f t="shared" si="0"/>
        <v xml:space="preserve"> 7</v>
      </c>
      <c r="F19" s="1" t="str">
        <f t="shared" si="0"/>
        <v>10</v>
      </c>
      <c r="G19" s="1">
        <f t="shared" si="1"/>
        <v>17</v>
      </c>
      <c r="H19" s="1">
        <f t="shared" si="1"/>
        <v>20</v>
      </c>
      <c r="I19" s="5" t="str">
        <f t="shared" si="2"/>
        <v>TEAM 17</v>
      </c>
      <c r="J19" s="5" t="str">
        <f t="shared" si="2"/>
        <v>TEAM 20</v>
      </c>
      <c r="K19" s="87" t="s">
        <v>156</v>
      </c>
      <c r="L19" s="87" t="s">
        <v>159</v>
      </c>
      <c r="M19" s="36" t="s">
        <v>11</v>
      </c>
      <c r="N19" s="1" t="str">
        <f t="shared" si="3"/>
        <v>17</v>
      </c>
      <c r="O19" s="1" t="str">
        <f t="shared" si="3"/>
        <v>20</v>
      </c>
      <c r="P19" s="1">
        <f t="shared" si="4"/>
        <v>27</v>
      </c>
      <c r="Q19" s="1">
        <f t="shared" si="4"/>
        <v>30</v>
      </c>
      <c r="R19" s="5" t="str">
        <f t="shared" si="5"/>
        <v>TEAM 27</v>
      </c>
      <c r="S19" s="5" t="str">
        <f t="shared" si="5"/>
        <v>TEAM 30</v>
      </c>
      <c r="T19" s="37" t="s">
        <v>703</v>
      </c>
      <c r="U19" s="1" t="s">
        <v>715</v>
      </c>
      <c r="V19" s="1" t="s">
        <v>719</v>
      </c>
      <c r="W19" s="1">
        <v>31</v>
      </c>
      <c r="X19" s="1">
        <v>34</v>
      </c>
      <c r="Y19" s="5" t="str">
        <f t="shared" si="6"/>
        <v>TEAM 31</v>
      </c>
      <c r="Z19" s="5" t="str">
        <f t="shared" si="6"/>
        <v>TEAM 34</v>
      </c>
      <c r="AA19" s="38" t="s">
        <v>704</v>
      </c>
      <c r="AB19" s="1" t="str">
        <f t="shared" si="7"/>
        <v>31</v>
      </c>
      <c r="AC19" s="1" t="str">
        <f t="shared" si="7"/>
        <v>34</v>
      </c>
      <c r="AD19" s="1">
        <f t="shared" si="8"/>
        <v>39</v>
      </c>
      <c r="AE19" s="1">
        <f t="shared" si="8"/>
        <v>42</v>
      </c>
      <c r="AF19" s="5" t="str">
        <f t="shared" si="9"/>
        <v>TEAM 39</v>
      </c>
      <c r="AG19" s="282" t="str">
        <f t="shared" si="9"/>
        <v>TEAM 42</v>
      </c>
      <c r="AH19" s="287" t="s">
        <v>102</v>
      </c>
      <c r="AI19" s="1" t="str">
        <f t="shared" si="10"/>
        <v>39</v>
      </c>
      <c r="AJ19" s="1" t="str">
        <f t="shared" si="10"/>
        <v>42</v>
      </c>
      <c r="AK19" s="1">
        <v>53</v>
      </c>
      <c r="AL19" s="1">
        <v>56</v>
      </c>
      <c r="AM19" s="5" t="str">
        <f t="shared" si="11"/>
        <v>TEAM 53</v>
      </c>
      <c r="AN19" s="5" t="str">
        <f t="shared" si="11"/>
        <v>TEAM 56</v>
      </c>
      <c r="AO19" s="294" t="s">
        <v>103</v>
      </c>
      <c r="AP19" s="22" t="str">
        <f t="shared" si="12"/>
        <v>53</v>
      </c>
      <c r="AQ19" s="22" t="str">
        <f t="shared" si="12"/>
        <v>56</v>
      </c>
      <c r="AR19" s="22">
        <f t="shared" si="13"/>
        <v>63</v>
      </c>
      <c r="AS19" s="22">
        <f t="shared" si="13"/>
        <v>66</v>
      </c>
      <c r="AT19" s="5" t="str">
        <f t="shared" si="14"/>
        <v>TEAM 63</v>
      </c>
      <c r="AU19" s="288" t="str">
        <f t="shared" si="14"/>
        <v>TEAM 66</v>
      </c>
    </row>
    <row r="20" spans="1:47" ht="14" thickTop="1" thickBot="1" x14ac:dyDescent="0.35">
      <c r="A20" s="34" t="s">
        <v>10</v>
      </c>
      <c r="B20" s="5" t="s">
        <v>101</v>
      </c>
      <c r="C20" s="5" t="s">
        <v>94</v>
      </c>
      <c r="D20" s="35" t="s">
        <v>175</v>
      </c>
      <c r="E20" s="1" t="str">
        <f t="shared" si="0"/>
        <v>10</v>
      </c>
      <c r="F20" s="1" t="str">
        <f t="shared" si="0"/>
        <v xml:space="preserve"> 5</v>
      </c>
      <c r="G20" s="1">
        <f t="shared" si="1"/>
        <v>20</v>
      </c>
      <c r="H20" s="1">
        <f t="shared" si="1"/>
        <v>15</v>
      </c>
      <c r="I20" s="5" t="str">
        <f t="shared" si="2"/>
        <v>TEAM 20</v>
      </c>
      <c r="J20" s="5" t="str">
        <f t="shared" si="2"/>
        <v>TEAM 15</v>
      </c>
      <c r="K20" s="87" t="s">
        <v>159</v>
      </c>
      <c r="L20" s="87" t="s">
        <v>154</v>
      </c>
      <c r="M20" s="36" t="s">
        <v>11</v>
      </c>
      <c r="N20" s="1" t="str">
        <f t="shared" si="3"/>
        <v>20</v>
      </c>
      <c r="O20" s="1" t="str">
        <f t="shared" si="3"/>
        <v>15</v>
      </c>
      <c r="P20" s="1">
        <f t="shared" si="4"/>
        <v>30</v>
      </c>
      <c r="Q20" s="1">
        <f t="shared" si="4"/>
        <v>25</v>
      </c>
      <c r="R20" s="5" t="str">
        <f t="shared" si="5"/>
        <v>TEAM 30</v>
      </c>
      <c r="S20" s="5" t="str">
        <f t="shared" si="5"/>
        <v>TEAM 25</v>
      </c>
      <c r="T20" s="37" t="s">
        <v>703</v>
      </c>
      <c r="U20" s="1" t="s">
        <v>721</v>
      </c>
      <c r="V20" s="1" t="s">
        <v>720</v>
      </c>
      <c r="W20" s="1">
        <v>37</v>
      </c>
      <c r="X20" s="1">
        <v>35</v>
      </c>
      <c r="Y20" s="5" t="str">
        <f t="shared" si="6"/>
        <v>TEAM 37</v>
      </c>
      <c r="Z20" s="5" t="str">
        <f t="shared" si="6"/>
        <v>TEAM 35</v>
      </c>
      <c r="AA20" s="38" t="s">
        <v>704</v>
      </c>
      <c r="AB20" s="1" t="str">
        <f t="shared" si="7"/>
        <v>37</v>
      </c>
      <c r="AC20" s="1" t="str">
        <f t="shared" si="7"/>
        <v>35</v>
      </c>
      <c r="AD20" s="1">
        <f t="shared" si="8"/>
        <v>45</v>
      </c>
      <c r="AE20" s="1">
        <f t="shared" si="8"/>
        <v>43</v>
      </c>
      <c r="AF20" s="5" t="str">
        <f t="shared" si="9"/>
        <v>TEAM 45</v>
      </c>
      <c r="AG20" s="282" t="str">
        <f t="shared" si="9"/>
        <v>TEAM 43</v>
      </c>
      <c r="AH20" s="287" t="s">
        <v>102</v>
      </c>
      <c r="AI20" s="1" t="str">
        <f t="shared" si="10"/>
        <v>45</v>
      </c>
      <c r="AJ20" s="1" t="str">
        <f t="shared" si="10"/>
        <v>43</v>
      </c>
      <c r="AK20" s="1">
        <v>56</v>
      </c>
      <c r="AL20" s="1">
        <v>51</v>
      </c>
      <c r="AM20" s="5" t="str">
        <f t="shared" si="11"/>
        <v>TEAM 56</v>
      </c>
      <c r="AN20" s="5" t="str">
        <f t="shared" si="11"/>
        <v>TEAM 51</v>
      </c>
      <c r="AO20" s="294" t="s">
        <v>103</v>
      </c>
      <c r="AP20" s="22" t="str">
        <f t="shared" si="12"/>
        <v>56</v>
      </c>
      <c r="AQ20" s="22" t="str">
        <f t="shared" si="12"/>
        <v>51</v>
      </c>
      <c r="AR20" s="22">
        <f t="shared" si="13"/>
        <v>66</v>
      </c>
      <c r="AS20" s="22">
        <f t="shared" si="13"/>
        <v>61</v>
      </c>
      <c r="AT20" s="5" t="str">
        <f t="shared" si="14"/>
        <v>TEAM 66</v>
      </c>
      <c r="AU20" s="288" t="str">
        <f t="shared" si="14"/>
        <v>TEAM 61</v>
      </c>
    </row>
    <row r="21" spans="1:47" ht="14" thickTop="1" thickBot="1" x14ac:dyDescent="0.35">
      <c r="A21" s="34" t="s">
        <v>10</v>
      </c>
      <c r="B21" s="5" t="s">
        <v>93</v>
      </c>
      <c r="C21" s="5" t="s">
        <v>97</v>
      </c>
      <c r="D21" s="35" t="s">
        <v>175</v>
      </c>
      <c r="E21" s="1" t="str">
        <f t="shared" si="0"/>
        <v xml:space="preserve"> 3</v>
      </c>
      <c r="F21" s="1" t="str">
        <f t="shared" si="0"/>
        <v xml:space="preserve"> 1</v>
      </c>
      <c r="G21" s="1">
        <f t="shared" si="1"/>
        <v>13</v>
      </c>
      <c r="H21" s="1">
        <f t="shared" si="1"/>
        <v>11</v>
      </c>
      <c r="I21" s="5" t="str">
        <f t="shared" si="2"/>
        <v>TEAM 13</v>
      </c>
      <c r="J21" s="5" t="str">
        <f t="shared" si="2"/>
        <v>TEAM 11</v>
      </c>
      <c r="K21" s="87" t="s">
        <v>152</v>
      </c>
      <c r="L21" s="87" t="s">
        <v>150</v>
      </c>
      <c r="M21" s="36" t="s">
        <v>11</v>
      </c>
      <c r="N21" s="1" t="str">
        <f t="shared" si="3"/>
        <v>13</v>
      </c>
      <c r="O21" s="1" t="str">
        <f t="shared" si="3"/>
        <v>11</v>
      </c>
      <c r="P21" s="1">
        <f t="shared" si="4"/>
        <v>23</v>
      </c>
      <c r="Q21" s="1">
        <f t="shared" si="4"/>
        <v>21</v>
      </c>
      <c r="R21" s="5" t="str">
        <f t="shared" si="5"/>
        <v>TEAM 23</v>
      </c>
      <c r="S21" s="5" t="str">
        <f t="shared" si="5"/>
        <v>TEAM 21</v>
      </c>
      <c r="T21" s="37" t="s">
        <v>703</v>
      </c>
      <c r="U21" s="1" t="s">
        <v>716</v>
      </c>
      <c r="V21" s="1" t="s">
        <v>718</v>
      </c>
      <c r="W21" s="1">
        <v>38</v>
      </c>
      <c r="X21" s="1">
        <v>33</v>
      </c>
      <c r="Y21" s="5" t="str">
        <f t="shared" si="6"/>
        <v>TEAM 38</v>
      </c>
      <c r="Z21" s="5" t="str">
        <f t="shared" si="6"/>
        <v>TEAM 33</v>
      </c>
      <c r="AA21" s="38" t="s">
        <v>704</v>
      </c>
      <c r="AB21" s="1" t="str">
        <f t="shared" si="7"/>
        <v>38</v>
      </c>
      <c r="AC21" s="1" t="str">
        <f t="shared" si="7"/>
        <v>33</v>
      </c>
      <c r="AD21" s="1">
        <f t="shared" si="8"/>
        <v>46</v>
      </c>
      <c r="AE21" s="1">
        <f t="shared" si="8"/>
        <v>41</v>
      </c>
      <c r="AF21" s="5" t="str">
        <f t="shared" si="9"/>
        <v>TEAM 46</v>
      </c>
      <c r="AG21" s="282" t="str">
        <f t="shared" si="9"/>
        <v>TEAM 41</v>
      </c>
      <c r="AH21" s="287" t="s">
        <v>102</v>
      </c>
      <c r="AI21" s="1" t="str">
        <f t="shared" si="10"/>
        <v>46</v>
      </c>
      <c r="AJ21" s="1" t="str">
        <f t="shared" si="10"/>
        <v>41</v>
      </c>
      <c r="AK21" s="1">
        <v>49</v>
      </c>
      <c r="AL21" s="1">
        <v>47</v>
      </c>
      <c r="AM21" s="5" t="str">
        <f t="shared" si="11"/>
        <v>TEAM 49</v>
      </c>
      <c r="AN21" s="5" t="str">
        <f t="shared" si="11"/>
        <v>TEAM 47</v>
      </c>
      <c r="AO21" s="294" t="s">
        <v>103</v>
      </c>
      <c r="AP21" s="22" t="str">
        <f t="shared" si="12"/>
        <v>49</v>
      </c>
      <c r="AQ21" s="22" t="str">
        <f t="shared" si="12"/>
        <v>47</v>
      </c>
      <c r="AR21" s="22">
        <f t="shared" si="13"/>
        <v>59</v>
      </c>
      <c r="AS21" s="22">
        <f t="shared" si="13"/>
        <v>57</v>
      </c>
      <c r="AT21" s="5" t="str">
        <f t="shared" si="14"/>
        <v>TEAM 59</v>
      </c>
      <c r="AU21" s="288" t="str">
        <f t="shared" si="14"/>
        <v>TEAM 57</v>
      </c>
    </row>
    <row r="22" spans="1:47" ht="14" thickTop="1" thickBot="1" x14ac:dyDescent="0.35">
      <c r="A22" s="34" t="s">
        <v>10</v>
      </c>
      <c r="B22" s="5" t="s">
        <v>99</v>
      </c>
      <c r="C22" s="5" t="s">
        <v>100</v>
      </c>
      <c r="D22" s="35" t="s">
        <v>175</v>
      </c>
      <c r="E22" s="1" t="str">
        <f t="shared" si="0"/>
        <v xml:space="preserve"> 4</v>
      </c>
      <c r="F22" s="1" t="str">
        <f t="shared" si="0"/>
        <v xml:space="preserve"> 8</v>
      </c>
      <c r="G22" s="1">
        <f t="shared" si="1"/>
        <v>14</v>
      </c>
      <c r="H22" s="1">
        <f t="shared" si="1"/>
        <v>18</v>
      </c>
      <c r="I22" s="5" t="str">
        <f t="shared" si="2"/>
        <v>TEAM 14</v>
      </c>
      <c r="J22" s="5" t="str">
        <f t="shared" si="2"/>
        <v>TEAM 18</v>
      </c>
      <c r="K22" s="87" t="s">
        <v>153</v>
      </c>
      <c r="L22" s="87" t="s">
        <v>157</v>
      </c>
      <c r="M22" s="36" t="s">
        <v>11</v>
      </c>
      <c r="N22" s="1" t="str">
        <f t="shared" si="3"/>
        <v>14</v>
      </c>
      <c r="O22" s="1" t="str">
        <f t="shared" si="3"/>
        <v>18</v>
      </c>
      <c r="P22" s="1">
        <f t="shared" si="4"/>
        <v>24</v>
      </c>
      <c r="Q22" s="1">
        <f t="shared" si="4"/>
        <v>28</v>
      </c>
      <c r="R22" s="5" t="str">
        <f t="shared" si="5"/>
        <v>TEAM 24</v>
      </c>
      <c r="S22" s="5" t="str">
        <f t="shared" si="5"/>
        <v>TEAM 28</v>
      </c>
      <c r="T22" s="37" t="s">
        <v>703</v>
      </c>
      <c r="U22" s="1" t="s">
        <v>721</v>
      </c>
      <c r="V22" s="1" t="s">
        <v>717</v>
      </c>
      <c r="W22" s="1">
        <v>37</v>
      </c>
      <c r="X22" s="1">
        <v>36</v>
      </c>
      <c r="Y22" s="5" t="str">
        <f t="shared" si="6"/>
        <v>TEAM 37</v>
      </c>
      <c r="Z22" s="5" t="str">
        <f t="shared" si="6"/>
        <v>TEAM 36</v>
      </c>
      <c r="AA22" s="38" t="s">
        <v>704</v>
      </c>
      <c r="AB22" s="1" t="str">
        <f t="shared" si="7"/>
        <v>37</v>
      </c>
      <c r="AC22" s="1" t="str">
        <f t="shared" si="7"/>
        <v>36</v>
      </c>
      <c r="AD22" s="1">
        <f t="shared" si="8"/>
        <v>45</v>
      </c>
      <c r="AE22" s="1">
        <f t="shared" si="8"/>
        <v>44</v>
      </c>
      <c r="AF22" s="5" t="str">
        <f t="shared" si="9"/>
        <v>TEAM 45</v>
      </c>
      <c r="AG22" s="282" t="str">
        <f t="shared" si="9"/>
        <v>TEAM 44</v>
      </c>
      <c r="AH22" s="287" t="s">
        <v>102</v>
      </c>
      <c r="AI22" s="1" t="str">
        <f t="shared" si="10"/>
        <v>45</v>
      </c>
      <c r="AJ22" s="1" t="str">
        <f t="shared" si="10"/>
        <v>44</v>
      </c>
      <c r="AK22" s="1">
        <v>50</v>
      </c>
      <c r="AL22" s="1">
        <v>54</v>
      </c>
      <c r="AM22" s="5" t="str">
        <f t="shared" si="11"/>
        <v>TEAM 50</v>
      </c>
      <c r="AN22" s="5" t="str">
        <f t="shared" si="11"/>
        <v>TEAM 54</v>
      </c>
      <c r="AO22" s="294" t="s">
        <v>103</v>
      </c>
      <c r="AP22" s="22" t="str">
        <f t="shared" si="12"/>
        <v>50</v>
      </c>
      <c r="AQ22" s="22" t="str">
        <f t="shared" si="12"/>
        <v>54</v>
      </c>
      <c r="AR22" s="22">
        <f t="shared" si="13"/>
        <v>60</v>
      </c>
      <c r="AS22" s="22">
        <f t="shared" si="13"/>
        <v>64</v>
      </c>
      <c r="AT22" s="5" t="str">
        <f t="shared" si="14"/>
        <v>TEAM 60</v>
      </c>
      <c r="AU22" s="288" t="str">
        <f t="shared" si="14"/>
        <v>TEAM 64</v>
      </c>
    </row>
    <row r="23" spans="1:47" ht="14" thickTop="1" thickBot="1" x14ac:dyDescent="0.35">
      <c r="A23" s="34" t="s">
        <v>10</v>
      </c>
      <c r="B23" s="5" t="s">
        <v>92</v>
      </c>
      <c r="C23" s="5" t="s">
        <v>95</v>
      </c>
      <c r="D23" s="35" t="s">
        <v>175</v>
      </c>
      <c r="E23" s="1" t="str">
        <f t="shared" si="0"/>
        <v xml:space="preserve"> 6</v>
      </c>
      <c r="F23" s="1" t="str">
        <f t="shared" si="0"/>
        <v xml:space="preserve"> 9</v>
      </c>
      <c r="G23" s="1">
        <f t="shared" si="1"/>
        <v>16</v>
      </c>
      <c r="H23" s="1">
        <f t="shared" si="1"/>
        <v>19</v>
      </c>
      <c r="I23" s="5" t="str">
        <f t="shared" si="2"/>
        <v>TEAM 16</v>
      </c>
      <c r="J23" s="5" t="str">
        <f t="shared" si="2"/>
        <v>TEAM 19</v>
      </c>
      <c r="K23" s="87" t="s">
        <v>155</v>
      </c>
      <c r="L23" s="87" t="s">
        <v>158</v>
      </c>
      <c r="M23" s="36" t="s">
        <v>11</v>
      </c>
      <c r="N23" s="1" t="str">
        <f t="shared" si="3"/>
        <v>16</v>
      </c>
      <c r="O23" s="1" t="str">
        <f t="shared" si="3"/>
        <v>19</v>
      </c>
      <c r="P23" s="1">
        <f t="shared" si="4"/>
        <v>26</v>
      </c>
      <c r="Q23" s="1">
        <f t="shared" si="4"/>
        <v>29</v>
      </c>
      <c r="R23" s="5" t="str">
        <f t="shared" si="5"/>
        <v>TEAM 26</v>
      </c>
      <c r="S23" s="5" t="str">
        <f t="shared" si="5"/>
        <v>TEAM 29</v>
      </c>
      <c r="T23" s="37" t="s">
        <v>703</v>
      </c>
      <c r="U23" s="1" t="s">
        <v>722</v>
      </c>
      <c r="V23" s="1" t="s">
        <v>719</v>
      </c>
      <c r="W23" s="1">
        <v>32</v>
      </c>
      <c r="X23" s="1">
        <v>34</v>
      </c>
      <c r="Y23" s="5" t="str">
        <f t="shared" si="6"/>
        <v>TEAM 32</v>
      </c>
      <c r="Z23" s="5" t="str">
        <f t="shared" si="6"/>
        <v>TEAM 34</v>
      </c>
      <c r="AA23" s="38" t="s">
        <v>704</v>
      </c>
      <c r="AB23" s="1" t="str">
        <f t="shared" si="7"/>
        <v>32</v>
      </c>
      <c r="AC23" s="1" t="str">
        <f t="shared" si="7"/>
        <v>34</v>
      </c>
      <c r="AD23" s="1">
        <f t="shared" si="8"/>
        <v>40</v>
      </c>
      <c r="AE23" s="1">
        <f t="shared" si="8"/>
        <v>42</v>
      </c>
      <c r="AF23" s="5" t="str">
        <f t="shared" si="9"/>
        <v>TEAM 40</v>
      </c>
      <c r="AG23" s="282" t="str">
        <f t="shared" si="9"/>
        <v>TEAM 42</v>
      </c>
      <c r="AH23" s="287" t="s">
        <v>102</v>
      </c>
      <c r="AI23" s="1" t="str">
        <f t="shared" si="10"/>
        <v>40</v>
      </c>
      <c r="AJ23" s="1" t="str">
        <f t="shared" si="10"/>
        <v>42</v>
      </c>
      <c r="AK23" s="1">
        <v>52</v>
      </c>
      <c r="AL23" s="1">
        <v>55</v>
      </c>
      <c r="AM23" s="5" t="str">
        <f t="shared" si="11"/>
        <v>TEAM 52</v>
      </c>
      <c r="AN23" s="5" t="str">
        <f t="shared" si="11"/>
        <v>TEAM 55</v>
      </c>
      <c r="AO23" s="294" t="s">
        <v>103</v>
      </c>
      <c r="AP23" s="22" t="str">
        <f t="shared" si="12"/>
        <v>52</v>
      </c>
      <c r="AQ23" s="22" t="str">
        <f t="shared" si="12"/>
        <v>55</v>
      </c>
      <c r="AR23" s="22">
        <f t="shared" si="13"/>
        <v>62</v>
      </c>
      <c r="AS23" s="22">
        <f t="shared" si="13"/>
        <v>65</v>
      </c>
      <c r="AT23" s="5" t="str">
        <f t="shared" si="14"/>
        <v>TEAM 62</v>
      </c>
      <c r="AU23" s="288" t="str">
        <f t="shared" si="14"/>
        <v>TEAM 65</v>
      </c>
    </row>
    <row r="24" spans="1:47" ht="14" thickTop="1" thickBot="1" x14ac:dyDescent="0.35">
      <c r="A24" s="34" t="s">
        <v>10</v>
      </c>
      <c r="B24" s="5" t="s">
        <v>96</v>
      </c>
      <c r="C24" s="5" t="s">
        <v>98</v>
      </c>
      <c r="D24" s="35" t="s">
        <v>175</v>
      </c>
      <c r="E24" s="1" t="str">
        <f t="shared" si="0"/>
        <v xml:space="preserve"> 2</v>
      </c>
      <c r="F24" s="1" t="str">
        <f t="shared" si="0"/>
        <v xml:space="preserve"> 7</v>
      </c>
      <c r="G24" s="1">
        <f t="shared" si="1"/>
        <v>12</v>
      </c>
      <c r="H24" s="1">
        <f t="shared" si="1"/>
        <v>17</v>
      </c>
      <c r="I24" s="5" t="str">
        <f t="shared" si="2"/>
        <v>TEAM 12</v>
      </c>
      <c r="J24" s="5" t="str">
        <f t="shared" si="2"/>
        <v>TEAM 17</v>
      </c>
      <c r="K24" s="87" t="s">
        <v>151</v>
      </c>
      <c r="L24" s="87" t="s">
        <v>156</v>
      </c>
      <c r="M24" s="36" t="s">
        <v>11</v>
      </c>
      <c r="N24" s="1" t="str">
        <f t="shared" si="3"/>
        <v>12</v>
      </c>
      <c r="O24" s="1" t="str">
        <f t="shared" si="3"/>
        <v>17</v>
      </c>
      <c r="P24" s="1">
        <f t="shared" si="4"/>
        <v>22</v>
      </c>
      <c r="Q24" s="1">
        <f t="shared" si="4"/>
        <v>27</v>
      </c>
      <c r="R24" s="5" t="str">
        <f t="shared" si="5"/>
        <v>TEAM 22</v>
      </c>
      <c r="S24" s="5" t="str">
        <f t="shared" si="5"/>
        <v>TEAM 27</v>
      </c>
      <c r="T24" s="37" t="s">
        <v>703</v>
      </c>
      <c r="U24" s="1" t="s">
        <v>720</v>
      </c>
      <c r="V24" s="1" t="s">
        <v>715</v>
      </c>
      <c r="W24" s="1">
        <v>35</v>
      </c>
      <c r="X24" s="1">
        <v>31</v>
      </c>
      <c r="Y24" s="5" t="str">
        <f t="shared" si="6"/>
        <v>TEAM 35</v>
      </c>
      <c r="Z24" s="5" t="str">
        <f t="shared" si="6"/>
        <v>TEAM 31</v>
      </c>
      <c r="AA24" s="38" t="s">
        <v>704</v>
      </c>
      <c r="AB24" s="1" t="str">
        <f t="shared" si="7"/>
        <v>35</v>
      </c>
      <c r="AC24" s="1" t="str">
        <f t="shared" si="7"/>
        <v>31</v>
      </c>
      <c r="AD24" s="1">
        <f t="shared" si="8"/>
        <v>43</v>
      </c>
      <c r="AE24" s="1">
        <f t="shared" si="8"/>
        <v>39</v>
      </c>
      <c r="AF24" s="5" t="str">
        <f t="shared" si="9"/>
        <v>TEAM 43</v>
      </c>
      <c r="AG24" s="282" t="str">
        <f t="shared" si="9"/>
        <v>TEAM 39</v>
      </c>
      <c r="AH24" s="287" t="s">
        <v>102</v>
      </c>
      <c r="AI24" s="1" t="str">
        <f t="shared" si="10"/>
        <v>43</v>
      </c>
      <c r="AJ24" s="1" t="str">
        <f t="shared" si="10"/>
        <v>39</v>
      </c>
      <c r="AK24" s="1">
        <v>48</v>
      </c>
      <c r="AL24" s="1">
        <v>53</v>
      </c>
      <c r="AM24" s="5" t="str">
        <f t="shared" si="11"/>
        <v>TEAM 48</v>
      </c>
      <c r="AN24" s="5" t="str">
        <f t="shared" si="11"/>
        <v>TEAM 53</v>
      </c>
      <c r="AO24" s="294" t="s">
        <v>103</v>
      </c>
      <c r="AP24" s="22" t="str">
        <f t="shared" si="12"/>
        <v>48</v>
      </c>
      <c r="AQ24" s="22" t="str">
        <f t="shared" si="12"/>
        <v>53</v>
      </c>
      <c r="AR24" s="22">
        <f t="shared" si="13"/>
        <v>58</v>
      </c>
      <c r="AS24" s="22">
        <f t="shared" si="13"/>
        <v>63</v>
      </c>
      <c r="AT24" s="5" t="str">
        <f t="shared" si="14"/>
        <v>TEAM 58</v>
      </c>
      <c r="AU24" s="288" t="str">
        <f t="shared" si="14"/>
        <v>TEAM 63</v>
      </c>
    </row>
    <row r="25" spans="1:47" ht="14" thickTop="1" thickBot="1" x14ac:dyDescent="0.35">
      <c r="A25" s="34" t="s">
        <v>10</v>
      </c>
      <c r="B25" s="5" t="s">
        <v>97</v>
      </c>
      <c r="C25" s="5" t="s">
        <v>92</v>
      </c>
      <c r="D25" s="35" t="s">
        <v>175</v>
      </c>
      <c r="E25" s="1" t="str">
        <f t="shared" si="0"/>
        <v xml:space="preserve"> 1</v>
      </c>
      <c r="F25" s="1" t="str">
        <f t="shared" si="0"/>
        <v xml:space="preserve"> 6</v>
      </c>
      <c r="G25" s="1">
        <f t="shared" si="1"/>
        <v>11</v>
      </c>
      <c r="H25" s="1">
        <f t="shared" si="1"/>
        <v>16</v>
      </c>
      <c r="I25" s="5" t="str">
        <f t="shared" si="2"/>
        <v>TEAM 11</v>
      </c>
      <c r="J25" s="5" t="str">
        <f t="shared" si="2"/>
        <v>TEAM 16</v>
      </c>
      <c r="K25" s="87" t="s">
        <v>150</v>
      </c>
      <c r="L25" s="87" t="s">
        <v>155</v>
      </c>
      <c r="M25" s="36" t="s">
        <v>11</v>
      </c>
      <c r="N25" s="1" t="str">
        <f t="shared" si="3"/>
        <v>11</v>
      </c>
      <c r="O25" s="1" t="str">
        <f t="shared" si="3"/>
        <v>16</v>
      </c>
      <c r="P25" s="1">
        <f t="shared" si="4"/>
        <v>21</v>
      </c>
      <c r="Q25" s="1">
        <f t="shared" si="4"/>
        <v>26</v>
      </c>
      <c r="R25" s="5" t="str">
        <f t="shared" si="5"/>
        <v>TEAM 21</v>
      </c>
      <c r="S25" s="5" t="str">
        <f t="shared" si="5"/>
        <v>TEAM 26</v>
      </c>
      <c r="T25" s="37" t="s">
        <v>703</v>
      </c>
      <c r="U25" s="1" t="s">
        <v>716</v>
      </c>
      <c r="V25" s="1" t="s">
        <v>721</v>
      </c>
      <c r="W25" s="1">
        <v>38</v>
      </c>
      <c r="X25" s="1">
        <v>37</v>
      </c>
      <c r="Y25" s="5" t="str">
        <f t="shared" si="6"/>
        <v>TEAM 38</v>
      </c>
      <c r="Z25" s="5" t="str">
        <f t="shared" si="6"/>
        <v>TEAM 37</v>
      </c>
      <c r="AA25" s="38" t="s">
        <v>704</v>
      </c>
      <c r="AB25" s="1" t="str">
        <f t="shared" si="7"/>
        <v>38</v>
      </c>
      <c r="AC25" s="1" t="str">
        <f t="shared" si="7"/>
        <v>37</v>
      </c>
      <c r="AD25" s="1">
        <f t="shared" si="8"/>
        <v>46</v>
      </c>
      <c r="AE25" s="1">
        <f t="shared" si="8"/>
        <v>45</v>
      </c>
      <c r="AF25" s="5" t="str">
        <f t="shared" si="9"/>
        <v>TEAM 46</v>
      </c>
      <c r="AG25" s="282" t="str">
        <f t="shared" si="9"/>
        <v>TEAM 45</v>
      </c>
      <c r="AH25" s="287" t="s">
        <v>102</v>
      </c>
      <c r="AI25" s="1" t="str">
        <f t="shared" si="10"/>
        <v>46</v>
      </c>
      <c r="AJ25" s="1" t="str">
        <f t="shared" si="10"/>
        <v>45</v>
      </c>
      <c r="AK25" s="1">
        <v>47</v>
      </c>
      <c r="AL25" s="1">
        <v>52</v>
      </c>
      <c r="AM25" s="5" t="str">
        <f t="shared" si="11"/>
        <v>TEAM 47</v>
      </c>
      <c r="AN25" s="5" t="str">
        <f t="shared" si="11"/>
        <v>TEAM 52</v>
      </c>
      <c r="AO25" s="294" t="s">
        <v>103</v>
      </c>
      <c r="AP25" s="22" t="str">
        <f t="shared" si="12"/>
        <v>47</v>
      </c>
      <c r="AQ25" s="22" t="str">
        <f t="shared" si="12"/>
        <v>52</v>
      </c>
      <c r="AR25" s="22">
        <f t="shared" si="13"/>
        <v>57</v>
      </c>
      <c r="AS25" s="22">
        <f t="shared" si="13"/>
        <v>62</v>
      </c>
      <c r="AT25" s="5" t="str">
        <f t="shared" si="14"/>
        <v>TEAM 57</v>
      </c>
      <c r="AU25" s="288" t="str">
        <f t="shared" si="14"/>
        <v>TEAM 62</v>
      </c>
    </row>
    <row r="26" spans="1:47" ht="14" thickTop="1" thickBot="1" x14ac:dyDescent="0.35">
      <c r="A26" s="34" t="s">
        <v>10</v>
      </c>
      <c r="B26" s="5" t="s">
        <v>101</v>
      </c>
      <c r="C26" s="5" t="s">
        <v>96</v>
      </c>
      <c r="D26" s="35" t="s">
        <v>175</v>
      </c>
      <c r="E26" s="1" t="str">
        <f t="shared" si="0"/>
        <v>10</v>
      </c>
      <c r="F26" s="1" t="str">
        <f t="shared" si="0"/>
        <v xml:space="preserve"> 2</v>
      </c>
      <c r="G26" s="1">
        <f t="shared" si="1"/>
        <v>20</v>
      </c>
      <c r="H26" s="1">
        <f t="shared" si="1"/>
        <v>12</v>
      </c>
      <c r="I26" s="5" t="str">
        <f t="shared" si="2"/>
        <v>TEAM 20</v>
      </c>
      <c r="J26" s="5" t="str">
        <f t="shared" si="2"/>
        <v>TEAM 12</v>
      </c>
      <c r="K26" s="87" t="s">
        <v>159</v>
      </c>
      <c r="L26" s="87" t="s">
        <v>151</v>
      </c>
      <c r="M26" s="36" t="s">
        <v>11</v>
      </c>
      <c r="N26" s="1" t="str">
        <f t="shared" si="3"/>
        <v>20</v>
      </c>
      <c r="O26" s="1" t="str">
        <f t="shared" si="3"/>
        <v>12</v>
      </c>
      <c r="P26" s="1">
        <f t="shared" si="4"/>
        <v>30</v>
      </c>
      <c r="Q26" s="1">
        <f t="shared" si="4"/>
        <v>22</v>
      </c>
      <c r="R26" s="5" t="str">
        <f t="shared" si="5"/>
        <v>TEAM 30</v>
      </c>
      <c r="S26" s="5" t="str">
        <f t="shared" si="5"/>
        <v>TEAM 22</v>
      </c>
      <c r="T26" s="37" t="s">
        <v>703</v>
      </c>
      <c r="U26" s="1" t="s">
        <v>720</v>
      </c>
      <c r="V26" s="1" t="s">
        <v>722</v>
      </c>
      <c r="W26" s="1">
        <v>35</v>
      </c>
      <c r="X26" s="1">
        <v>32</v>
      </c>
      <c r="Y26" s="5" t="str">
        <f t="shared" si="6"/>
        <v>TEAM 35</v>
      </c>
      <c r="Z26" s="5" t="str">
        <f t="shared" si="6"/>
        <v>TEAM 32</v>
      </c>
      <c r="AA26" s="38" t="s">
        <v>704</v>
      </c>
      <c r="AB26" s="1" t="str">
        <f t="shared" si="7"/>
        <v>35</v>
      </c>
      <c r="AC26" s="1" t="str">
        <f t="shared" si="7"/>
        <v>32</v>
      </c>
      <c r="AD26" s="1">
        <f t="shared" si="8"/>
        <v>43</v>
      </c>
      <c r="AE26" s="1">
        <f t="shared" si="8"/>
        <v>40</v>
      </c>
      <c r="AF26" s="5" t="str">
        <f t="shared" si="9"/>
        <v>TEAM 43</v>
      </c>
      <c r="AG26" s="282" t="str">
        <f t="shared" si="9"/>
        <v>TEAM 40</v>
      </c>
      <c r="AH26" s="287" t="s">
        <v>102</v>
      </c>
      <c r="AI26" s="1" t="str">
        <f t="shared" si="10"/>
        <v>43</v>
      </c>
      <c r="AJ26" s="1" t="str">
        <f t="shared" si="10"/>
        <v>40</v>
      </c>
      <c r="AK26" s="1">
        <v>56</v>
      </c>
      <c r="AL26" s="1">
        <v>48</v>
      </c>
      <c r="AM26" s="5" t="str">
        <f t="shared" si="11"/>
        <v>TEAM 56</v>
      </c>
      <c r="AN26" s="5" t="str">
        <f t="shared" si="11"/>
        <v>TEAM 48</v>
      </c>
      <c r="AO26" s="294" t="s">
        <v>103</v>
      </c>
      <c r="AP26" s="22" t="str">
        <f t="shared" si="12"/>
        <v>56</v>
      </c>
      <c r="AQ26" s="22" t="str">
        <f t="shared" si="12"/>
        <v>48</v>
      </c>
      <c r="AR26" s="22">
        <f t="shared" si="13"/>
        <v>66</v>
      </c>
      <c r="AS26" s="22">
        <f t="shared" si="13"/>
        <v>58</v>
      </c>
      <c r="AT26" s="5" t="str">
        <f t="shared" si="14"/>
        <v>TEAM 66</v>
      </c>
      <c r="AU26" s="288" t="str">
        <f t="shared" si="14"/>
        <v>TEAM 58</v>
      </c>
    </row>
    <row r="27" spans="1:47" ht="14" thickTop="1" thickBot="1" x14ac:dyDescent="0.35">
      <c r="A27" s="34" t="s">
        <v>10</v>
      </c>
      <c r="B27" s="5" t="s">
        <v>99</v>
      </c>
      <c r="C27" s="5" t="s">
        <v>94</v>
      </c>
      <c r="D27" s="35" t="s">
        <v>175</v>
      </c>
      <c r="E27" s="1" t="str">
        <f t="shared" si="0"/>
        <v xml:space="preserve"> 4</v>
      </c>
      <c r="F27" s="1" t="str">
        <f t="shared" si="0"/>
        <v xml:space="preserve"> 5</v>
      </c>
      <c r="G27" s="1">
        <f t="shared" si="1"/>
        <v>14</v>
      </c>
      <c r="H27" s="1">
        <f t="shared" si="1"/>
        <v>15</v>
      </c>
      <c r="I27" s="5" t="str">
        <f t="shared" si="2"/>
        <v>TEAM 14</v>
      </c>
      <c r="J27" s="5" t="str">
        <f t="shared" si="2"/>
        <v>TEAM 15</v>
      </c>
      <c r="K27" s="87" t="s">
        <v>153</v>
      </c>
      <c r="L27" s="87" t="s">
        <v>154</v>
      </c>
      <c r="M27" s="36" t="s">
        <v>11</v>
      </c>
      <c r="N27" s="1" t="str">
        <f t="shared" si="3"/>
        <v>14</v>
      </c>
      <c r="O27" s="1" t="str">
        <f t="shared" si="3"/>
        <v>15</v>
      </c>
      <c r="P27" s="1">
        <f t="shared" si="4"/>
        <v>24</v>
      </c>
      <c r="Q27" s="1">
        <f t="shared" si="4"/>
        <v>25</v>
      </c>
      <c r="R27" s="5" t="str">
        <f t="shared" si="5"/>
        <v>TEAM 24</v>
      </c>
      <c r="S27" s="5" t="str">
        <f t="shared" si="5"/>
        <v>TEAM 25</v>
      </c>
      <c r="T27" s="37" t="s">
        <v>703</v>
      </c>
      <c r="U27" s="1" t="s">
        <v>715</v>
      </c>
      <c r="V27" s="1" t="s">
        <v>717</v>
      </c>
      <c r="W27" s="1">
        <v>31</v>
      </c>
      <c r="X27" s="1">
        <v>36</v>
      </c>
      <c r="Y27" s="5" t="str">
        <f t="shared" si="6"/>
        <v>TEAM 31</v>
      </c>
      <c r="Z27" s="5" t="str">
        <f t="shared" si="6"/>
        <v>TEAM 36</v>
      </c>
      <c r="AA27" s="38" t="s">
        <v>704</v>
      </c>
      <c r="AB27" s="1" t="str">
        <f t="shared" si="7"/>
        <v>31</v>
      </c>
      <c r="AC27" s="1" t="str">
        <f t="shared" si="7"/>
        <v>36</v>
      </c>
      <c r="AD27" s="1">
        <f t="shared" si="8"/>
        <v>39</v>
      </c>
      <c r="AE27" s="1">
        <f t="shared" si="8"/>
        <v>44</v>
      </c>
      <c r="AF27" s="5" t="str">
        <f t="shared" si="9"/>
        <v>TEAM 39</v>
      </c>
      <c r="AG27" s="282" t="str">
        <f t="shared" si="9"/>
        <v>TEAM 44</v>
      </c>
      <c r="AH27" s="287" t="s">
        <v>102</v>
      </c>
      <c r="AI27" s="1" t="str">
        <f t="shared" si="10"/>
        <v>39</v>
      </c>
      <c r="AJ27" s="1" t="str">
        <f t="shared" si="10"/>
        <v>44</v>
      </c>
      <c r="AK27" s="1">
        <v>50</v>
      </c>
      <c r="AL27" s="1">
        <v>51</v>
      </c>
      <c r="AM27" s="5" t="str">
        <f t="shared" si="11"/>
        <v>TEAM 50</v>
      </c>
      <c r="AN27" s="5" t="str">
        <f t="shared" si="11"/>
        <v>TEAM 51</v>
      </c>
      <c r="AO27" s="294" t="s">
        <v>103</v>
      </c>
      <c r="AP27" s="22" t="str">
        <f t="shared" si="12"/>
        <v>50</v>
      </c>
      <c r="AQ27" s="22" t="str">
        <f t="shared" si="12"/>
        <v>51</v>
      </c>
      <c r="AR27" s="22">
        <f t="shared" si="13"/>
        <v>60</v>
      </c>
      <c r="AS27" s="22">
        <f t="shared" si="13"/>
        <v>61</v>
      </c>
      <c r="AT27" s="5" t="str">
        <f t="shared" si="14"/>
        <v>TEAM 60</v>
      </c>
      <c r="AU27" s="288" t="str">
        <f t="shared" si="14"/>
        <v>TEAM 61</v>
      </c>
    </row>
    <row r="28" spans="1:47" ht="14" thickTop="1" thickBot="1" x14ac:dyDescent="0.35">
      <c r="A28" s="34" t="s">
        <v>10</v>
      </c>
      <c r="B28" s="5" t="s">
        <v>100</v>
      </c>
      <c r="C28" s="5" t="s">
        <v>93</v>
      </c>
      <c r="D28" s="35" t="s">
        <v>175</v>
      </c>
      <c r="E28" s="1" t="str">
        <f t="shared" ref="E28:F91" si="15">RIGHT(B28,2)</f>
        <v xml:space="preserve"> 8</v>
      </c>
      <c r="F28" s="1" t="str">
        <f t="shared" si="15"/>
        <v xml:space="preserve"> 3</v>
      </c>
      <c r="G28" s="1">
        <f t="shared" ref="G28:H91" si="16">E28+10</f>
        <v>18</v>
      </c>
      <c r="H28" s="1">
        <f t="shared" si="16"/>
        <v>13</v>
      </c>
      <c r="I28" s="5" t="str">
        <f t="shared" ref="I28:J91" si="17">CONCATENATE("TEAM ",G28)</f>
        <v>TEAM 18</v>
      </c>
      <c r="J28" s="5" t="str">
        <f t="shared" si="17"/>
        <v>TEAM 13</v>
      </c>
      <c r="K28" s="87" t="s">
        <v>157</v>
      </c>
      <c r="L28" s="87" t="s">
        <v>152</v>
      </c>
      <c r="M28" s="36" t="s">
        <v>11</v>
      </c>
      <c r="N28" s="1" t="str">
        <f t="shared" si="3"/>
        <v>18</v>
      </c>
      <c r="O28" s="1" t="str">
        <f t="shared" si="3"/>
        <v>13</v>
      </c>
      <c r="P28" s="1">
        <f t="shared" si="4"/>
        <v>28</v>
      </c>
      <c r="Q28" s="1">
        <f t="shared" si="4"/>
        <v>23</v>
      </c>
      <c r="R28" s="5" t="str">
        <f t="shared" si="5"/>
        <v>TEAM 28</v>
      </c>
      <c r="S28" s="5" t="str">
        <f t="shared" si="5"/>
        <v>TEAM 23</v>
      </c>
      <c r="T28" s="37" t="s">
        <v>703</v>
      </c>
      <c r="U28" s="1" t="s">
        <v>719</v>
      </c>
      <c r="V28" s="1" t="s">
        <v>718</v>
      </c>
      <c r="W28" s="1">
        <v>34</v>
      </c>
      <c r="X28" s="1">
        <v>33</v>
      </c>
      <c r="Y28" s="5" t="str">
        <f t="shared" si="6"/>
        <v>TEAM 34</v>
      </c>
      <c r="Z28" s="5" t="str">
        <f t="shared" si="6"/>
        <v>TEAM 33</v>
      </c>
      <c r="AA28" s="38" t="s">
        <v>704</v>
      </c>
      <c r="AB28" s="1" t="str">
        <f t="shared" si="7"/>
        <v>34</v>
      </c>
      <c r="AC28" s="1" t="str">
        <f t="shared" si="7"/>
        <v>33</v>
      </c>
      <c r="AD28" s="1">
        <f t="shared" si="8"/>
        <v>42</v>
      </c>
      <c r="AE28" s="1">
        <f t="shared" si="8"/>
        <v>41</v>
      </c>
      <c r="AF28" s="5" t="str">
        <f t="shared" si="9"/>
        <v>TEAM 42</v>
      </c>
      <c r="AG28" s="282" t="str">
        <f t="shared" si="9"/>
        <v>TEAM 41</v>
      </c>
      <c r="AH28" s="287" t="s">
        <v>102</v>
      </c>
      <c r="AI28" s="1" t="str">
        <f t="shared" si="10"/>
        <v>42</v>
      </c>
      <c r="AJ28" s="1" t="str">
        <f t="shared" si="10"/>
        <v>41</v>
      </c>
      <c r="AK28" s="1">
        <v>54</v>
      </c>
      <c r="AL28" s="1">
        <v>49</v>
      </c>
      <c r="AM28" s="5" t="str">
        <f t="shared" si="11"/>
        <v>TEAM 54</v>
      </c>
      <c r="AN28" s="5" t="str">
        <f t="shared" si="11"/>
        <v>TEAM 49</v>
      </c>
      <c r="AO28" s="294" t="s">
        <v>103</v>
      </c>
      <c r="AP28" s="22" t="str">
        <f t="shared" si="12"/>
        <v>54</v>
      </c>
      <c r="AQ28" s="22" t="str">
        <f t="shared" si="12"/>
        <v>49</v>
      </c>
      <c r="AR28" s="22">
        <f t="shared" si="13"/>
        <v>64</v>
      </c>
      <c r="AS28" s="22">
        <f t="shared" si="13"/>
        <v>59</v>
      </c>
      <c r="AT28" s="5" t="str">
        <f t="shared" si="14"/>
        <v>TEAM 64</v>
      </c>
      <c r="AU28" s="288" t="str">
        <f t="shared" si="14"/>
        <v>TEAM 59</v>
      </c>
    </row>
    <row r="29" spans="1:47" ht="14" thickTop="1" thickBot="1" x14ac:dyDescent="0.35">
      <c r="A29" s="34" t="s">
        <v>10</v>
      </c>
      <c r="B29" s="5" t="s">
        <v>98</v>
      </c>
      <c r="C29" s="5" t="s">
        <v>95</v>
      </c>
      <c r="D29" s="35" t="s">
        <v>175</v>
      </c>
      <c r="E29" s="1" t="str">
        <f t="shared" si="15"/>
        <v xml:space="preserve"> 7</v>
      </c>
      <c r="F29" s="1" t="str">
        <f t="shared" si="15"/>
        <v xml:space="preserve"> 9</v>
      </c>
      <c r="G29" s="1">
        <f t="shared" si="16"/>
        <v>17</v>
      </c>
      <c r="H29" s="1">
        <f t="shared" si="16"/>
        <v>19</v>
      </c>
      <c r="I29" s="5" t="str">
        <f t="shared" si="17"/>
        <v>TEAM 17</v>
      </c>
      <c r="J29" s="5" t="str">
        <f t="shared" si="17"/>
        <v>TEAM 19</v>
      </c>
      <c r="K29" s="87" t="s">
        <v>156</v>
      </c>
      <c r="L29" s="87" t="s">
        <v>158</v>
      </c>
      <c r="M29" s="36" t="s">
        <v>11</v>
      </c>
      <c r="N29" s="1" t="str">
        <f t="shared" si="3"/>
        <v>17</v>
      </c>
      <c r="O29" s="1" t="str">
        <f t="shared" si="3"/>
        <v>19</v>
      </c>
      <c r="P29" s="1">
        <f t="shared" si="4"/>
        <v>27</v>
      </c>
      <c r="Q29" s="1">
        <f t="shared" si="4"/>
        <v>29</v>
      </c>
      <c r="R29" s="5" t="str">
        <f t="shared" si="5"/>
        <v>TEAM 27</v>
      </c>
      <c r="S29" s="5" t="str">
        <f t="shared" si="5"/>
        <v>TEAM 29</v>
      </c>
      <c r="T29" s="37" t="s">
        <v>703</v>
      </c>
      <c r="U29" s="1" t="s">
        <v>719</v>
      </c>
      <c r="V29" s="1" t="s">
        <v>716</v>
      </c>
      <c r="W29" s="1">
        <v>34</v>
      </c>
      <c r="X29" s="1">
        <v>38</v>
      </c>
      <c r="Y29" s="5" t="str">
        <f t="shared" si="6"/>
        <v>TEAM 34</v>
      </c>
      <c r="Z29" s="5" t="str">
        <f t="shared" si="6"/>
        <v>TEAM 38</v>
      </c>
      <c r="AA29" s="38" t="s">
        <v>704</v>
      </c>
      <c r="AB29" s="1" t="str">
        <f t="shared" si="7"/>
        <v>34</v>
      </c>
      <c r="AC29" s="1" t="str">
        <f t="shared" si="7"/>
        <v>38</v>
      </c>
      <c r="AD29" s="1">
        <f t="shared" si="8"/>
        <v>42</v>
      </c>
      <c r="AE29" s="1">
        <f t="shared" si="8"/>
        <v>46</v>
      </c>
      <c r="AF29" s="5" t="str">
        <f t="shared" si="9"/>
        <v>TEAM 42</v>
      </c>
      <c r="AG29" s="282" t="str">
        <f t="shared" si="9"/>
        <v>TEAM 46</v>
      </c>
      <c r="AH29" s="287" t="s">
        <v>102</v>
      </c>
      <c r="AI29" s="1" t="str">
        <f t="shared" si="10"/>
        <v>42</v>
      </c>
      <c r="AJ29" s="1" t="str">
        <f t="shared" si="10"/>
        <v>46</v>
      </c>
      <c r="AK29" s="1">
        <v>53</v>
      </c>
      <c r="AL29" s="1">
        <v>55</v>
      </c>
      <c r="AM29" s="5" t="str">
        <f t="shared" si="11"/>
        <v>TEAM 53</v>
      </c>
      <c r="AN29" s="5" t="str">
        <f t="shared" si="11"/>
        <v>TEAM 55</v>
      </c>
      <c r="AO29" s="294" t="s">
        <v>103</v>
      </c>
      <c r="AP29" s="22" t="str">
        <f t="shared" si="12"/>
        <v>53</v>
      </c>
      <c r="AQ29" s="22" t="str">
        <f t="shared" si="12"/>
        <v>55</v>
      </c>
      <c r="AR29" s="22">
        <f t="shared" si="13"/>
        <v>63</v>
      </c>
      <c r="AS29" s="22">
        <f t="shared" si="13"/>
        <v>65</v>
      </c>
      <c r="AT29" s="5" t="str">
        <f t="shared" si="14"/>
        <v>TEAM 63</v>
      </c>
      <c r="AU29" s="288" t="str">
        <f t="shared" si="14"/>
        <v>TEAM 65</v>
      </c>
    </row>
    <row r="30" spans="1:47" ht="14" thickTop="1" thickBot="1" x14ac:dyDescent="0.35">
      <c r="A30" s="34" t="s">
        <v>10</v>
      </c>
      <c r="B30" s="5" t="s">
        <v>95</v>
      </c>
      <c r="C30" s="5" t="s">
        <v>101</v>
      </c>
      <c r="D30" s="35" t="s">
        <v>175</v>
      </c>
      <c r="E30" s="1" t="str">
        <f t="shared" si="15"/>
        <v xml:space="preserve"> 9</v>
      </c>
      <c r="F30" s="1" t="str">
        <f t="shared" si="15"/>
        <v>10</v>
      </c>
      <c r="G30" s="1">
        <f t="shared" si="16"/>
        <v>19</v>
      </c>
      <c r="H30" s="1">
        <f t="shared" si="16"/>
        <v>20</v>
      </c>
      <c r="I30" s="5" t="str">
        <f t="shared" si="17"/>
        <v>TEAM 19</v>
      </c>
      <c r="J30" s="5" t="str">
        <f t="shared" si="17"/>
        <v>TEAM 20</v>
      </c>
      <c r="K30" s="87" t="s">
        <v>158</v>
      </c>
      <c r="L30" s="87" t="s">
        <v>159</v>
      </c>
      <c r="M30" s="36" t="s">
        <v>11</v>
      </c>
      <c r="N30" s="1" t="str">
        <f t="shared" si="3"/>
        <v>19</v>
      </c>
      <c r="O30" s="1" t="str">
        <f t="shared" si="3"/>
        <v>20</v>
      </c>
      <c r="P30" s="1">
        <f t="shared" si="4"/>
        <v>29</v>
      </c>
      <c r="Q30" s="1">
        <f t="shared" si="4"/>
        <v>30</v>
      </c>
      <c r="R30" s="5" t="str">
        <f t="shared" si="5"/>
        <v>TEAM 29</v>
      </c>
      <c r="S30" s="5" t="str">
        <f t="shared" si="5"/>
        <v>TEAM 30</v>
      </c>
      <c r="T30" s="37" t="s">
        <v>703</v>
      </c>
      <c r="U30" s="1" t="s">
        <v>722</v>
      </c>
      <c r="V30" s="1" t="s">
        <v>717</v>
      </c>
      <c r="W30" s="1">
        <v>32</v>
      </c>
      <c r="X30" s="1">
        <v>36</v>
      </c>
      <c r="Y30" s="5" t="str">
        <f t="shared" si="6"/>
        <v>TEAM 32</v>
      </c>
      <c r="Z30" s="5" t="str">
        <f t="shared" si="6"/>
        <v>TEAM 36</v>
      </c>
      <c r="AA30" s="38" t="s">
        <v>704</v>
      </c>
      <c r="AB30" s="1" t="str">
        <f t="shared" si="7"/>
        <v>32</v>
      </c>
      <c r="AC30" s="1" t="str">
        <f t="shared" si="7"/>
        <v>36</v>
      </c>
      <c r="AD30" s="1">
        <f t="shared" si="8"/>
        <v>40</v>
      </c>
      <c r="AE30" s="1">
        <f t="shared" si="8"/>
        <v>44</v>
      </c>
      <c r="AF30" s="5" t="str">
        <f t="shared" si="9"/>
        <v>TEAM 40</v>
      </c>
      <c r="AG30" s="282" t="str">
        <f t="shared" si="9"/>
        <v>TEAM 44</v>
      </c>
      <c r="AH30" s="287" t="s">
        <v>102</v>
      </c>
      <c r="AI30" s="1" t="str">
        <f t="shared" si="10"/>
        <v>40</v>
      </c>
      <c r="AJ30" s="1" t="str">
        <f t="shared" si="10"/>
        <v>44</v>
      </c>
      <c r="AK30" s="1">
        <v>55</v>
      </c>
      <c r="AL30" s="1">
        <v>56</v>
      </c>
      <c r="AM30" s="5" t="str">
        <f t="shared" si="11"/>
        <v>TEAM 55</v>
      </c>
      <c r="AN30" s="5" t="str">
        <f t="shared" si="11"/>
        <v>TEAM 56</v>
      </c>
      <c r="AO30" s="294" t="s">
        <v>103</v>
      </c>
      <c r="AP30" s="22" t="str">
        <f t="shared" si="12"/>
        <v>55</v>
      </c>
      <c r="AQ30" s="22" t="str">
        <f t="shared" si="12"/>
        <v>56</v>
      </c>
      <c r="AR30" s="22">
        <f t="shared" si="13"/>
        <v>65</v>
      </c>
      <c r="AS30" s="22">
        <f t="shared" si="13"/>
        <v>66</v>
      </c>
      <c r="AT30" s="5" t="str">
        <f t="shared" si="14"/>
        <v>TEAM 65</v>
      </c>
      <c r="AU30" s="288" t="str">
        <f t="shared" si="14"/>
        <v>TEAM 66</v>
      </c>
    </row>
    <row r="31" spans="1:47" ht="14" thickTop="1" thickBot="1" x14ac:dyDescent="0.35">
      <c r="A31" s="34" t="s">
        <v>10</v>
      </c>
      <c r="B31" s="5" t="s">
        <v>94</v>
      </c>
      <c r="C31" s="5" t="s">
        <v>96</v>
      </c>
      <c r="D31" s="35" t="s">
        <v>175</v>
      </c>
      <c r="E31" s="1" t="str">
        <f t="shared" si="15"/>
        <v xml:space="preserve"> 5</v>
      </c>
      <c r="F31" s="1" t="str">
        <f t="shared" si="15"/>
        <v xml:space="preserve"> 2</v>
      </c>
      <c r="G31" s="1">
        <f t="shared" si="16"/>
        <v>15</v>
      </c>
      <c r="H31" s="1">
        <f t="shared" si="16"/>
        <v>12</v>
      </c>
      <c r="I31" s="5" t="str">
        <f t="shared" si="17"/>
        <v>TEAM 15</v>
      </c>
      <c r="J31" s="5" t="str">
        <f t="shared" si="17"/>
        <v>TEAM 12</v>
      </c>
      <c r="K31" s="87" t="s">
        <v>154</v>
      </c>
      <c r="L31" s="87" t="s">
        <v>151</v>
      </c>
      <c r="M31" s="36" t="s">
        <v>11</v>
      </c>
      <c r="N31" s="1" t="str">
        <f t="shared" si="3"/>
        <v>15</v>
      </c>
      <c r="O31" s="1" t="str">
        <f t="shared" si="3"/>
        <v>12</v>
      </c>
      <c r="P31" s="1">
        <f t="shared" si="4"/>
        <v>25</v>
      </c>
      <c r="Q31" s="1">
        <f t="shared" si="4"/>
        <v>22</v>
      </c>
      <c r="R31" s="5" t="str">
        <f t="shared" si="5"/>
        <v>TEAM 25</v>
      </c>
      <c r="S31" s="5" t="str">
        <f t="shared" si="5"/>
        <v>TEAM 22</v>
      </c>
      <c r="T31" s="37" t="s">
        <v>703</v>
      </c>
      <c r="U31" s="1" t="s">
        <v>721</v>
      </c>
      <c r="V31" s="1" t="s">
        <v>715</v>
      </c>
      <c r="W31" s="1">
        <v>37</v>
      </c>
      <c r="X31" s="1">
        <v>31</v>
      </c>
      <c r="Y31" s="5" t="str">
        <f t="shared" si="6"/>
        <v>TEAM 37</v>
      </c>
      <c r="Z31" s="5" t="str">
        <f t="shared" si="6"/>
        <v>TEAM 31</v>
      </c>
      <c r="AA31" s="38" t="s">
        <v>704</v>
      </c>
      <c r="AB31" s="1" t="str">
        <f t="shared" si="7"/>
        <v>37</v>
      </c>
      <c r="AC31" s="1" t="str">
        <f t="shared" si="7"/>
        <v>31</v>
      </c>
      <c r="AD31" s="1">
        <f t="shared" si="8"/>
        <v>45</v>
      </c>
      <c r="AE31" s="1">
        <f t="shared" si="8"/>
        <v>39</v>
      </c>
      <c r="AF31" s="5" t="str">
        <f t="shared" si="9"/>
        <v>TEAM 45</v>
      </c>
      <c r="AG31" s="282" t="str">
        <f t="shared" si="9"/>
        <v>TEAM 39</v>
      </c>
      <c r="AH31" s="287" t="s">
        <v>102</v>
      </c>
      <c r="AI31" s="1" t="str">
        <f t="shared" si="10"/>
        <v>45</v>
      </c>
      <c r="AJ31" s="1" t="str">
        <f t="shared" si="10"/>
        <v>39</v>
      </c>
      <c r="AK31" s="1">
        <v>51</v>
      </c>
      <c r="AL31" s="1">
        <v>48</v>
      </c>
      <c r="AM31" s="5" t="str">
        <f t="shared" si="11"/>
        <v>TEAM 51</v>
      </c>
      <c r="AN31" s="5" t="str">
        <f t="shared" si="11"/>
        <v>TEAM 48</v>
      </c>
      <c r="AO31" s="294" t="s">
        <v>103</v>
      </c>
      <c r="AP31" s="22" t="str">
        <f t="shared" si="12"/>
        <v>51</v>
      </c>
      <c r="AQ31" s="22" t="str">
        <f t="shared" si="12"/>
        <v>48</v>
      </c>
      <c r="AR31" s="22">
        <f t="shared" si="13"/>
        <v>61</v>
      </c>
      <c r="AS31" s="22">
        <f t="shared" si="13"/>
        <v>58</v>
      </c>
      <c r="AT31" s="5" t="str">
        <f t="shared" si="14"/>
        <v>TEAM 61</v>
      </c>
      <c r="AU31" s="288" t="str">
        <f t="shared" si="14"/>
        <v>TEAM 58</v>
      </c>
    </row>
    <row r="32" spans="1:47" ht="14" thickTop="1" thickBot="1" x14ac:dyDescent="0.35">
      <c r="A32" s="34" t="s">
        <v>10</v>
      </c>
      <c r="B32" s="5" t="s">
        <v>97</v>
      </c>
      <c r="C32" s="5" t="s">
        <v>98</v>
      </c>
      <c r="D32" s="35" t="s">
        <v>175</v>
      </c>
      <c r="E32" s="1" t="str">
        <f t="shared" si="15"/>
        <v xml:space="preserve"> 1</v>
      </c>
      <c r="F32" s="1" t="str">
        <f t="shared" si="15"/>
        <v xml:space="preserve"> 7</v>
      </c>
      <c r="G32" s="1">
        <f t="shared" si="16"/>
        <v>11</v>
      </c>
      <c r="H32" s="1">
        <f t="shared" si="16"/>
        <v>17</v>
      </c>
      <c r="I32" s="5" t="str">
        <f t="shared" si="17"/>
        <v>TEAM 11</v>
      </c>
      <c r="J32" s="5" t="str">
        <f t="shared" si="17"/>
        <v>TEAM 17</v>
      </c>
      <c r="K32" s="87" t="s">
        <v>150</v>
      </c>
      <c r="L32" s="87" t="s">
        <v>156</v>
      </c>
      <c r="M32" s="36" t="s">
        <v>11</v>
      </c>
      <c r="N32" s="1" t="str">
        <f t="shared" si="3"/>
        <v>11</v>
      </c>
      <c r="O32" s="1" t="str">
        <f t="shared" si="3"/>
        <v>17</v>
      </c>
      <c r="P32" s="1">
        <f t="shared" si="4"/>
        <v>21</v>
      </c>
      <c r="Q32" s="1">
        <f t="shared" si="4"/>
        <v>27</v>
      </c>
      <c r="R32" s="5" t="str">
        <f t="shared" si="5"/>
        <v>TEAM 21</v>
      </c>
      <c r="S32" s="5" t="str">
        <f t="shared" si="5"/>
        <v>TEAM 27</v>
      </c>
      <c r="T32" s="37" t="s">
        <v>703</v>
      </c>
      <c r="U32" s="1" t="s">
        <v>718</v>
      </c>
      <c r="V32" s="1" t="s">
        <v>720</v>
      </c>
      <c r="W32" s="1">
        <v>33</v>
      </c>
      <c r="X32" s="1">
        <v>35</v>
      </c>
      <c r="Y32" s="5" t="str">
        <f t="shared" si="6"/>
        <v>TEAM 33</v>
      </c>
      <c r="Z32" s="5" t="str">
        <f t="shared" si="6"/>
        <v>TEAM 35</v>
      </c>
      <c r="AA32" s="38" t="s">
        <v>704</v>
      </c>
      <c r="AB32" s="1" t="str">
        <f t="shared" si="7"/>
        <v>33</v>
      </c>
      <c r="AC32" s="1" t="str">
        <f t="shared" si="7"/>
        <v>35</v>
      </c>
      <c r="AD32" s="1">
        <f t="shared" si="8"/>
        <v>41</v>
      </c>
      <c r="AE32" s="1">
        <f t="shared" si="8"/>
        <v>43</v>
      </c>
      <c r="AF32" s="5" t="str">
        <f t="shared" si="9"/>
        <v>TEAM 41</v>
      </c>
      <c r="AG32" s="282" t="str">
        <f t="shared" si="9"/>
        <v>TEAM 43</v>
      </c>
      <c r="AH32" s="287" t="s">
        <v>102</v>
      </c>
      <c r="AI32" s="1" t="str">
        <f t="shared" si="10"/>
        <v>41</v>
      </c>
      <c r="AJ32" s="1" t="str">
        <f t="shared" si="10"/>
        <v>43</v>
      </c>
      <c r="AK32" s="1">
        <v>47</v>
      </c>
      <c r="AL32" s="1">
        <v>53</v>
      </c>
      <c r="AM32" s="5" t="str">
        <f t="shared" si="11"/>
        <v>TEAM 47</v>
      </c>
      <c r="AN32" s="5" t="str">
        <f t="shared" si="11"/>
        <v>TEAM 53</v>
      </c>
      <c r="AO32" s="294" t="s">
        <v>103</v>
      </c>
      <c r="AP32" s="22" t="str">
        <f t="shared" si="12"/>
        <v>47</v>
      </c>
      <c r="AQ32" s="22" t="str">
        <f t="shared" si="12"/>
        <v>53</v>
      </c>
      <c r="AR32" s="22">
        <f t="shared" si="13"/>
        <v>57</v>
      </c>
      <c r="AS32" s="22">
        <f t="shared" si="13"/>
        <v>63</v>
      </c>
      <c r="AT32" s="5" t="str">
        <f t="shared" si="14"/>
        <v>TEAM 57</v>
      </c>
      <c r="AU32" s="288" t="str">
        <f t="shared" si="14"/>
        <v>TEAM 63</v>
      </c>
    </row>
    <row r="33" spans="1:53" ht="14" thickTop="1" thickBot="1" x14ac:dyDescent="0.35">
      <c r="A33" s="34" t="s">
        <v>10</v>
      </c>
      <c r="B33" s="5" t="s">
        <v>93</v>
      </c>
      <c r="C33" s="5" t="s">
        <v>99</v>
      </c>
      <c r="D33" s="35" t="s">
        <v>175</v>
      </c>
      <c r="E33" s="1" t="str">
        <f t="shared" si="15"/>
        <v xml:space="preserve"> 3</v>
      </c>
      <c r="F33" s="1" t="str">
        <f t="shared" si="15"/>
        <v xml:space="preserve"> 4</v>
      </c>
      <c r="G33" s="1">
        <f t="shared" si="16"/>
        <v>13</v>
      </c>
      <c r="H33" s="1">
        <f t="shared" si="16"/>
        <v>14</v>
      </c>
      <c r="I33" s="5" t="str">
        <f t="shared" si="17"/>
        <v>TEAM 13</v>
      </c>
      <c r="J33" s="5" t="str">
        <f t="shared" si="17"/>
        <v>TEAM 14</v>
      </c>
      <c r="K33" s="87" t="s">
        <v>152</v>
      </c>
      <c r="L33" s="87" t="s">
        <v>153</v>
      </c>
      <c r="M33" s="36" t="s">
        <v>11</v>
      </c>
      <c r="N33" s="1" t="str">
        <f t="shared" si="3"/>
        <v>13</v>
      </c>
      <c r="O33" s="1" t="str">
        <f t="shared" si="3"/>
        <v>14</v>
      </c>
      <c r="P33" s="1">
        <f t="shared" si="4"/>
        <v>23</v>
      </c>
      <c r="Q33" s="1">
        <f t="shared" si="4"/>
        <v>24</v>
      </c>
      <c r="R33" s="5" t="str">
        <f t="shared" si="5"/>
        <v>TEAM 23</v>
      </c>
      <c r="S33" s="5" t="str">
        <f t="shared" si="5"/>
        <v>TEAM 24</v>
      </c>
      <c r="T33" s="37" t="s">
        <v>703</v>
      </c>
      <c r="U33" s="1" t="s">
        <v>720</v>
      </c>
      <c r="V33" s="1" t="s">
        <v>719</v>
      </c>
      <c r="W33" s="1">
        <v>35</v>
      </c>
      <c r="X33" s="1">
        <v>34</v>
      </c>
      <c r="Y33" s="5" t="str">
        <f t="shared" si="6"/>
        <v>TEAM 35</v>
      </c>
      <c r="Z33" s="5" t="str">
        <f t="shared" si="6"/>
        <v>TEAM 34</v>
      </c>
      <c r="AA33" s="38" t="s">
        <v>704</v>
      </c>
      <c r="AB33" s="1" t="str">
        <f t="shared" si="7"/>
        <v>35</v>
      </c>
      <c r="AC33" s="1" t="str">
        <f t="shared" si="7"/>
        <v>34</v>
      </c>
      <c r="AD33" s="1">
        <f t="shared" si="8"/>
        <v>43</v>
      </c>
      <c r="AE33" s="1">
        <f t="shared" si="8"/>
        <v>42</v>
      </c>
      <c r="AF33" s="5" t="str">
        <f t="shared" si="9"/>
        <v>TEAM 43</v>
      </c>
      <c r="AG33" s="282" t="str">
        <f t="shared" si="9"/>
        <v>TEAM 42</v>
      </c>
      <c r="AH33" s="287" t="s">
        <v>102</v>
      </c>
      <c r="AI33" s="1" t="str">
        <f t="shared" si="10"/>
        <v>43</v>
      </c>
      <c r="AJ33" s="1" t="str">
        <f t="shared" si="10"/>
        <v>42</v>
      </c>
      <c r="AK33" s="1">
        <v>49</v>
      </c>
      <c r="AL33" s="1">
        <v>50</v>
      </c>
      <c r="AM33" s="5" t="str">
        <f t="shared" si="11"/>
        <v>TEAM 49</v>
      </c>
      <c r="AN33" s="5" t="str">
        <f t="shared" si="11"/>
        <v>TEAM 50</v>
      </c>
      <c r="AO33" s="294" t="s">
        <v>103</v>
      </c>
      <c r="AP33" s="22" t="str">
        <f t="shared" si="12"/>
        <v>49</v>
      </c>
      <c r="AQ33" s="22" t="str">
        <f t="shared" si="12"/>
        <v>50</v>
      </c>
      <c r="AR33" s="22">
        <f t="shared" si="13"/>
        <v>59</v>
      </c>
      <c r="AS33" s="22">
        <f t="shared" si="13"/>
        <v>60</v>
      </c>
      <c r="AT33" s="5" t="str">
        <f t="shared" si="14"/>
        <v>TEAM 59</v>
      </c>
      <c r="AU33" s="288" t="str">
        <f t="shared" si="14"/>
        <v>TEAM 60</v>
      </c>
    </row>
    <row r="34" spans="1:53" ht="14" thickTop="1" thickBot="1" x14ac:dyDescent="0.35">
      <c r="A34" s="34" t="s">
        <v>10</v>
      </c>
      <c r="B34" s="5" t="s">
        <v>100</v>
      </c>
      <c r="C34" s="5" t="s">
        <v>92</v>
      </c>
      <c r="D34" s="35" t="s">
        <v>175</v>
      </c>
      <c r="E34" s="1" t="str">
        <f t="shared" si="15"/>
        <v xml:space="preserve"> 8</v>
      </c>
      <c r="F34" s="1" t="str">
        <f t="shared" si="15"/>
        <v xml:space="preserve"> 6</v>
      </c>
      <c r="G34" s="1">
        <f t="shared" si="16"/>
        <v>18</v>
      </c>
      <c r="H34" s="1">
        <f t="shared" si="16"/>
        <v>16</v>
      </c>
      <c r="I34" s="5" t="str">
        <f t="shared" si="17"/>
        <v>TEAM 18</v>
      </c>
      <c r="J34" s="5" t="str">
        <f t="shared" si="17"/>
        <v>TEAM 16</v>
      </c>
      <c r="K34" s="87" t="s">
        <v>157</v>
      </c>
      <c r="L34" s="87" t="s">
        <v>155</v>
      </c>
      <c r="M34" s="36" t="s">
        <v>11</v>
      </c>
      <c r="N34" s="1" t="str">
        <f t="shared" si="3"/>
        <v>18</v>
      </c>
      <c r="O34" s="1" t="str">
        <f t="shared" si="3"/>
        <v>16</v>
      </c>
      <c r="P34" s="1">
        <f t="shared" si="4"/>
        <v>28</v>
      </c>
      <c r="Q34" s="1">
        <f t="shared" si="4"/>
        <v>26</v>
      </c>
      <c r="R34" s="5" t="str">
        <f t="shared" si="5"/>
        <v>TEAM 28</v>
      </c>
      <c r="S34" s="5" t="str">
        <f t="shared" si="5"/>
        <v>TEAM 26</v>
      </c>
      <c r="T34" s="37" t="s">
        <v>703</v>
      </c>
      <c r="U34" s="1" t="s">
        <v>718</v>
      </c>
      <c r="V34" s="1" t="s">
        <v>717</v>
      </c>
      <c r="W34" s="1">
        <v>33</v>
      </c>
      <c r="X34" s="1">
        <v>36</v>
      </c>
      <c r="Y34" s="5" t="str">
        <f t="shared" si="6"/>
        <v>TEAM 33</v>
      </c>
      <c r="Z34" s="5" t="str">
        <f t="shared" si="6"/>
        <v>TEAM 36</v>
      </c>
      <c r="AA34" s="38" t="s">
        <v>704</v>
      </c>
      <c r="AB34" s="1" t="str">
        <f t="shared" si="7"/>
        <v>33</v>
      </c>
      <c r="AC34" s="1" t="str">
        <f t="shared" si="7"/>
        <v>36</v>
      </c>
      <c r="AD34" s="1">
        <f t="shared" si="8"/>
        <v>41</v>
      </c>
      <c r="AE34" s="1">
        <f t="shared" si="8"/>
        <v>44</v>
      </c>
      <c r="AF34" s="5" t="str">
        <f t="shared" si="9"/>
        <v>TEAM 41</v>
      </c>
      <c r="AG34" s="282" t="str">
        <f t="shared" si="9"/>
        <v>TEAM 44</v>
      </c>
      <c r="AH34" s="287" t="s">
        <v>102</v>
      </c>
      <c r="AI34" s="1" t="str">
        <f t="shared" si="10"/>
        <v>41</v>
      </c>
      <c r="AJ34" s="1" t="str">
        <f t="shared" si="10"/>
        <v>44</v>
      </c>
      <c r="AK34" s="1">
        <v>54</v>
      </c>
      <c r="AL34" s="1">
        <v>52</v>
      </c>
      <c r="AM34" s="5" t="str">
        <f t="shared" si="11"/>
        <v>TEAM 54</v>
      </c>
      <c r="AN34" s="5" t="str">
        <f t="shared" si="11"/>
        <v>TEAM 52</v>
      </c>
      <c r="AO34" s="294" t="s">
        <v>103</v>
      </c>
      <c r="AP34" s="22" t="str">
        <f t="shared" si="12"/>
        <v>54</v>
      </c>
      <c r="AQ34" s="22" t="str">
        <f t="shared" si="12"/>
        <v>52</v>
      </c>
      <c r="AR34" s="22">
        <f t="shared" si="13"/>
        <v>64</v>
      </c>
      <c r="AS34" s="22">
        <f t="shared" si="13"/>
        <v>62</v>
      </c>
      <c r="AT34" s="5" t="str">
        <f t="shared" si="14"/>
        <v>TEAM 64</v>
      </c>
      <c r="AU34" s="288" t="str">
        <f t="shared" si="14"/>
        <v>TEAM 62</v>
      </c>
    </row>
    <row r="35" spans="1:53" ht="14" thickTop="1" thickBot="1" x14ac:dyDescent="0.35">
      <c r="A35" s="34" t="s">
        <v>10</v>
      </c>
      <c r="B35" s="5" t="s">
        <v>94</v>
      </c>
      <c r="C35" s="5" t="s">
        <v>93</v>
      </c>
      <c r="D35" s="35" t="s">
        <v>175</v>
      </c>
      <c r="E35" s="1" t="str">
        <f t="shared" si="15"/>
        <v xml:space="preserve"> 5</v>
      </c>
      <c r="F35" s="1" t="str">
        <f t="shared" si="15"/>
        <v xml:space="preserve"> 3</v>
      </c>
      <c r="G35" s="1">
        <f t="shared" si="16"/>
        <v>15</v>
      </c>
      <c r="H35" s="1">
        <f t="shared" si="16"/>
        <v>13</v>
      </c>
      <c r="I35" s="5" t="str">
        <f t="shared" si="17"/>
        <v>TEAM 15</v>
      </c>
      <c r="J35" s="5" t="str">
        <f t="shared" si="17"/>
        <v>TEAM 13</v>
      </c>
      <c r="K35" s="87" t="s">
        <v>154</v>
      </c>
      <c r="L35" s="87" t="s">
        <v>152</v>
      </c>
      <c r="M35" s="36" t="s">
        <v>11</v>
      </c>
      <c r="N35" s="1" t="str">
        <f t="shared" si="3"/>
        <v>15</v>
      </c>
      <c r="O35" s="1" t="str">
        <f t="shared" si="3"/>
        <v>13</v>
      </c>
      <c r="P35" s="1">
        <f t="shared" si="4"/>
        <v>25</v>
      </c>
      <c r="Q35" s="1">
        <f t="shared" si="4"/>
        <v>23</v>
      </c>
      <c r="R35" s="5" t="str">
        <f t="shared" si="5"/>
        <v>TEAM 25</v>
      </c>
      <c r="S35" s="5" t="str">
        <f t="shared" si="5"/>
        <v>TEAM 23</v>
      </c>
      <c r="T35" s="37" t="s">
        <v>703</v>
      </c>
      <c r="U35" s="1" t="s">
        <v>716</v>
      </c>
      <c r="V35" s="1" t="s">
        <v>715</v>
      </c>
      <c r="W35" s="1">
        <v>38</v>
      </c>
      <c r="X35" s="1">
        <v>31</v>
      </c>
      <c r="Y35" s="5" t="str">
        <f t="shared" si="6"/>
        <v>TEAM 38</v>
      </c>
      <c r="Z35" s="5" t="str">
        <f t="shared" si="6"/>
        <v>TEAM 31</v>
      </c>
      <c r="AA35" s="38" t="s">
        <v>704</v>
      </c>
      <c r="AB35" s="1" t="str">
        <f t="shared" si="7"/>
        <v>38</v>
      </c>
      <c r="AC35" s="1" t="str">
        <f t="shared" si="7"/>
        <v>31</v>
      </c>
      <c r="AD35" s="1">
        <f t="shared" si="8"/>
        <v>46</v>
      </c>
      <c r="AE35" s="1">
        <f t="shared" si="8"/>
        <v>39</v>
      </c>
      <c r="AF35" s="5" t="str">
        <f t="shared" si="9"/>
        <v>TEAM 46</v>
      </c>
      <c r="AG35" s="282" t="str">
        <f t="shared" si="9"/>
        <v>TEAM 39</v>
      </c>
      <c r="AH35" s="287" t="s">
        <v>102</v>
      </c>
      <c r="AI35" s="1" t="str">
        <f t="shared" si="10"/>
        <v>46</v>
      </c>
      <c r="AJ35" s="1" t="str">
        <f t="shared" si="10"/>
        <v>39</v>
      </c>
      <c r="AK35" s="1">
        <v>51</v>
      </c>
      <c r="AL35" s="1">
        <v>49</v>
      </c>
      <c r="AM35" s="5" t="str">
        <f t="shared" si="11"/>
        <v>TEAM 51</v>
      </c>
      <c r="AN35" s="5" t="str">
        <f t="shared" si="11"/>
        <v>TEAM 49</v>
      </c>
      <c r="AO35" s="294" t="s">
        <v>103</v>
      </c>
      <c r="AP35" s="22" t="str">
        <f t="shared" si="12"/>
        <v>51</v>
      </c>
      <c r="AQ35" s="22" t="str">
        <f t="shared" si="12"/>
        <v>49</v>
      </c>
      <c r="AR35" s="22">
        <f t="shared" si="13"/>
        <v>61</v>
      </c>
      <c r="AS35" s="22">
        <f t="shared" si="13"/>
        <v>59</v>
      </c>
      <c r="AT35" s="5" t="str">
        <f t="shared" si="14"/>
        <v>TEAM 61</v>
      </c>
      <c r="AU35" s="288" t="str">
        <f t="shared" si="14"/>
        <v>TEAM 59</v>
      </c>
    </row>
    <row r="36" spans="1:53" ht="14" thickTop="1" thickBot="1" x14ac:dyDescent="0.35">
      <c r="A36" s="34" t="s">
        <v>10</v>
      </c>
      <c r="B36" s="5" t="s">
        <v>96</v>
      </c>
      <c r="C36" s="5" t="s">
        <v>95</v>
      </c>
      <c r="D36" s="35" t="s">
        <v>175</v>
      </c>
      <c r="E36" s="1" t="str">
        <f t="shared" si="15"/>
        <v xml:space="preserve"> 2</v>
      </c>
      <c r="F36" s="1" t="str">
        <f t="shared" si="15"/>
        <v xml:space="preserve"> 9</v>
      </c>
      <c r="G36" s="1">
        <f t="shared" si="16"/>
        <v>12</v>
      </c>
      <c r="H36" s="1">
        <f t="shared" si="16"/>
        <v>19</v>
      </c>
      <c r="I36" s="5" t="str">
        <f t="shared" si="17"/>
        <v>TEAM 12</v>
      </c>
      <c r="J36" s="5" t="str">
        <f t="shared" si="17"/>
        <v>TEAM 19</v>
      </c>
      <c r="K36" s="87" t="s">
        <v>151</v>
      </c>
      <c r="L36" s="87" t="s">
        <v>158</v>
      </c>
      <c r="M36" s="36" t="s">
        <v>11</v>
      </c>
      <c r="N36" s="1" t="str">
        <f t="shared" si="3"/>
        <v>12</v>
      </c>
      <c r="O36" s="1" t="str">
        <f t="shared" si="3"/>
        <v>19</v>
      </c>
      <c r="P36" s="1">
        <f t="shared" si="4"/>
        <v>22</v>
      </c>
      <c r="Q36" s="1">
        <f t="shared" si="4"/>
        <v>29</v>
      </c>
      <c r="R36" s="5" t="str">
        <f t="shared" si="5"/>
        <v>TEAM 22</v>
      </c>
      <c r="S36" s="5" t="str">
        <f t="shared" si="5"/>
        <v>TEAM 29</v>
      </c>
      <c r="T36" s="37" t="s">
        <v>703</v>
      </c>
      <c r="U36" s="1" t="s">
        <v>722</v>
      </c>
      <c r="V36" s="1" t="s">
        <v>721</v>
      </c>
      <c r="W36" s="1">
        <v>32</v>
      </c>
      <c r="X36" s="1">
        <v>37</v>
      </c>
      <c r="Y36" s="5" t="str">
        <f t="shared" si="6"/>
        <v>TEAM 32</v>
      </c>
      <c r="Z36" s="5" t="str">
        <f t="shared" si="6"/>
        <v>TEAM 37</v>
      </c>
      <c r="AA36" s="38" t="s">
        <v>704</v>
      </c>
      <c r="AB36" s="1" t="str">
        <f t="shared" si="7"/>
        <v>32</v>
      </c>
      <c r="AC36" s="1" t="str">
        <f t="shared" si="7"/>
        <v>37</v>
      </c>
      <c r="AD36" s="1">
        <f t="shared" si="8"/>
        <v>40</v>
      </c>
      <c r="AE36" s="1">
        <f t="shared" si="8"/>
        <v>45</v>
      </c>
      <c r="AF36" s="5" t="str">
        <f t="shared" si="9"/>
        <v>TEAM 40</v>
      </c>
      <c r="AG36" s="282" t="str">
        <f t="shared" si="9"/>
        <v>TEAM 45</v>
      </c>
      <c r="AH36" s="287" t="s">
        <v>102</v>
      </c>
      <c r="AI36" s="1" t="str">
        <f t="shared" si="10"/>
        <v>40</v>
      </c>
      <c r="AJ36" s="1" t="str">
        <f t="shared" si="10"/>
        <v>45</v>
      </c>
      <c r="AK36" s="1">
        <v>48</v>
      </c>
      <c r="AL36" s="1">
        <v>55</v>
      </c>
      <c r="AM36" s="5" t="str">
        <f t="shared" si="11"/>
        <v>TEAM 48</v>
      </c>
      <c r="AN36" s="5" t="str">
        <f t="shared" si="11"/>
        <v>TEAM 55</v>
      </c>
      <c r="AO36" s="294" t="s">
        <v>103</v>
      </c>
      <c r="AP36" s="22" t="str">
        <f t="shared" si="12"/>
        <v>48</v>
      </c>
      <c r="AQ36" s="22" t="str">
        <f t="shared" si="12"/>
        <v>55</v>
      </c>
      <c r="AR36" s="22">
        <f t="shared" si="13"/>
        <v>58</v>
      </c>
      <c r="AS36" s="22">
        <f t="shared" si="13"/>
        <v>65</v>
      </c>
      <c r="AT36" s="5" t="str">
        <f t="shared" si="14"/>
        <v>TEAM 58</v>
      </c>
      <c r="AU36" s="288" t="str">
        <f t="shared" si="14"/>
        <v>TEAM 65</v>
      </c>
    </row>
    <row r="37" spans="1:53" ht="14" thickTop="1" thickBot="1" x14ac:dyDescent="0.35">
      <c r="A37" s="34" t="s">
        <v>10</v>
      </c>
      <c r="B37" s="5" t="s">
        <v>99</v>
      </c>
      <c r="C37" s="5" t="s">
        <v>92</v>
      </c>
      <c r="D37" s="35" t="s">
        <v>175</v>
      </c>
      <c r="E37" s="1" t="str">
        <f t="shared" si="15"/>
        <v xml:space="preserve"> 4</v>
      </c>
      <c r="F37" s="1" t="str">
        <f t="shared" si="15"/>
        <v xml:space="preserve"> 6</v>
      </c>
      <c r="G37" s="1">
        <f t="shared" si="16"/>
        <v>14</v>
      </c>
      <c r="H37" s="1">
        <f t="shared" si="16"/>
        <v>16</v>
      </c>
      <c r="I37" s="5" t="str">
        <f t="shared" si="17"/>
        <v>TEAM 14</v>
      </c>
      <c r="J37" s="5" t="str">
        <f t="shared" si="17"/>
        <v>TEAM 16</v>
      </c>
      <c r="K37" s="87" t="s">
        <v>153</v>
      </c>
      <c r="L37" s="87" t="s">
        <v>155</v>
      </c>
      <c r="M37" s="36" t="s">
        <v>11</v>
      </c>
      <c r="N37" s="1" t="str">
        <f t="shared" si="3"/>
        <v>14</v>
      </c>
      <c r="O37" s="1" t="str">
        <f t="shared" si="3"/>
        <v>16</v>
      </c>
      <c r="P37" s="1">
        <f t="shared" si="4"/>
        <v>24</v>
      </c>
      <c r="Q37" s="1">
        <f t="shared" si="4"/>
        <v>26</v>
      </c>
      <c r="R37" s="5" t="str">
        <f t="shared" si="5"/>
        <v>TEAM 24</v>
      </c>
      <c r="S37" s="5" t="str">
        <f t="shared" si="5"/>
        <v>TEAM 26</v>
      </c>
      <c r="T37" s="37" t="s">
        <v>703</v>
      </c>
      <c r="U37" s="1" t="s">
        <v>719</v>
      </c>
      <c r="V37" s="1" t="s">
        <v>717</v>
      </c>
      <c r="W37" s="1">
        <v>34</v>
      </c>
      <c r="X37" s="1">
        <v>36</v>
      </c>
      <c r="Y37" s="5" t="str">
        <f t="shared" si="6"/>
        <v>TEAM 34</v>
      </c>
      <c r="Z37" s="5" t="str">
        <f t="shared" si="6"/>
        <v>TEAM 36</v>
      </c>
      <c r="AA37" s="38" t="s">
        <v>704</v>
      </c>
      <c r="AB37" s="1" t="str">
        <f t="shared" si="7"/>
        <v>34</v>
      </c>
      <c r="AC37" s="1" t="str">
        <f t="shared" si="7"/>
        <v>36</v>
      </c>
      <c r="AD37" s="1">
        <f t="shared" si="8"/>
        <v>42</v>
      </c>
      <c r="AE37" s="1">
        <f t="shared" si="8"/>
        <v>44</v>
      </c>
      <c r="AF37" s="5" t="str">
        <f t="shared" si="9"/>
        <v>TEAM 42</v>
      </c>
      <c r="AG37" s="282" t="str">
        <f t="shared" si="9"/>
        <v>TEAM 44</v>
      </c>
      <c r="AH37" s="287" t="s">
        <v>102</v>
      </c>
      <c r="AI37" s="1" t="str">
        <f t="shared" si="10"/>
        <v>42</v>
      </c>
      <c r="AJ37" s="1" t="str">
        <f t="shared" si="10"/>
        <v>44</v>
      </c>
      <c r="AK37" s="1">
        <v>50</v>
      </c>
      <c r="AL37" s="1">
        <v>52</v>
      </c>
      <c r="AM37" s="5" t="str">
        <f t="shared" si="11"/>
        <v>TEAM 50</v>
      </c>
      <c r="AN37" s="5" t="str">
        <f t="shared" si="11"/>
        <v>TEAM 52</v>
      </c>
      <c r="AO37" s="294" t="s">
        <v>103</v>
      </c>
      <c r="AP37" s="22" t="str">
        <f t="shared" si="12"/>
        <v>50</v>
      </c>
      <c r="AQ37" s="22" t="str">
        <f t="shared" si="12"/>
        <v>52</v>
      </c>
      <c r="AR37" s="22">
        <f t="shared" si="13"/>
        <v>60</v>
      </c>
      <c r="AS37" s="22">
        <f t="shared" si="13"/>
        <v>62</v>
      </c>
      <c r="AT37" s="5" t="str">
        <f t="shared" si="14"/>
        <v>TEAM 60</v>
      </c>
      <c r="AU37" s="288" t="str">
        <f t="shared" si="14"/>
        <v>TEAM 62</v>
      </c>
    </row>
    <row r="38" spans="1:53" ht="14" thickTop="1" thickBot="1" x14ac:dyDescent="0.35">
      <c r="A38" s="34" t="s">
        <v>10</v>
      </c>
      <c r="B38" s="5" t="s">
        <v>98</v>
      </c>
      <c r="C38" s="5" t="s">
        <v>100</v>
      </c>
      <c r="D38" s="35" t="s">
        <v>175</v>
      </c>
      <c r="E38" s="1" t="str">
        <f t="shared" si="15"/>
        <v xml:space="preserve"> 7</v>
      </c>
      <c r="F38" s="1" t="str">
        <f t="shared" si="15"/>
        <v xml:space="preserve"> 8</v>
      </c>
      <c r="G38" s="1">
        <f t="shared" si="16"/>
        <v>17</v>
      </c>
      <c r="H38" s="1">
        <f t="shared" si="16"/>
        <v>18</v>
      </c>
      <c r="I38" s="5" t="str">
        <f t="shared" si="17"/>
        <v>TEAM 17</v>
      </c>
      <c r="J38" s="5" t="str">
        <f t="shared" si="17"/>
        <v>TEAM 18</v>
      </c>
      <c r="K38" s="87" t="s">
        <v>156</v>
      </c>
      <c r="L38" s="87" t="s">
        <v>157</v>
      </c>
      <c r="M38" s="36" t="s">
        <v>11</v>
      </c>
      <c r="N38" s="1" t="str">
        <f t="shared" si="3"/>
        <v>17</v>
      </c>
      <c r="O38" s="1" t="str">
        <f t="shared" si="3"/>
        <v>18</v>
      </c>
      <c r="P38" s="1">
        <f t="shared" si="4"/>
        <v>27</v>
      </c>
      <c r="Q38" s="1">
        <f t="shared" si="4"/>
        <v>28</v>
      </c>
      <c r="R38" s="5" t="str">
        <f t="shared" si="5"/>
        <v>TEAM 27</v>
      </c>
      <c r="S38" s="5" t="str">
        <f t="shared" si="5"/>
        <v>TEAM 28</v>
      </c>
      <c r="T38" s="37" t="s">
        <v>703</v>
      </c>
      <c r="U38" s="1" t="s">
        <v>722</v>
      </c>
      <c r="V38" s="1" t="s">
        <v>715</v>
      </c>
      <c r="W38" s="1">
        <v>32</v>
      </c>
      <c r="X38" s="1">
        <v>31</v>
      </c>
      <c r="Y38" s="5" t="str">
        <f t="shared" si="6"/>
        <v>TEAM 32</v>
      </c>
      <c r="Z38" s="5" t="str">
        <f t="shared" si="6"/>
        <v>TEAM 31</v>
      </c>
      <c r="AA38" s="38" t="s">
        <v>704</v>
      </c>
      <c r="AB38" s="1" t="str">
        <f t="shared" si="7"/>
        <v>32</v>
      </c>
      <c r="AC38" s="1" t="str">
        <f t="shared" si="7"/>
        <v>31</v>
      </c>
      <c r="AD38" s="1">
        <f t="shared" si="8"/>
        <v>40</v>
      </c>
      <c r="AE38" s="1">
        <f t="shared" si="8"/>
        <v>39</v>
      </c>
      <c r="AF38" s="5" t="str">
        <f t="shared" si="9"/>
        <v>TEAM 40</v>
      </c>
      <c r="AG38" s="282" t="str">
        <f t="shared" si="9"/>
        <v>TEAM 39</v>
      </c>
      <c r="AH38" s="287" t="s">
        <v>102</v>
      </c>
      <c r="AI38" s="1" t="str">
        <f t="shared" si="10"/>
        <v>40</v>
      </c>
      <c r="AJ38" s="1" t="str">
        <f t="shared" si="10"/>
        <v>39</v>
      </c>
      <c r="AK38" s="1">
        <v>53</v>
      </c>
      <c r="AL38" s="1">
        <v>54</v>
      </c>
      <c r="AM38" s="5" t="str">
        <f t="shared" si="11"/>
        <v>TEAM 53</v>
      </c>
      <c r="AN38" s="5" t="str">
        <f t="shared" si="11"/>
        <v>TEAM 54</v>
      </c>
      <c r="AO38" s="294" t="s">
        <v>103</v>
      </c>
      <c r="AP38" s="22" t="str">
        <f t="shared" si="12"/>
        <v>53</v>
      </c>
      <c r="AQ38" s="22" t="str">
        <f t="shared" si="12"/>
        <v>54</v>
      </c>
      <c r="AR38" s="22">
        <f t="shared" si="13"/>
        <v>63</v>
      </c>
      <c r="AS38" s="22">
        <f t="shared" si="13"/>
        <v>64</v>
      </c>
      <c r="AT38" s="5" t="str">
        <f t="shared" si="14"/>
        <v>TEAM 63</v>
      </c>
      <c r="AU38" s="288" t="str">
        <f t="shared" si="14"/>
        <v>TEAM 64</v>
      </c>
    </row>
    <row r="39" spans="1:53" ht="14" thickTop="1" thickBot="1" x14ac:dyDescent="0.35">
      <c r="A39" s="34" t="s">
        <v>10</v>
      </c>
      <c r="B39" s="5" t="s">
        <v>101</v>
      </c>
      <c r="C39" s="5" t="s">
        <v>97</v>
      </c>
      <c r="D39" s="35" t="s">
        <v>175</v>
      </c>
      <c r="E39" s="1" t="str">
        <f t="shared" si="15"/>
        <v>10</v>
      </c>
      <c r="F39" s="1" t="str">
        <f t="shared" si="15"/>
        <v xml:space="preserve"> 1</v>
      </c>
      <c r="G39" s="1">
        <f t="shared" si="16"/>
        <v>20</v>
      </c>
      <c r="H39" s="1">
        <f t="shared" si="16"/>
        <v>11</v>
      </c>
      <c r="I39" s="5" t="str">
        <f t="shared" si="17"/>
        <v>TEAM 20</v>
      </c>
      <c r="J39" s="5" t="str">
        <f t="shared" si="17"/>
        <v>TEAM 11</v>
      </c>
      <c r="K39" s="87" t="s">
        <v>159</v>
      </c>
      <c r="L39" s="87" t="s">
        <v>150</v>
      </c>
      <c r="M39" s="36" t="s">
        <v>11</v>
      </c>
      <c r="N39" s="1" t="str">
        <f t="shared" si="3"/>
        <v>20</v>
      </c>
      <c r="O39" s="1" t="str">
        <f t="shared" si="3"/>
        <v>11</v>
      </c>
      <c r="P39" s="1">
        <f t="shared" si="4"/>
        <v>30</v>
      </c>
      <c r="Q39" s="1">
        <f t="shared" si="4"/>
        <v>21</v>
      </c>
      <c r="R39" s="5" t="str">
        <f t="shared" si="5"/>
        <v>TEAM 30</v>
      </c>
      <c r="S39" s="5" t="str">
        <f t="shared" si="5"/>
        <v>TEAM 21</v>
      </c>
      <c r="T39" s="37" t="s">
        <v>703</v>
      </c>
      <c r="U39" s="1" t="s">
        <v>721</v>
      </c>
      <c r="V39" s="1" t="s">
        <v>718</v>
      </c>
      <c r="W39" s="1">
        <v>37</v>
      </c>
      <c r="X39" s="1">
        <v>33</v>
      </c>
      <c r="Y39" s="5" t="str">
        <f t="shared" si="6"/>
        <v>TEAM 37</v>
      </c>
      <c r="Z39" s="5" t="str">
        <f t="shared" si="6"/>
        <v>TEAM 33</v>
      </c>
      <c r="AA39" s="38" t="s">
        <v>704</v>
      </c>
      <c r="AB39" s="1" t="str">
        <f t="shared" si="7"/>
        <v>37</v>
      </c>
      <c r="AC39" s="1" t="str">
        <f t="shared" si="7"/>
        <v>33</v>
      </c>
      <c r="AD39" s="1">
        <f t="shared" si="8"/>
        <v>45</v>
      </c>
      <c r="AE39" s="1">
        <f t="shared" si="8"/>
        <v>41</v>
      </c>
      <c r="AF39" s="5" t="str">
        <f t="shared" si="9"/>
        <v>TEAM 45</v>
      </c>
      <c r="AG39" s="282" t="str">
        <f t="shared" si="9"/>
        <v>TEAM 41</v>
      </c>
      <c r="AH39" s="287" t="s">
        <v>102</v>
      </c>
      <c r="AI39" s="1" t="str">
        <f t="shared" si="10"/>
        <v>45</v>
      </c>
      <c r="AJ39" s="1" t="str">
        <f t="shared" si="10"/>
        <v>41</v>
      </c>
      <c r="AK39" s="1">
        <v>56</v>
      </c>
      <c r="AL39" s="1">
        <v>47</v>
      </c>
      <c r="AM39" s="5" t="str">
        <f t="shared" si="11"/>
        <v>TEAM 56</v>
      </c>
      <c r="AN39" s="5" t="str">
        <f t="shared" si="11"/>
        <v>TEAM 47</v>
      </c>
      <c r="AO39" s="294" t="s">
        <v>103</v>
      </c>
      <c r="AP39" s="22" t="str">
        <f t="shared" si="12"/>
        <v>56</v>
      </c>
      <c r="AQ39" s="22" t="str">
        <f t="shared" si="12"/>
        <v>47</v>
      </c>
      <c r="AR39" s="22">
        <f t="shared" si="13"/>
        <v>66</v>
      </c>
      <c r="AS39" s="22">
        <f t="shared" si="13"/>
        <v>57</v>
      </c>
      <c r="AT39" s="5" t="str">
        <f t="shared" si="14"/>
        <v>TEAM 66</v>
      </c>
      <c r="AU39" s="288" t="str">
        <f t="shared" si="14"/>
        <v>TEAM 57</v>
      </c>
    </row>
    <row r="40" spans="1:53" ht="14" thickTop="1" thickBot="1" x14ac:dyDescent="0.35">
      <c r="A40" s="34" t="s">
        <v>10</v>
      </c>
      <c r="B40" s="5" t="s">
        <v>96</v>
      </c>
      <c r="C40" s="5" t="s">
        <v>99</v>
      </c>
      <c r="D40" s="35" t="s">
        <v>175</v>
      </c>
      <c r="E40" s="1" t="str">
        <f t="shared" si="15"/>
        <v xml:space="preserve"> 2</v>
      </c>
      <c r="F40" s="1" t="str">
        <f t="shared" si="15"/>
        <v xml:space="preserve"> 4</v>
      </c>
      <c r="G40" s="1">
        <f t="shared" si="16"/>
        <v>12</v>
      </c>
      <c r="H40" s="1">
        <f t="shared" si="16"/>
        <v>14</v>
      </c>
      <c r="I40" s="5" t="str">
        <f t="shared" si="17"/>
        <v>TEAM 12</v>
      </c>
      <c r="J40" s="5" t="str">
        <f t="shared" si="17"/>
        <v>TEAM 14</v>
      </c>
      <c r="K40" s="87" t="s">
        <v>151</v>
      </c>
      <c r="L40" s="87" t="s">
        <v>153</v>
      </c>
      <c r="M40" s="36" t="s">
        <v>11</v>
      </c>
      <c r="N40" s="1" t="str">
        <f t="shared" si="3"/>
        <v>12</v>
      </c>
      <c r="O40" s="1" t="str">
        <f t="shared" si="3"/>
        <v>14</v>
      </c>
      <c r="P40" s="1">
        <f t="shared" si="4"/>
        <v>22</v>
      </c>
      <c r="Q40" s="1">
        <f t="shared" si="4"/>
        <v>24</v>
      </c>
      <c r="R40" s="5" t="str">
        <f t="shared" si="5"/>
        <v>TEAM 22</v>
      </c>
      <c r="S40" s="5" t="str">
        <f t="shared" si="5"/>
        <v>TEAM 24</v>
      </c>
      <c r="T40" s="37" t="s">
        <v>703</v>
      </c>
      <c r="U40" s="1" t="s">
        <v>716</v>
      </c>
      <c r="V40" s="1" t="s">
        <v>720</v>
      </c>
      <c r="W40" s="1">
        <v>38</v>
      </c>
      <c r="X40" s="1">
        <v>35</v>
      </c>
      <c r="Y40" s="5" t="str">
        <f t="shared" si="6"/>
        <v>TEAM 38</v>
      </c>
      <c r="Z40" s="5" t="str">
        <f t="shared" si="6"/>
        <v>TEAM 35</v>
      </c>
      <c r="AA40" s="38" t="s">
        <v>704</v>
      </c>
      <c r="AB40" s="1" t="str">
        <f t="shared" si="7"/>
        <v>38</v>
      </c>
      <c r="AC40" s="1" t="str">
        <f t="shared" si="7"/>
        <v>35</v>
      </c>
      <c r="AD40" s="1">
        <f t="shared" si="8"/>
        <v>46</v>
      </c>
      <c r="AE40" s="1">
        <f t="shared" si="8"/>
        <v>43</v>
      </c>
      <c r="AF40" s="5" t="str">
        <f t="shared" si="9"/>
        <v>TEAM 46</v>
      </c>
      <c r="AG40" s="282" t="str">
        <f t="shared" si="9"/>
        <v>TEAM 43</v>
      </c>
      <c r="AH40" s="287" t="s">
        <v>102</v>
      </c>
      <c r="AI40" s="1" t="str">
        <f t="shared" si="10"/>
        <v>46</v>
      </c>
      <c r="AJ40" s="1" t="str">
        <f t="shared" si="10"/>
        <v>43</v>
      </c>
      <c r="AK40" s="1">
        <v>48</v>
      </c>
      <c r="AL40" s="1">
        <v>50</v>
      </c>
      <c r="AM40" s="5" t="str">
        <f t="shared" si="11"/>
        <v>TEAM 48</v>
      </c>
      <c r="AN40" s="5" t="str">
        <f t="shared" si="11"/>
        <v>TEAM 50</v>
      </c>
      <c r="AO40" s="294" t="s">
        <v>103</v>
      </c>
      <c r="AP40" s="22" t="str">
        <f t="shared" si="12"/>
        <v>48</v>
      </c>
      <c r="AQ40" s="22" t="str">
        <f t="shared" si="12"/>
        <v>50</v>
      </c>
      <c r="AR40" s="22">
        <f t="shared" si="13"/>
        <v>58</v>
      </c>
      <c r="AS40" s="22">
        <f t="shared" si="13"/>
        <v>60</v>
      </c>
      <c r="AT40" s="5" t="str">
        <f t="shared" si="14"/>
        <v>TEAM 58</v>
      </c>
      <c r="AU40" s="288" t="str">
        <f t="shared" si="14"/>
        <v>TEAM 60</v>
      </c>
    </row>
    <row r="41" spans="1:53" ht="14" thickTop="1" thickBot="1" x14ac:dyDescent="0.35">
      <c r="A41" s="34" t="s">
        <v>10</v>
      </c>
      <c r="B41" s="5" t="s">
        <v>97</v>
      </c>
      <c r="C41" s="5" t="s">
        <v>94</v>
      </c>
      <c r="D41" s="35" t="s">
        <v>175</v>
      </c>
      <c r="E41" s="1" t="str">
        <f t="shared" si="15"/>
        <v xml:space="preserve"> 1</v>
      </c>
      <c r="F41" s="1" t="str">
        <f t="shared" si="15"/>
        <v xml:space="preserve"> 5</v>
      </c>
      <c r="G41" s="1">
        <f t="shared" si="16"/>
        <v>11</v>
      </c>
      <c r="H41" s="1">
        <f t="shared" si="16"/>
        <v>15</v>
      </c>
      <c r="I41" s="5" t="str">
        <f t="shared" si="17"/>
        <v>TEAM 11</v>
      </c>
      <c r="J41" s="5" t="str">
        <f t="shared" si="17"/>
        <v>TEAM 15</v>
      </c>
      <c r="K41" s="87" t="s">
        <v>150</v>
      </c>
      <c r="L41" s="87" t="s">
        <v>154</v>
      </c>
      <c r="M41" s="36" t="s">
        <v>11</v>
      </c>
      <c r="N41" s="1" t="str">
        <f t="shared" si="3"/>
        <v>11</v>
      </c>
      <c r="O41" s="1" t="str">
        <f t="shared" si="3"/>
        <v>15</v>
      </c>
      <c r="P41" s="1">
        <f t="shared" si="4"/>
        <v>21</v>
      </c>
      <c r="Q41" s="1">
        <f t="shared" si="4"/>
        <v>25</v>
      </c>
      <c r="R41" s="5" t="str">
        <f t="shared" si="5"/>
        <v>TEAM 21</v>
      </c>
      <c r="S41" s="5" t="str">
        <f t="shared" si="5"/>
        <v>TEAM 25</v>
      </c>
      <c r="T41" s="37" t="s">
        <v>703</v>
      </c>
      <c r="U41" s="1" t="s">
        <v>715</v>
      </c>
      <c r="V41" s="1" t="s">
        <v>718</v>
      </c>
      <c r="W41" s="1">
        <v>31</v>
      </c>
      <c r="X41" s="1">
        <v>33</v>
      </c>
      <c r="Y41" s="5" t="str">
        <f t="shared" si="6"/>
        <v>TEAM 31</v>
      </c>
      <c r="Z41" s="5" t="str">
        <f t="shared" si="6"/>
        <v>TEAM 33</v>
      </c>
      <c r="AA41" s="38" t="s">
        <v>704</v>
      </c>
      <c r="AB41" s="1" t="str">
        <f t="shared" si="7"/>
        <v>31</v>
      </c>
      <c r="AC41" s="1" t="str">
        <f t="shared" si="7"/>
        <v>33</v>
      </c>
      <c r="AD41" s="1">
        <f t="shared" si="8"/>
        <v>39</v>
      </c>
      <c r="AE41" s="1">
        <f t="shared" si="8"/>
        <v>41</v>
      </c>
      <c r="AF41" s="5" t="str">
        <f t="shared" si="9"/>
        <v>TEAM 39</v>
      </c>
      <c r="AG41" s="282" t="str">
        <f t="shared" si="9"/>
        <v>TEAM 41</v>
      </c>
      <c r="AH41" s="287" t="s">
        <v>102</v>
      </c>
      <c r="AI41" s="1" t="str">
        <f t="shared" si="10"/>
        <v>39</v>
      </c>
      <c r="AJ41" s="1" t="str">
        <f t="shared" si="10"/>
        <v>41</v>
      </c>
      <c r="AK41" s="1">
        <v>47</v>
      </c>
      <c r="AL41" s="1">
        <v>51</v>
      </c>
      <c r="AM41" s="5" t="str">
        <f t="shared" si="11"/>
        <v>TEAM 47</v>
      </c>
      <c r="AN41" s="5" t="str">
        <f t="shared" si="11"/>
        <v>TEAM 51</v>
      </c>
      <c r="AO41" s="294" t="s">
        <v>103</v>
      </c>
      <c r="AP41" s="22" t="str">
        <f t="shared" si="12"/>
        <v>47</v>
      </c>
      <c r="AQ41" s="22" t="str">
        <f t="shared" si="12"/>
        <v>51</v>
      </c>
      <c r="AR41" s="22">
        <f t="shared" si="13"/>
        <v>57</v>
      </c>
      <c r="AS41" s="22">
        <f t="shared" si="13"/>
        <v>61</v>
      </c>
      <c r="AT41" s="5" t="str">
        <f t="shared" si="14"/>
        <v>TEAM 57</v>
      </c>
      <c r="AU41" s="288" t="str">
        <f t="shared" si="14"/>
        <v>TEAM 61</v>
      </c>
      <c r="BA41" s="1">
        <v>1</v>
      </c>
    </row>
    <row r="42" spans="1:53" ht="14" thickTop="1" thickBot="1" x14ac:dyDescent="0.35">
      <c r="A42" s="34" t="s">
        <v>10</v>
      </c>
      <c r="B42" s="5" t="s">
        <v>92</v>
      </c>
      <c r="C42" s="5" t="s">
        <v>98</v>
      </c>
      <c r="D42" s="35" t="s">
        <v>175</v>
      </c>
      <c r="E42" s="1" t="str">
        <f t="shared" si="15"/>
        <v xml:space="preserve"> 6</v>
      </c>
      <c r="F42" s="1" t="str">
        <f t="shared" si="15"/>
        <v xml:space="preserve"> 7</v>
      </c>
      <c r="G42" s="1">
        <f t="shared" si="16"/>
        <v>16</v>
      </c>
      <c r="H42" s="1">
        <f t="shared" si="16"/>
        <v>17</v>
      </c>
      <c r="I42" s="5" t="str">
        <f t="shared" si="17"/>
        <v>TEAM 16</v>
      </c>
      <c r="J42" s="5" t="str">
        <f t="shared" si="17"/>
        <v>TEAM 17</v>
      </c>
      <c r="K42" s="87" t="s">
        <v>155</v>
      </c>
      <c r="L42" s="87" t="s">
        <v>156</v>
      </c>
      <c r="M42" s="36" t="s">
        <v>11</v>
      </c>
      <c r="N42" s="1" t="str">
        <f t="shared" si="3"/>
        <v>16</v>
      </c>
      <c r="O42" s="1" t="str">
        <f t="shared" si="3"/>
        <v>17</v>
      </c>
      <c r="P42" s="1">
        <f t="shared" si="4"/>
        <v>26</v>
      </c>
      <c r="Q42" s="1">
        <f t="shared" si="4"/>
        <v>27</v>
      </c>
      <c r="R42" s="5" t="str">
        <f t="shared" si="5"/>
        <v>TEAM 26</v>
      </c>
      <c r="S42" s="5" t="str">
        <f t="shared" si="5"/>
        <v>TEAM 27</v>
      </c>
      <c r="T42" s="37" t="s">
        <v>703</v>
      </c>
      <c r="U42" s="1" t="s">
        <v>717</v>
      </c>
      <c r="V42" s="1" t="s">
        <v>720</v>
      </c>
      <c r="W42" s="1">
        <v>36</v>
      </c>
      <c r="X42" s="1">
        <v>35</v>
      </c>
      <c r="Y42" s="5" t="str">
        <f t="shared" si="6"/>
        <v>TEAM 36</v>
      </c>
      <c r="Z42" s="5" t="str">
        <f t="shared" si="6"/>
        <v>TEAM 35</v>
      </c>
      <c r="AA42" s="38" t="s">
        <v>704</v>
      </c>
      <c r="AB42" s="1" t="str">
        <f t="shared" si="7"/>
        <v>36</v>
      </c>
      <c r="AC42" s="1" t="str">
        <f t="shared" si="7"/>
        <v>35</v>
      </c>
      <c r="AD42" s="1">
        <f t="shared" si="8"/>
        <v>44</v>
      </c>
      <c r="AE42" s="1">
        <f t="shared" si="8"/>
        <v>43</v>
      </c>
      <c r="AF42" s="5" t="str">
        <f t="shared" si="9"/>
        <v>TEAM 44</v>
      </c>
      <c r="AG42" s="282" t="str">
        <f t="shared" si="9"/>
        <v>TEAM 43</v>
      </c>
      <c r="AH42" s="287" t="s">
        <v>102</v>
      </c>
      <c r="AI42" s="1" t="str">
        <f t="shared" si="10"/>
        <v>44</v>
      </c>
      <c r="AJ42" s="1" t="str">
        <f t="shared" si="10"/>
        <v>43</v>
      </c>
      <c r="AK42" s="1">
        <v>52</v>
      </c>
      <c r="AL42" s="1">
        <v>53</v>
      </c>
      <c r="AM42" s="5" t="str">
        <f t="shared" si="11"/>
        <v>TEAM 52</v>
      </c>
      <c r="AN42" s="5" t="str">
        <f t="shared" si="11"/>
        <v>TEAM 53</v>
      </c>
      <c r="AO42" s="294" t="s">
        <v>103</v>
      </c>
      <c r="AP42" s="22" t="str">
        <f t="shared" si="12"/>
        <v>52</v>
      </c>
      <c r="AQ42" s="22" t="str">
        <f t="shared" si="12"/>
        <v>53</v>
      </c>
      <c r="AR42" s="22">
        <f t="shared" si="13"/>
        <v>62</v>
      </c>
      <c r="AS42" s="22">
        <f t="shared" si="13"/>
        <v>63</v>
      </c>
      <c r="AT42" s="5" t="str">
        <f t="shared" si="14"/>
        <v>TEAM 62</v>
      </c>
      <c r="AU42" s="288" t="str">
        <f t="shared" si="14"/>
        <v>TEAM 63</v>
      </c>
    </row>
    <row r="43" spans="1:53" ht="14" thickTop="1" thickBot="1" x14ac:dyDescent="0.35">
      <c r="A43" s="34" t="s">
        <v>10</v>
      </c>
      <c r="B43" s="5" t="s">
        <v>101</v>
      </c>
      <c r="C43" s="5" t="s">
        <v>93</v>
      </c>
      <c r="D43" s="35" t="s">
        <v>175</v>
      </c>
      <c r="E43" s="1" t="str">
        <f t="shared" si="15"/>
        <v>10</v>
      </c>
      <c r="F43" s="1" t="str">
        <f t="shared" si="15"/>
        <v xml:space="preserve"> 3</v>
      </c>
      <c r="G43" s="1">
        <f t="shared" si="16"/>
        <v>20</v>
      </c>
      <c r="H43" s="1">
        <f t="shared" si="16"/>
        <v>13</v>
      </c>
      <c r="I43" s="5" t="str">
        <f t="shared" si="17"/>
        <v>TEAM 20</v>
      </c>
      <c r="J43" s="5" t="str">
        <f t="shared" si="17"/>
        <v>TEAM 13</v>
      </c>
      <c r="K43" s="87" t="s">
        <v>159</v>
      </c>
      <c r="L43" s="87" t="s">
        <v>152</v>
      </c>
      <c r="M43" s="36" t="s">
        <v>11</v>
      </c>
      <c r="N43" s="1" t="str">
        <f t="shared" si="3"/>
        <v>20</v>
      </c>
      <c r="O43" s="1" t="str">
        <f t="shared" si="3"/>
        <v>13</v>
      </c>
      <c r="P43" s="1">
        <f t="shared" si="4"/>
        <v>30</v>
      </c>
      <c r="Q43" s="1">
        <f t="shared" si="4"/>
        <v>23</v>
      </c>
      <c r="R43" s="5" t="str">
        <f t="shared" si="5"/>
        <v>TEAM 30</v>
      </c>
      <c r="S43" s="5" t="str">
        <f t="shared" si="5"/>
        <v>TEAM 23</v>
      </c>
      <c r="T43" s="37" t="s">
        <v>703</v>
      </c>
      <c r="U43" s="1" t="s">
        <v>722</v>
      </c>
      <c r="V43" s="1" t="s">
        <v>716</v>
      </c>
      <c r="W43" s="1">
        <v>32</v>
      </c>
      <c r="X43" s="1">
        <v>38</v>
      </c>
      <c r="Y43" s="5" t="str">
        <f t="shared" si="6"/>
        <v>TEAM 32</v>
      </c>
      <c r="Z43" s="5" t="str">
        <f t="shared" si="6"/>
        <v>TEAM 38</v>
      </c>
      <c r="AA43" s="38" t="s">
        <v>704</v>
      </c>
      <c r="AB43" s="1" t="str">
        <f t="shared" si="7"/>
        <v>32</v>
      </c>
      <c r="AC43" s="1" t="str">
        <f t="shared" si="7"/>
        <v>38</v>
      </c>
      <c r="AD43" s="1">
        <f t="shared" si="8"/>
        <v>40</v>
      </c>
      <c r="AE43" s="1">
        <f t="shared" si="8"/>
        <v>46</v>
      </c>
      <c r="AF43" s="5" t="str">
        <f t="shared" si="9"/>
        <v>TEAM 40</v>
      </c>
      <c r="AG43" s="282" t="str">
        <f t="shared" si="9"/>
        <v>TEAM 46</v>
      </c>
      <c r="AH43" s="287" t="s">
        <v>102</v>
      </c>
      <c r="AI43" s="1" t="str">
        <f t="shared" si="10"/>
        <v>40</v>
      </c>
      <c r="AJ43" s="1" t="str">
        <f t="shared" si="10"/>
        <v>46</v>
      </c>
      <c r="AK43" s="1">
        <v>56</v>
      </c>
      <c r="AL43" s="1">
        <v>49</v>
      </c>
      <c r="AM43" s="5" t="str">
        <f t="shared" si="11"/>
        <v>TEAM 56</v>
      </c>
      <c r="AN43" s="5" t="str">
        <f t="shared" si="11"/>
        <v>TEAM 49</v>
      </c>
      <c r="AO43" s="294" t="s">
        <v>103</v>
      </c>
      <c r="AP43" s="22" t="str">
        <f t="shared" si="12"/>
        <v>56</v>
      </c>
      <c r="AQ43" s="22" t="str">
        <f t="shared" si="12"/>
        <v>49</v>
      </c>
      <c r="AR43" s="22">
        <f t="shared" si="13"/>
        <v>66</v>
      </c>
      <c r="AS43" s="22">
        <f t="shared" si="13"/>
        <v>59</v>
      </c>
      <c r="AT43" s="5" t="str">
        <f t="shared" si="14"/>
        <v>TEAM 66</v>
      </c>
      <c r="AU43" s="288" t="str">
        <f t="shared" si="14"/>
        <v>TEAM 59</v>
      </c>
    </row>
    <row r="44" spans="1:53" ht="14" thickTop="1" thickBot="1" x14ac:dyDescent="0.35">
      <c r="A44" s="34" t="s">
        <v>10</v>
      </c>
      <c r="B44" s="5" t="s">
        <v>95</v>
      </c>
      <c r="C44" s="5" t="s">
        <v>100</v>
      </c>
      <c r="D44" s="35" t="s">
        <v>175</v>
      </c>
      <c r="E44" s="1" t="str">
        <f t="shared" si="15"/>
        <v xml:space="preserve"> 9</v>
      </c>
      <c r="F44" s="1" t="str">
        <f t="shared" si="15"/>
        <v xml:space="preserve"> 8</v>
      </c>
      <c r="G44" s="1">
        <f t="shared" si="16"/>
        <v>19</v>
      </c>
      <c r="H44" s="1">
        <f t="shared" si="16"/>
        <v>18</v>
      </c>
      <c r="I44" s="5" t="str">
        <f t="shared" si="17"/>
        <v>TEAM 19</v>
      </c>
      <c r="J44" s="5" t="str">
        <f t="shared" si="17"/>
        <v>TEAM 18</v>
      </c>
      <c r="K44" s="87" t="s">
        <v>158</v>
      </c>
      <c r="L44" s="87" t="s">
        <v>157</v>
      </c>
      <c r="M44" s="36" t="s">
        <v>11</v>
      </c>
      <c r="N44" s="1" t="str">
        <f t="shared" si="3"/>
        <v>19</v>
      </c>
      <c r="O44" s="1" t="str">
        <f t="shared" si="3"/>
        <v>18</v>
      </c>
      <c r="P44" s="1">
        <f t="shared" si="4"/>
        <v>29</v>
      </c>
      <c r="Q44" s="1">
        <f t="shared" si="4"/>
        <v>28</v>
      </c>
      <c r="R44" s="5" t="str">
        <f t="shared" si="5"/>
        <v>TEAM 29</v>
      </c>
      <c r="S44" s="5" t="str">
        <f t="shared" si="5"/>
        <v>TEAM 28</v>
      </c>
      <c r="T44" s="37" t="s">
        <v>703</v>
      </c>
      <c r="U44" s="1" t="s">
        <v>721</v>
      </c>
      <c r="V44" s="1" t="s">
        <v>719</v>
      </c>
      <c r="W44" s="1">
        <v>37</v>
      </c>
      <c r="X44" s="1">
        <v>34</v>
      </c>
      <c r="Y44" s="5" t="str">
        <f t="shared" si="6"/>
        <v>TEAM 37</v>
      </c>
      <c r="Z44" s="5" t="str">
        <f t="shared" si="6"/>
        <v>TEAM 34</v>
      </c>
      <c r="AA44" s="38" t="s">
        <v>704</v>
      </c>
      <c r="AB44" s="1" t="str">
        <f t="shared" si="7"/>
        <v>37</v>
      </c>
      <c r="AC44" s="1" t="str">
        <f t="shared" si="7"/>
        <v>34</v>
      </c>
      <c r="AD44" s="1">
        <f t="shared" si="8"/>
        <v>45</v>
      </c>
      <c r="AE44" s="1">
        <f t="shared" si="8"/>
        <v>42</v>
      </c>
      <c r="AF44" s="5" t="str">
        <f t="shared" si="9"/>
        <v>TEAM 45</v>
      </c>
      <c r="AG44" s="282" t="str">
        <f t="shared" si="9"/>
        <v>TEAM 42</v>
      </c>
      <c r="AH44" s="287" t="s">
        <v>102</v>
      </c>
      <c r="AI44" s="1" t="str">
        <f t="shared" si="10"/>
        <v>45</v>
      </c>
      <c r="AJ44" s="1" t="str">
        <f t="shared" si="10"/>
        <v>42</v>
      </c>
      <c r="AK44" s="1">
        <v>55</v>
      </c>
      <c r="AL44" s="1">
        <v>54</v>
      </c>
      <c r="AM44" s="5" t="str">
        <f t="shared" si="11"/>
        <v>TEAM 55</v>
      </c>
      <c r="AN44" s="5" t="str">
        <f t="shared" si="11"/>
        <v>TEAM 54</v>
      </c>
      <c r="AO44" s="294" t="s">
        <v>103</v>
      </c>
      <c r="AP44" s="22" t="str">
        <f t="shared" si="12"/>
        <v>55</v>
      </c>
      <c r="AQ44" s="22" t="str">
        <f t="shared" si="12"/>
        <v>54</v>
      </c>
      <c r="AR44" s="22">
        <f t="shared" si="13"/>
        <v>65</v>
      </c>
      <c r="AS44" s="22">
        <f t="shared" si="13"/>
        <v>64</v>
      </c>
      <c r="AT44" s="5" t="str">
        <f t="shared" si="14"/>
        <v>TEAM 65</v>
      </c>
      <c r="AU44" s="288" t="str">
        <f t="shared" si="14"/>
        <v>TEAM 64</v>
      </c>
    </row>
    <row r="45" spans="1:53" ht="14" thickTop="1" thickBot="1" x14ac:dyDescent="0.35">
      <c r="A45" s="34" t="s">
        <v>10</v>
      </c>
      <c r="B45" s="5" t="s">
        <v>97</v>
      </c>
      <c r="C45" s="5" t="s">
        <v>95</v>
      </c>
      <c r="D45" s="35" t="s">
        <v>175</v>
      </c>
      <c r="E45" s="1" t="str">
        <f t="shared" si="15"/>
        <v xml:space="preserve"> 1</v>
      </c>
      <c r="F45" s="1" t="str">
        <f t="shared" si="15"/>
        <v xml:space="preserve"> 9</v>
      </c>
      <c r="G45" s="1">
        <f t="shared" si="16"/>
        <v>11</v>
      </c>
      <c r="H45" s="1">
        <f t="shared" si="16"/>
        <v>19</v>
      </c>
      <c r="I45" s="5" t="str">
        <f t="shared" si="17"/>
        <v>TEAM 11</v>
      </c>
      <c r="J45" s="5" t="str">
        <f t="shared" si="17"/>
        <v>TEAM 19</v>
      </c>
      <c r="K45" s="87" t="s">
        <v>150</v>
      </c>
      <c r="L45" s="87" t="s">
        <v>158</v>
      </c>
      <c r="M45" s="36" t="s">
        <v>11</v>
      </c>
      <c r="N45" s="1" t="str">
        <f t="shared" si="3"/>
        <v>11</v>
      </c>
      <c r="O45" s="1" t="str">
        <f t="shared" si="3"/>
        <v>19</v>
      </c>
      <c r="P45" s="1">
        <f t="shared" si="4"/>
        <v>21</v>
      </c>
      <c r="Q45" s="1">
        <f t="shared" si="4"/>
        <v>29</v>
      </c>
      <c r="R45" s="5" t="str">
        <f t="shared" si="5"/>
        <v>TEAM 21</v>
      </c>
      <c r="S45" s="5" t="str">
        <f t="shared" si="5"/>
        <v>TEAM 29</v>
      </c>
      <c r="T45" s="37" t="s">
        <v>703</v>
      </c>
      <c r="U45" s="1" t="s">
        <v>719</v>
      </c>
      <c r="V45" s="1" t="s">
        <v>715</v>
      </c>
      <c r="W45" s="1">
        <v>34</v>
      </c>
      <c r="X45" s="1">
        <v>31</v>
      </c>
      <c r="Y45" s="5" t="str">
        <f t="shared" si="6"/>
        <v>TEAM 34</v>
      </c>
      <c r="Z45" s="5" t="str">
        <f t="shared" si="6"/>
        <v>TEAM 31</v>
      </c>
      <c r="AA45" s="38" t="s">
        <v>704</v>
      </c>
      <c r="AB45" s="1" t="str">
        <f t="shared" si="7"/>
        <v>34</v>
      </c>
      <c r="AC45" s="1" t="str">
        <f t="shared" si="7"/>
        <v>31</v>
      </c>
      <c r="AD45" s="1">
        <f t="shared" si="8"/>
        <v>42</v>
      </c>
      <c r="AE45" s="1">
        <f t="shared" si="8"/>
        <v>39</v>
      </c>
      <c r="AF45" s="5" t="str">
        <f t="shared" si="9"/>
        <v>TEAM 42</v>
      </c>
      <c r="AG45" s="282" t="str">
        <f t="shared" si="9"/>
        <v>TEAM 39</v>
      </c>
      <c r="AH45" s="287" t="s">
        <v>102</v>
      </c>
      <c r="AI45" s="1" t="str">
        <f t="shared" si="10"/>
        <v>42</v>
      </c>
      <c r="AJ45" s="1" t="str">
        <f t="shared" si="10"/>
        <v>39</v>
      </c>
      <c r="AK45" s="1">
        <v>47</v>
      </c>
      <c r="AL45" s="1">
        <v>55</v>
      </c>
      <c r="AM45" s="5" t="str">
        <f t="shared" si="11"/>
        <v>TEAM 47</v>
      </c>
      <c r="AN45" s="5" t="str">
        <f t="shared" si="11"/>
        <v>TEAM 55</v>
      </c>
      <c r="AO45" s="294" t="s">
        <v>103</v>
      </c>
      <c r="AP45" s="22" t="str">
        <f t="shared" si="12"/>
        <v>47</v>
      </c>
      <c r="AQ45" s="22" t="str">
        <f t="shared" si="12"/>
        <v>55</v>
      </c>
      <c r="AR45" s="22">
        <f t="shared" si="13"/>
        <v>57</v>
      </c>
      <c r="AS45" s="22">
        <f t="shared" si="13"/>
        <v>65</v>
      </c>
      <c r="AT45" s="5" t="str">
        <f t="shared" si="14"/>
        <v>TEAM 57</v>
      </c>
      <c r="AU45" s="288" t="str">
        <f t="shared" si="14"/>
        <v>TEAM 65</v>
      </c>
    </row>
    <row r="46" spans="1:53" ht="14" thickTop="1" thickBot="1" x14ac:dyDescent="0.35">
      <c r="A46" s="34" t="s">
        <v>10</v>
      </c>
      <c r="B46" s="5" t="s">
        <v>100</v>
      </c>
      <c r="C46" s="5" t="s">
        <v>96</v>
      </c>
      <c r="D46" s="35" t="s">
        <v>175</v>
      </c>
      <c r="E46" s="1" t="str">
        <f t="shared" si="15"/>
        <v xml:space="preserve"> 8</v>
      </c>
      <c r="F46" s="1" t="str">
        <f t="shared" si="15"/>
        <v xml:space="preserve"> 2</v>
      </c>
      <c r="G46" s="1">
        <f t="shared" si="16"/>
        <v>18</v>
      </c>
      <c r="H46" s="1">
        <f t="shared" si="16"/>
        <v>12</v>
      </c>
      <c r="I46" s="5" t="str">
        <f t="shared" si="17"/>
        <v>TEAM 18</v>
      </c>
      <c r="J46" s="5" t="str">
        <f t="shared" si="17"/>
        <v>TEAM 12</v>
      </c>
      <c r="K46" s="87" t="s">
        <v>157</v>
      </c>
      <c r="L46" s="87" t="s">
        <v>151</v>
      </c>
      <c r="M46" s="36" t="s">
        <v>11</v>
      </c>
      <c r="N46" s="1" t="str">
        <f t="shared" si="3"/>
        <v>18</v>
      </c>
      <c r="O46" s="1" t="str">
        <f t="shared" si="3"/>
        <v>12</v>
      </c>
      <c r="P46" s="1">
        <f t="shared" si="4"/>
        <v>28</v>
      </c>
      <c r="Q46" s="1">
        <f t="shared" si="4"/>
        <v>22</v>
      </c>
      <c r="R46" s="5" t="str">
        <f t="shared" si="5"/>
        <v>TEAM 28</v>
      </c>
      <c r="S46" s="5" t="str">
        <f t="shared" si="5"/>
        <v>TEAM 22</v>
      </c>
      <c r="T46" s="37" t="s">
        <v>703</v>
      </c>
      <c r="U46" s="1" t="s">
        <v>717</v>
      </c>
      <c r="V46" s="1" t="s">
        <v>716</v>
      </c>
      <c r="W46" s="1">
        <v>36</v>
      </c>
      <c r="X46" s="1">
        <v>38</v>
      </c>
      <c r="Y46" s="5" t="str">
        <f t="shared" si="6"/>
        <v>TEAM 36</v>
      </c>
      <c r="Z46" s="5" t="str">
        <f t="shared" si="6"/>
        <v>TEAM 38</v>
      </c>
      <c r="AA46" s="38" t="s">
        <v>704</v>
      </c>
      <c r="AB46" s="1" t="str">
        <f t="shared" si="7"/>
        <v>36</v>
      </c>
      <c r="AC46" s="1" t="str">
        <f t="shared" si="7"/>
        <v>38</v>
      </c>
      <c r="AD46" s="1">
        <f t="shared" si="8"/>
        <v>44</v>
      </c>
      <c r="AE46" s="1">
        <f t="shared" si="8"/>
        <v>46</v>
      </c>
      <c r="AF46" s="5" t="str">
        <f t="shared" si="9"/>
        <v>TEAM 44</v>
      </c>
      <c r="AG46" s="282" t="str">
        <f t="shared" si="9"/>
        <v>TEAM 46</v>
      </c>
      <c r="AH46" s="287" t="s">
        <v>102</v>
      </c>
      <c r="AI46" s="1" t="str">
        <f t="shared" si="10"/>
        <v>44</v>
      </c>
      <c r="AJ46" s="1" t="str">
        <f t="shared" si="10"/>
        <v>46</v>
      </c>
      <c r="AK46" s="1">
        <v>54</v>
      </c>
      <c r="AL46" s="1">
        <v>48</v>
      </c>
      <c r="AM46" s="5" t="str">
        <f t="shared" si="11"/>
        <v>TEAM 54</v>
      </c>
      <c r="AN46" s="5" t="str">
        <f t="shared" si="11"/>
        <v>TEAM 48</v>
      </c>
      <c r="AO46" s="294" t="s">
        <v>103</v>
      </c>
      <c r="AP46" s="22" t="str">
        <f t="shared" si="12"/>
        <v>54</v>
      </c>
      <c r="AQ46" s="22" t="str">
        <f t="shared" si="12"/>
        <v>48</v>
      </c>
      <c r="AR46" s="22">
        <f t="shared" si="13"/>
        <v>64</v>
      </c>
      <c r="AS46" s="22">
        <f t="shared" si="13"/>
        <v>58</v>
      </c>
      <c r="AT46" s="5" t="str">
        <f t="shared" si="14"/>
        <v>TEAM 64</v>
      </c>
      <c r="AU46" s="288" t="str">
        <f t="shared" si="14"/>
        <v>TEAM 58</v>
      </c>
    </row>
    <row r="47" spans="1:53" ht="14" thickTop="1" thickBot="1" x14ac:dyDescent="0.35">
      <c r="A47" s="34" t="s">
        <v>10</v>
      </c>
      <c r="B47" s="5" t="s">
        <v>101</v>
      </c>
      <c r="C47" s="5" t="s">
        <v>99</v>
      </c>
      <c r="D47" s="35" t="s">
        <v>175</v>
      </c>
      <c r="E47" s="1" t="str">
        <f t="shared" si="15"/>
        <v>10</v>
      </c>
      <c r="F47" s="1" t="str">
        <f t="shared" si="15"/>
        <v xml:space="preserve"> 4</v>
      </c>
      <c r="G47" s="1">
        <f t="shared" si="16"/>
        <v>20</v>
      </c>
      <c r="H47" s="1">
        <f t="shared" si="16"/>
        <v>14</v>
      </c>
      <c r="I47" s="5" t="str">
        <f t="shared" si="17"/>
        <v>TEAM 20</v>
      </c>
      <c r="J47" s="5" t="str">
        <f t="shared" si="17"/>
        <v>TEAM 14</v>
      </c>
      <c r="K47" s="87" t="s">
        <v>159</v>
      </c>
      <c r="L47" s="87" t="s">
        <v>153</v>
      </c>
      <c r="M47" s="36" t="s">
        <v>11</v>
      </c>
      <c r="N47" s="1" t="str">
        <f t="shared" si="3"/>
        <v>20</v>
      </c>
      <c r="O47" s="1" t="str">
        <f t="shared" si="3"/>
        <v>14</v>
      </c>
      <c r="P47" s="1">
        <f t="shared" si="4"/>
        <v>30</v>
      </c>
      <c r="Q47" s="1">
        <f t="shared" si="4"/>
        <v>24</v>
      </c>
      <c r="R47" s="5" t="str">
        <f t="shared" si="5"/>
        <v>TEAM 30</v>
      </c>
      <c r="S47" s="5" t="str">
        <f t="shared" si="5"/>
        <v>TEAM 24</v>
      </c>
      <c r="T47" s="37" t="s">
        <v>703</v>
      </c>
      <c r="U47" s="1" t="s">
        <v>722</v>
      </c>
      <c r="V47" s="1" t="s">
        <v>718</v>
      </c>
      <c r="W47" s="1">
        <v>32</v>
      </c>
      <c r="X47" s="1">
        <v>33</v>
      </c>
      <c r="Y47" s="5" t="str">
        <f t="shared" si="6"/>
        <v>TEAM 32</v>
      </c>
      <c r="Z47" s="5" t="str">
        <f t="shared" si="6"/>
        <v>TEAM 33</v>
      </c>
      <c r="AA47" s="38" t="s">
        <v>704</v>
      </c>
      <c r="AB47" s="1" t="str">
        <f t="shared" si="7"/>
        <v>32</v>
      </c>
      <c r="AC47" s="1" t="str">
        <f t="shared" si="7"/>
        <v>33</v>
      </c>
      <c r="AD47" s="1">
        <f t="shared" si="8"/>
        <v>40</v>
      </c>
      <c r="AE47" s="1">
        <f t="shared" si="8"/>
        <v>41</v>
      </c>
      <c r="AF47" s="5" t="str">
        <f t="shared" si="9"/>
        <v>TEAM 40</v>
      </c>
      <c r="AG47" s="282" t="str">
        <f t="shared" si="9"/>
        <v>TEAM 41</v>
      </c>
      <c r="AH47" s="287" t="s">
        <v>102</v>
      </c>
      <c r="AI47" s="1" t="str">
        <f t="shared" si="10"/>
        <v>40</v>
      </c>
      <c r="AJ47" s="1" t="str">
        <f t="shared" si="10"/>
        <v>41</v>
      </c>
      <c r="AK47" s="1">
        <v>56</v>
      </c>
      <c r="AL47" s="1">
        <v>50</v>
      </c>
      <c r="AM47" s="5" t="str">
        <f t="shared" si="11"/>
        <v>TEAM 56</v>
      </c>
      <c r="AN47" s="5" t="str">
        <f t="shared" si="11"/>
        <v>TEAM 50</v>
      </c>
      <c r="AO47" s="294" t="s">
        <v>103</v>
      </c>
      <c r="AP47" s="22" t="str">
        <f t="shared" si="12"/>
        <v>56</v>
      </c>
      <c r="AQ47" s="22" t="str">
        <f t="shared" si="12"/>
        <v>50</v>
      </c>
      <c r="AR47" s="22">
        <f t="shared" si="13"/>
        <v>66</v>
      </c>
      <c r="AS47" s="22">
        <f t="shared" si="13"/>
        <v>60</v>
      </c>
      <c r="AT47" s="5" t="str">
        <f t="shared" si="14"/>
        <v>TEAM 66</v>
      </c>
      <c r="AU47" s="288" t="str">
        <f t="shared" si="14"/>
        <v>TEAM 60</v>
      </c>
    </row>
    <row r="48" spans="1:53" ht="14" thickTop="1" thickBot="1" x14ac:dyDescent="0.35">
      <c r="A48" s="34" t="s">
        <v>10</v>
      </c>
      <c r="B48" s="5" t="s">
        <v>93</v>
      </c>
      <c r="C48" s="5" t="s">
        <v>98</v>
      </c>
      <c r="D48" s="35" t="s">
        <v>175</v>
      </c>
      <c r="E48" s="1" t="str">
        <f t="shared" si="15"/>
        <v xml:space="preserve"> 3</v>
      </c>
      <c r="F48" s="1" t="str">
        <f t="shared" si="15"/>
        <v xml:space="preserve"> 7</v>
      </c>
      <c r="G48" s="1">
        <f t="shared" si="16"/>
        <v>13</v>
      </c>
      <c r="H48" s="1">
        <f t="shared" si="16"/>
        <v>17</v>
      </c>
      <c r="I48" s="5" t="str">
        <f t="shared" si="17"/>
        <v>TEAM 13</v>
      </c>
      <c r="J48" s="5" t="str">
        <f t="shared" si="17"/>
        <v>TEAM 17</v>
      </c>
      <c r="K48" s="87" t="s">
        <v>152</v>
      </c>
      <c r="L48" s="87" t="s">
        <v>156</v>
      </c>
      <c r="M48" s="36" t="s">
        <v>11</v>
      </c>
      <c r="N48" s="1" t="str">
        <f t="shared" si="3"/>
        <v>13</v>
      </c>
      <c r="O48" s="1" t="str">
        <f t="shared" si="3"/>
        <v>17</v>
      </c>
      <c r="P48" s="1">
        <f t="shared" si="4"/>
        <v>23</v>
      </c>
      <c r="Q48" s="1">
        <f t="shared" si="4"/>
        <v>27</v>
      </c>
      <c r="R48" s="5" t="str">
        <f t="shared" si="5"/>
        <v>TEAM 23</v>
      </c>
      <c r="S48" s="5" t="str">
        <f t="shared" si="5"/>
        <v>TEAM 27</v>
      </c>
      <c r="T48" s="37" t="s">
        <v>703</v>
      </c>
      <c r="U48" s="1" t="s">
        <v>720</v>
      </c>
      <c r="V48" s="1" t="s">
        <v>721</v>
      </c>
      <c r="W48" s="1">
        <v>35</v>
      </c>
      <c r="X48" s="1">
        <v>37</v>
      </c>
      <c r="Y48" s="5" t="str">
        <f t="shared" si="6"/>
        <v>TEAM 35</v>
      </c>
      <c r="Z48" s="5" t="str">
        <f t="shared" si="6"/>
        <v>TEAM 37</v>
      </c>
      <c r="AA48" s="38" t="s">
        <v>704</v>
      </c>
      <c r="AB48" s="1" t="str">
        <f t="shared" si="7"/>
        <v>35</v>
      </c>
      <c r="AC48" s="1" t="str">
        <f t="shared" si="7"/>
        <v>37</v>
      </c>
      <c r="AD48" s="1">
        <f t="shared" si="8"/>
        <v>43</v>
      </c>
      <c r="AE48" s="1">
        <f t="shared" si="8"/>
        <v>45</v>
      </c>
      <c r="AF48" s="5" t="str">
        <f t="shared" si="9"/>
        <v>TEAM 43</v>
      </c>
      <c r="AG48" s="282" t="str">
        <f t="shared" si="9"/>
        <v>TEAM 45</v>
      </c>
      <c r="AH48" s="287" t="s">
        <v>102</v>
      </c>
      <c r="AI48" s="1" t="str">
        <f t="shared" si="10"/>
        <v>43</v>
      </c>
      <c r="AJ48" s="1" t="str">
        <f t="shared" si="10"/>
        <v>45</v>
      </c>
      <c r="AK48" s="1">
        <v>49</v>
      </c>
      <c r="AL48" s="1">
        <v>53</v>
      </c>
      <c r="AM48" s="5" t="str">
        <f t="shared" si="11"/>
        <v>TEAM 49</v>
      </c>
      <c r="AN48" s="5" t="str">
        <f t="shared" si="11"/>
        <v>TEAM 53</v>
      </c>
      <c r="AO48" s="294" t="s">
        <v>103</v>
      </c>
      <c r="AP48" s="22" t="str">
        <f t="shared" si="12"/>
        <v>49</v>
      </c>
      <c r="AQ48" s="22" t="str">
        <f t="shared" si="12"/>
        <v>53</v>
      </c>
      <c r="AR48" s="22">
        <f t="shared" si="13"/>
        <v>59</v>
      </c>
      <c r="AS48" s="22">
        <f t="shared" si="13"/>
        <v>63</v>
      </c>
      <c r="AT48" s="5" t="str">
        <f t="shared" si="14"/>
        <v>TEAM 59</v>
      </c>
      <c r="AU48" s="288" t="str">
        <f t="shared" si="14"/>
        <v>TEAM 63</v>
      </c>
    </row>
    <row r="49" spans="1:47" ht="14" thickTop="1" thickBot="1" x14ac:dyDescent="0.35">
      <c r="A49" s="71" t="s">
        <v>10</v>
      </c>
      <c r="B49" s="5" t="s">
        <v>94</v>
      </c>
      <c r="C49" s="5" t="s">
        <v>92</v>
      </c>
      <c r="D49" s="35" t="s">
        <v>175</v>
      </c>
      <c r="E49" s="1" t="str">
        <f t="shared" si="15"/>
        <v xml:space="preserve"> 5</v>
      </c>
      <c r="F49" s="1" t="str">
        <f t="shared" si="15"/>
        <v xml:space="preserve"> 6</v>
      </c>
      <c r="G49" s="1">
        <f t="shared" si="16"/>
        <v>15</v>
      </c>
      <c r="H49" s="1">
        <f t="shared" si="16"/>
        <v>16</v>
      </c>
      <c r="I49" s="5" t="str">
        <f t="shared" si="17"/>
        <v>TEAM 15</v>
      </c>
      <c r="J49" s="5" t="str">
        <f t="shared" si="17"/>
        <v>TEAM 16</v>
      </c>
      <c r="K49" s="87" t="s">
        <v>154</v>
      </c>
      <c r="L49" s="87" t="s">
        <v>155</v>
      </c>
      <c r="M49" s="36" t="s">
        <v>11</v>
      </c>
      <c r="N49" s="1" t="str">
        <f t="shared" si="3"/>
        <v>15</v>
      </c>
      <c r="O49" s="1" t="str">
        <f t="shared" si="3"/>
        <v>16</v>
      </c>
      <c r="P49" s="1">
        <f t="shared" si="4"/>
        <v>25</v>
      </c>
      <c r="Q49" s="1">
        <f t="shared" si="4"/>
        <v>26</v>
      </c>
      <c r="R49" s="5" t="str">
        <f t="shared" si="5"/>
        <v>TEAM 25</v>
      </c>
      <c r="S49" s="5" t="str">
        <f t="shared" si="5"/>
        <v>TEAM 26</v>
      </c>
      <c r="T49" s="37" t="s">
        <v>703</v>
      </c>
      <c r="U49" s="1" t="s">
        <v>717</v>
      </c>
      <c r="V49" s="1" t="s">
        <v>721</v>
      </c>
      <c r="W49" s="1">
        <v>36</v>
      </c>
      <c r="X49" s="1">
        <v>37</v>
      </c>
      <c r="Y49" s="5" t="str">
        <f t="shared" si="6"/>
        <v>TEAM 36</v>
      </c>
      <c r="Z49" s="5" t="str">
        <f t="shared" si="6"/>
        <v>TEAM 37</v>
      </c>
      <c r="AA49" s="38" t="s">
        <v>704</v>
      </c>
      <c r="AB49" s="1" t="str">
        <f t="shared" si="7"/>
        <v>36</v>
      </c>
      <c r="AC49" s="1" t="str">
        <f t="shared" si="7"/>
        <v>37</v>
      </c>
      <c r="AD49" s="1">
        <f t="shared" si="8"/>
        <v>44</v>
      </c>
      <c r="AE49" s="1">
        <f t="shared" si="8"/>
        <v>45</v>
      </c>
      <c r="AF49" s="5" t="str">
        <f t="shared" si="9"/>
        <v>TEAM 44</v>
      </c>
      <c r="AG49" s="282" t="str">
        <f t="shared" si="9"/>
        <v>TEAM 45</v>
      </c>
      <c r="AH49" s="287" t="s">
        <v>102</v>
      </c>
      <c r="AI49" s="1" t="str">
        <f t="shared" si="10"/>
        <v>44</v>
      </c>
      <c r="AJ49" s="1" t="str">
        <f t="shared" si="10"/>
        <v>45</v>
      </c>
      <c r="AK49" s="1">
        <v>51</v>
      </c>
      <c r="AL49" s="1">
        <v>52</v>
      </c>
      <c r="AM49" s="5" t="str">
        <f t="shared" si="11"/>
        <v>TEAM 51</v>
      </c>
      <c r="AN49" s="5" t="str">
        <f t="shared" si="11"/>
        <v>TEAM 52</v>
      </c>
      <c r="AO49" s="294" t="s">
        <v>103</v>
      </c>
      <c r="AP49" s="22" t="str">
        <f t="shared" si="12"/>
        <v>51</v>
      </c>
      <c r="AQ49" s="22" t="str">
        <f t="shared" si="12"/>
        <v>52</v>
      </c>
      <c r="AR49" s="22">
        <f t="shared" si="13"/>
        <v>61</v>
      </c>
      <c r="AS49" s="22">
        <f t="shared" si="13"/>
        <v>62</v>
      </c>
      <c r="AT49" s="5" t="str">
        <f t="shared" si="14"/>
        <v>TEAM 61</v>
      </c>
      <c r="AU49" s="288" t="str">
        <f t="shared" si="14"/>
        <v>TEAM 62</v>
      </c>
    </row>
    <row r="50" spans="1:47" ht="14" thickTop="1" thickBot="1" x14ac:dyDescent="0.35">
      <c r="A50" s="34" t="s">
        <v>10</v>
      </c>
      <c r="B50" s="5" t="s">
        <v>93</v>
      </c>
      <c r="C50" s="5" t="s">
        <v>92</v>
      </c>
      <c r="D50" s="35" t="s">
        <v>175</v>
      </c>
      <c r="E50" s="1" t="str">
        <f t="shared" si="15"/>
        <v xml:space="preserve"> 3</v>
      </c>
      <c r="F50" s="1" t="str">
        <f t="shared" si="15"/>
        <v xml:space="preserve"> 6</v>
      </c>
      <c r="G50" s="1">
        <f t="shared" si="16"/>
        <v>13</v>
      </c>
      <c r="H50" s="1">
        <f t="shared" si="16"/>
        <v>16</v>
      </c>
      <c r="I50" s="5" t="str">
        <f t="shared" si="17"/>
        <v>TEAM 13</v>
      </c>
      <c r="J50" s="5" t="str">
        <f t="shared" si="17"/>
        <v>TEAM 16</v>
      </c>
      <c r="K50" s="206" t="s">
        <v>152</v>
      </c>
      <c r="L50" s="206" t="s">
        <v>155</v>
      </c>
      <c r="M50" s="36" t="s">
        <v>11</v>
      </c>
      <c r="N50" s="1" t="str">
        <f t="shared" si="3"/>
        <v>13</v>
      </c>
      <c r="O50" s="1" t="str">
        <f t="shared" si="3"/>
        <v>16</v>
      </c>
      <c r="P50" s="1">
        <f t="shared" si="4"/>
        <v>23</v>
      </c>
      <c r="Q50" s="1">
        <f t="shared" si="4"/>
        <v>26</v>
      </c>
      <c r="R50" s="5" t="str">
        <f t="shared" si="5"/>
        <v>TEAM 23</v>
      </c>
      <c r="S50" s="5" t="str">
        <f t="shared" si="5"/>
        <v>TEAM 26</v>
      </c>
      <c r="T50" s="37" t="s">
        <v>703</v>
      </c>
      <c r="U50" s="1" t="s">
        <v>718</v>
      </c>
      <c r="V50" s="1" t="s">
        <v>716</v>
      </c>
      <c r="W50" s="1">
        <v>33</v>
      </c>
      <c r="X50" s="1">
        <v>38</v>
      </c>
      <c r="Y50" s="5" t="str">
        <f t="shared" si="6"/>
        <v>TEAM 33</v>
      </c>
      <c r="Z50" s="5" t="str">
        <f t="shared" si="6"/>
        <v>TEAM 38</v>
      </c>
      <c r="AA50" s="38" t="s">
        <v>704</v>
      </c>
      <c r="AB50" s="1" t="str">
        <f t="shared" si="7"/>
        <v>33</v>
      </c>
      <c r="AC50" s="1" t="str">
        <f t="shared" si="7"/>
        <v>38</v>
      </c>
      <c r="AD50" s="1">
        <f t="shared" si="8"/>
        <v>41</v>
      </c>
      <c r="AE50" s="1">
        <f t="shared" si="8"/>
        <v>46</v>
      </c>
      <c r="AF50" s="5" t="str">
        <f t="shared" si="9"/>
        <v>TEAM 41</v>
      </c>
      <c r="AG50" s="282" t="str">
        <f t="shared" si="9"/>
        <v>TEAM 46</v>
      </c>
      <c r="AH50" s="287" t="s">
        <v>102</v>
      </c>
      <c r="AI50" s="1" t="str">
        <f t="shared" si="10"/>
        <v>41</v>
      </c>
      <c r="AJ50" s="1" t="str">
        <f t="shared" si="10"/>
        <v>46</v>
      </c>
      <c r="AK50" s="1">
        <v>49</v>
      </c>
      <c r="AL50" s="1">
        <v>52</v>
      </c>
      <c r="AM50" s="5" t="str">
        <f t="shared" si="11"/>
        <v>TEAM 49</v>
      </c>
      <c r="AN50" s="5" t="str">
        <f t="shared" si="11"/>
        <v>TEAM 52</v>
      </c>
      <c r="AO50" s="294" t="s">
        <v>103</v>
      </c>
      <c r="AP50" s="22" t="str">
        <f t="shared" si="12"/>
        <v>49</v>
      </c>
      <c r="AQ50" s="22" t="str">
        <f t="shared" si="12"/>
        <v>52</v>
      </c>
      <c r="AR50" s="22">
        <f t="shared" si="13"/>
        <v>59</v>
      </c>
      <c r="AS50" s="22">
        <f t="shared" si="13"/>
        <v>62</v>
      </c>
      <c r="AT50" s="5" t="str">
        <f t="shared" si="14"/>
        <v>TEAM 59</v>
      </c>
      <c r="AU50" s="288" t="str">
        <f t="shared" si="14"/>
        <v>TEAM 62</v>
      </c>
    </row>
    <row r="51" spans="1:47" ht="14" thickTop="1" thickBot="1" x14ac:dyDescent="0.35">
      <c r="A51" s="34" t="s">
        <v>10</v>
      </c>
      <c r="B51" s="5" t="s">
        <v>94</v>
      </c>
      <c r="C51" s="5" t="s">
        <v>95</v>
      </c>
      <c r="D51" s="35" t="s">
        <v>175</v>
      </c>
      <c r="E51" s="1" t="str">
        <f t="shared" si="15"/>
        <v xml:space="preserve"> 5</v>
      </c>
      <c r="F51" s="1" t="str">
        <f t="shared" si="15"/>
        <v xml:space="preserve"> 9</v>
      </c>
      <c r="G51" s="1">
        <f t="shared" si="16"/>
        <v>15</v>
      </c>
      <c r="H51" s="1">
        <f t="shared" si="16"/>
        <v>19</v>
      </c>
      <c r="I51" s="5" t="str">
        <f t="shared" si="17"/>
        <v>TEAM 15</v>
      </c>
      <c r="J51" s="5" t="str">
        <f t="shared" si="17"/>
        <v>TEAM 19</v>
      </c>
      <c r="K51" s="206" t="s">
        <v>158</v>
      </c>
      <c r="L51" s="206" t="s">
        <v>154</v>
      </c>
      <c r="M51" s="36" t="s">
        <v>11</v>
      </c>
      <c r="N51" s="1" t="str">
        <f t="shared" si="3"/>
        <v>15</v>
      </c>
      <c r="O51" s="1" t="str">
        <f t="shared" si="3"/>
        <v>19</v>
      </c>
      <c r="P51" s="1">
        <f t="shared" si="4"/>
        <v>25</v>
      </c>
      <c r="Q51" s="1">
        <f t="shared" si="4"/>
        <v>29</v>
      </c>
      <c r="R51" s="5" t="str">
        <f t="shared" si="5"/>
        <v>TEAM 25</v>
      </c>
      <c r="S51" s="5" t="str">
        <f t="shared" si="5"/>
        <v>TEAM 29</v>
      </c>
      <c r="T51" s="37" t="s">
        <v>703</v>
      </c>
      <c r="U51" s="1" t="s">
        <v>719</v>
      </c>
      <c r="V51" s="1" t="s">
        <v>722</v>
      </c>
      <c r="W51" s="1">
        <v>34</v>
      </c>
      <c r="X51" s="1">
        <v>32</v>
      </c>
      <c r="Y51" s="5" t="str">
        <f t="shared" si="6"/>
        <v>TEAM 34</v>
      </c>
      <c r="Z51" s="5" t="str">
        <f t="shared" si="6"/>
        <v>TEAM 32</v>
      </c>
      <c r="AA51" s="38" t="s">
        <v>704</v>
      </c>
      <c r="AB51" s="1" t="str">
        <f t="shared" si="7"/>
        <v>34</v>
      </c>
      <c r="AC51" s="1" t="str">
        <f t="shared" si="7"/>
        <v>32</v>
      </c>
      <c r="AD51" s="1">
        <f t="shared" si="8"/>
        <v>42</v>
      </c>
      <c r="AE51" s="1">
        <f t="shared" si="8"/>
        <v>40</v>
      </c>
      <c r="AF51" s="5" t="str">
        <f t="shared" si="9"/>
        <v>TEAM 42</v>
      </c>
      <c r="AG51" s="282" t="str">
        <f t="shared" si="9"/>
        <v>TEAM 40</v>
      </c>
      <c r="AH51" s="287" t="s">
        <v>102</v>
      </c>
      <c r="AI51" s="1" t="str">
        <f t="shared" si="10"/>
        <v>42</v>
      </c>
      <c r="AJ51" s="1" t="str">
        <f t="shared" si="10"/>
        <v>40</v>
      </c>
      <c r="AK51" s="1">
        <v>51</v>
      </c>
      <c r="AL51" s="1">
        <v>55</v>
      </c>
      <c r="AM51" s="5" t="str">
        <f t="shared" si="11"/>
        <v>TEAM 51</v>
      </c>
      <c r="AN51" s="5" t="str">
        <f t="shared" si="11"/>
        <v>TEAM 55</v>
      </c>
      <c r="AO51" s="294" t="s">
        <v>103</v>
      </c>
      <c r="AP51" s="22" t="str">
        <f t="shared" si="12"/>
        <v>51</v>
      </c>
      <c r="AQ51" s="22" t="str">
        <f t="shared" si="12"/>
        <v>55</v>
      </c>
      <c r="AR51" s="22">
        <f t="shared" si="13"/>
        <v>61</v>
      </c>
      <c r="AS51" s="22">
        <f t="shared" si="13"/>
        <v>65</v>
      </c>
      <c r="AT51" s="5" t="str">
        <f t="shared" si="14"/>
        <v>TEAM 61</v>
      </c>
      <c r="AU51" s="288" t="str">
        <f t="shared" si="14"/>
        <v>TEAM 65</v>
      </c>
    </row>
    <row r="52" spans="1:47" ht="14" thickTop="1" thickBot="1" x14ac:dyDescent="0.35">
      <c r="A52" s="34" t="s">
        <v>10</v>
      </c>
      <c r="B52" s="5" t="s">
        <v>97</v>
      </c>
      <c r="C52" s="5" t="s">
        <v>96</v>
      </c>
      <c r="D52" s="35" t="s">
        <v>175</v>
      </c>
      <c r="E52" s="1" t="str">
        <f t="shared" si="15"/>
        <v xml:space="preserve"> 1</v>
      </c>
      <c r="F52" s="1" t="str">
        <f t="shared" si="15"/>
        <v xml:space="preserve"> 2</v>
      </c>
      <c r="G52" s="1">
        <f t="shared" si="16"/>
        <v>11</v>
      </c>
      <c r="H52" s="1">
        <f t="shared" si="16"/>
        <v>12</v>
      </c>
      <c r="I52" s="5" t="str">
        <f t="shared" si="17"/>
        <v>TEAM 11</v>
      </c>
      <c r="J52" s="5" t="str">
        <f t="shared" si="17"/>
        <v>TEAM 12</v>
      </c>
      <c r="K52" s="206" t="s">
        <v>150</v>
      </c>
      <c r="L52" s="206" t="s">
        <v>151</v>
      </c>
      <c r="M52" s="36" t="s">
        <v>11</v>
      </c>
      <c r="N52" s="1" t="str">
        <f t="shared" si="3"/>
        <v>11</v>
      </c>
      <c r="O52" s="1" t="str">
        <f t="shared" si="3"/>
        <v>12</v>
      </c>
      <c r="P52" s="1">
        <f t="shared" si="4"/>
        <v>21</v>
      </c>
      <c r="Q52" s="1">
        <f t="shared" si="4"/>
        <v>22</v>
      </c>
      <c r="R52" s="5" t="str">
        <f t="shared" si="5"/>
        <v>TEAM 21</v>
      </c>
      <c r="S52" s="5" t="str">
        <f t="shared" si="5"/>
        <v>TEAM 22</v>
      </c>
      <c r="T52" s="37" t="s">
        <v>703</v>
      </c>
      <c r="U52" s="1" t="s">
        <v>715</v>
      </c>
      <c r="V52" s="1" t="s">
        <v>720</v>
      </c>
      <c r="W52" s="1">
        <v>31</v>
      </c>
      <c r="X52" s="1">
        <v>35</v>
      </c>
      <c r="Y52" s="5" t="str">
        <f t="shared" si="6"/>
        <v>TEAM 31</v>
      </c>
      <c r="Z52" s="5" t="str">
        <f t="shared" si="6"/>
        <v>TEAM 35</v>
      </c>
      <c r="AA52" s="38" t="s">
        <v>704</v>
      </c>
      <c r="AB52" s="1" t="str">
        <f t="shared" si="7"/>
        <v>31</v>
      </c>
      <c r="AC52" s="1" t="str">
        <f t="shared" si="7"/>
        <v>35</v>
      </c>
      <c r="AD52" s="1">
        <f t="shared" si="8"/>
        <v>39</v>
      </c>
      <c r="AE52" s="1">
        <f t="shared" si="8"/>
        <v>43</v>
      </c>
      <c r="AF52" s="5" t="str">
        <f t="shared" si="9"/>
        <v>TEAM 39</v>
      </c>
      <c r="AG52" s="282" t="str">
        <f t="shared" si="9"/>
        <v>TEAM 43</v>
      </c>
      <c r="AH52" s="287" t="s">
        <v>102</v>
      </c>
      <c r="AI52" s="1" t="str">
        <f t="shared" si="10"/>
        <v>39</v>
      </c>
      <c r="AJ52" s="1" t="str">
        <f t="shared" si="10"/>
        <v>43</v>
      </c>
      <c r="AK52" s="1">
        <v>47</v>
      </c>
      <c r="AL52" s="1">
        <v>48</v>
      </c>
      <c r="AM52" s="5" t="str">
        <f t="shared" si="11"/>
        <v>TEAM 47</v>
      </c>
      <c r="AN52" s="5" t="str">
        <f t="shared" si="11"/>
        <v>TEAM 48</v>
      </c>
      <c r="AO52" s="294" t="s">
        <v>103</v>
      </c>
      <c r="AP52" s="22" t="str">
        <f t="shared" si="12"/>
        <v>47</v>
      </c>
      <c r="AQ52" s="22" t="str">
        <f t="shared" si="12"/>
        <v>48</v>
      </c>
      <c r="AR52" s="22">
        <f t="shared" si="13"/>
        <v>57</v>
      </c>
      <c r="AS52" s="22">
        <f t="shared" si="13"/>
        <v>58</v>
      </c>
      <c r="AT52" s="5" t="str">
        <f t="shared" si="14"/>
        <v>TEAM 57</v>
      </c>
      <c r="AU52" s="288" t="str">
        <f t="shared" si="14"/>
        <v>TEAM 58</v>
      </c>
    </row>
    <row r="53" spans="1:47" ht="14" thickTop="1" thickBot="1" x14ac:dyDescent="0.35">
      <c r="A53" s="34" t="s">
        <v>10</v>
      </c>
      <c r="B53" s="5" t="s">
        <v>99</v>
      </c>
      <c r="C53" s="5" t="s">
        <v>98</v>
      </c>
      <c r="D53" s="35" t="s">
        <v>175</v>
      </c>
      <c r="E53" s="1" t="str">
        <f t="shared" si="15"/>
        <v xml:space="preserve"> 4</v>
      </c>
      <c r="F53" s="1" t="str">
        <f t="shared" si="15"/>
        <v xml:space="preserve"> 7</v>
      </c>
      <c r="G53" s="1">
        <f t="shared" si="16"/>
        <v>14</v>
      </c>
      <c r="H53" s="1">
        <f t="shared" si="16"/>
        <v>17</v>
      </c>
      <c r="I53" s="5" t="str">
        <f t="shared" si="17"/>
        <v>TEAM 14</v>
      </c>
      <c r="J53" s="5" t="str">
        <f t="shared" si="17"/>
        <v>TEAM 17</v>
      </c>
      <c r="K53" s="206" t="s">
        <v>153</v>
      </c>
      <c r="L53" s="206" t="s">
        <v>156</v>
      </c>
      <c r="M53" s="36" t="s">
        <v>11</v>
      </c>
      <c r="N53" s="1" t="str">
        <f t="shared" si="3"/>
        <v>14</v>
      </c>
      <c r="O53" s="1" t="str">
        <f t="shared" si="3"/>
        <v>17</v>
      </c>
      <c r="P53" s="1">
        <f t="shared" si="4"/>
        <v>24</v>
      </c>
      <c r="Q53" s="1">
        <f t="shared" si="4"/>
        <v>27</v>
      </c>
      <c r="R53" s="5" t="str">
        <f t="shared" si="5"/>
        <v>TEAM 24</v>
      </c>
      <c r="S53" s="5" t="str">
        <f t="shared" si="5"/>
        <v>TEAM 27</v>
      </c>
      <c r="T53" s="37" t="s">
        <v>703</v>
      </c>
      <c r="U53" s="1" t="s">
        <v>718</v>
      </c>
      <c r="V53" s="1" t="s">
        <v>719</v>
      </c>
      <c r="W53" s="1">
        <v>33</v>
      </c>
      <c r="X53" s="1">
        <v>34</v>
      </c>
      <c r="Y53" s="5" t="str">
        <f t="shared" si="6"/>
        <v>TEAM 33</v>
      </c>
      <c r="Z53" s="5" t="str">
        <f t="shared" si="6"/>
        <v>TEAM 34</v>
      </c>
      <c r="AA53" s="38" t="s">
        <v>704</v>
      </c>
      <c r="AB53" s="1" t="str">
        <f t="shared" si="7"/>
        <v>33</v>
      </c>
      <c r="AC53" s="1" t="str">
        <f t="shared" si="7"/>
        <v>34</v>
      </c>
      <c r="AD53" s="1">
        <f t="shared" si="8"/>
        <v>41</v>
      </c>
      <c r="AE53" s="1">
        <f t="shared" si="8"/>
        <v>42</v>
      </c>
      <c r="AF53" s="5" t="str">
        <f t="shared" si="9"/>
        <v>TEAM 41</v>
      </c>
      <c r="AG53" s="282" t="str">
        <f t="shared" si="9"/>
        <v>TEAM 42</v>
      </c>
      <c r="AH53" s="287" t="s">
        <v>102</v>
      </c>
      <c r="AI53" s="1" t="str">
        <f t="shared" si="10"/>
        <v>41</v>
      </c>
      <c r="AJ53" s="1" t="str">
        <f t="shared" si="10"/>
        <v>42</v>
      </c>
      <c r="AK53" s="1">
        <v>50</v>
      </c>
      <c r="AL53" s="1">
        <v>53</v>
      </c>
      <c r="AM53" s="5" t="str">
        <f t="shared" si="11"/>
        <v>TEAM 50</v>
      </c>
      <c r="AN53" s="5" t="str">
        <f t="shared" si="11"/>
        <v>TEAM 53</v>
      </c>
      <c r="AO53" s="294" t="s">
        <v>103</v>
      </c>
      <c r="AP53" s="22" t="str">
        <f t="shared" si="12"/>
        <v>50</v>
      </c>
      <c r="AQ53" s="22" t="str">
        <f t="shared" si="12"/>
        <v>53</v>
      </c>
      <c r="AR53" s="22">
        <f t="shared" si="13"/>
        <v>60</v>
      </c>
      <c r="AS53" s="22">
        <f t="shared" si="13"/>
        <v>63</v>
      </c>
      <c r="AT53" s="5" t="str">
        <f t="shared" si="14"/>
        <v>TEAM 60</v>
      </c>
      <c r="AU53" s="288" t="str">
        <f t="shared" si="14"/>
        <v>TEAM 63</v>
      </c>
    </row>
    <row r="54" spans="1:47" ht="14" thickTop="1" thickBot="1" x14ac:dyDescent="0.35">
      <c r="A54" s="71" t="s">
        <v>10</v>
      </c>
      <c r="B54" s="5" t="s">
        <v>101</v>
      </c>
      <c r="C54" s="5" t="s">
        <v>100</v>
      </c>
      <c r="D54" s="35" t="s">
        <v>175</v>
      </c>
      <c r="E54" s="1" t="str">
        <f t="shared" si="15"/>
        <v>10</v>
      </c>
      <c r="F54" s="1" t="str">
        <f t="shared" si="15"/>
        <v xml:space="preserve"> 8</v>
      </c>
      <c r="G54" s="1">
        <f t="shared" si="16"/>
        <v>20</v>
      </c>
      <c r="H54" s="1">
        <f t="shared" si="16"/>
        <v>18</v>
      </c>
      <c r="I54" s="5" t="str">
        <f t="shared" si="17"/>
        <v>TEAM 20</v>
      </c>
      <c r="J54" s="5" t="str">
        <f t="shared" si="17"/>
        <v>TEAM 18</v>
      </c>
      <c r="K54" s="206" t="s">
        <v>159</v>
      </c>
      <c r="L54" s="206" t="s">
        <v>157</v>
      </c>
      <c r="M54" s="36" t="s">
        <v>11</v>
      </c>
      <c r="N54" s="1" t="str">
        <f t="shared" si="3"/>
        <v>20</v>
      </c>
      <c r="O54" s="1" t="str">
        <f t="shared" si="3"/>
        <v>18</v>
      </c>
      <c r="P54" s="1">
        <f t="shared" si="4"/>
        <v>30</v>
      </c>
      <c r="Q54" s="1">
        <f t="shared" si="4"/>
        <v>28</v>
      </c>
      <c r="R54" s="5" t="str">
        <f t="shared" si="5"/>
        <v>TEAM 30</v>
      </c>
      <c r="S54" s="5" t="str">
        <f t="shared" si="5"/>
        <v>TEAM 28</v>
      </c>
      <c r="T54" s="37" t="s">
        <v>703</v>
      </c>
      <c r="U54" s="1" t="s">
        <v>722</v>
      </c>
      <c r="V54" s="1" t="s">
        <v>720</v>
      </c>
      <c r="W54" s="1">
        <v>32</v>
      </c>
      <c r="X54" s="1">
        <v>35</v>
      </c>
      <c r="Y54" s="5" t="str">
        <f t="shared" si="6"/>
        <v>TEAM 32</v>
      </c>
      <c r="Z54" s="5" t="str">
        <f t="shared" si="6"/>
        <v>TEAM 35</v>
      </c>
      <c r="AA54" s="38" t="s">
        <v>704</v>
      </c>
      <c r="AB54" s="1" t="str">
        <f t="shared" si="7"/>
        <v>32</v>
      </c>
      <c r="AC54" s="1" t="str">
        <f t="shared" si="7"/>
        <v>35</v>
      </c>
      <c r="AD54" s="1">
        <f t="shared" si="8"/>
        <v>40</v>
      </c>
      <c r="AE54" s="1">
        <f t="shared" si="8"/>
        <v>43</v>
      </c>
      <c r="AF54" s="5" t="str">
        <f t="shared" si="9"/>
        <v>TEAM 40</v>
      </c>
      <c r="AG54" s="282" t="str">
        <f t="shared" si="9"/>
        <v>TEAM 43</v>
      </c>
      <c r="AH54" s="287" t="s">
        <v>102</v>
      </c>
      <c r="AI54" s="1" t="str">
        <f t="shared" si="10"/>
        <v>40</v>
      </c>
      <c r="AJ54" s="1" t="str">
        <f t="shared" si="10"/>
        <v>43</v>
      </c>
      <c r="AK54" s="1">
        <v>56</v>
      </c>
      <c r="AL54" s="1">
        <v>54</v>
      </c>
      <c r="AM54" s="5" t="str">
        <f t="shared" si="11"/>
        <v>TEAM 56</v>
      </c>
      <c r="AN54" s="5" t="str">
        <f t="shared" si="11"/>
        <v>TEAM 54</v>
      </c>
      <c r="AO54" s="294" t="s">
        <v>103</v>
      </c>
      <c r="AP54" s="22" t="str">
        <f t="shared" si="12"/>
        <v>56</v>
      </c>
      <c r="AQ54" s="22" t="str">
        <f t="shared" si="12"/>
        <v>54</v>
      </c>
      <c r="AR54" s="22">
        <f t="shared" si="13"/>
        <v>66</v>
      </c>
      <c r="AS54" s="22">
        <f t="shared" si="13"/>
        <v>64</v>
      </c>
      <c r="AT54" s="5" t="str">
        <f t="shared" si="14"/>
        <v>TEAM 66</v>
      </c>
      <c r="AU54" s="288" t="str">
        <f t="shared" si="14"/>
        <v>TEAM 64</v>
      </c>
    </row>
    <row r="55" spans="1:47" ht="14" thickTop="1" thickBot="1" x14ac:dyDescent="0.35">
      <c r="A55" s="34" t="s">
        <v>10</v>
      </c>
      <c r="B55" s="5" t="s">
        <v>98</v>
      </c>
      <c r="C55" s="5" t="s">
        <v>94</v>
      </c>
      <c r="D55" s="35" t="s">
        <v>175</v>
      </c>
      <c r="E55" s="1" t="str">
        <f t="shared" si="15"/>
        <v xml:space="preserve"> 7</v>
      </c>
      <c r="F55" s="1" t="str">
        <f t="shared" si="15"/>
        <v xml:space="preserve"> 5</v>
      </c>
      <c r="G55" s="1">
        <f t="shared" si="16"/>
        <v>17</v>
      </c>
      <c r="H55" s="1">
        <f t="shared" si="16"/>
        <v>15</v>
      </c>
      <c r="I55" s="5" t="str">
        <f t="shared" si="17"/>
        <v>TEAM 17</v>
      </c>
      <c r="J55" s="5" t="str">
        <f t="shared" si="17"/>
        <v>TEAM 15</v>
      </c>
      <c r="K55" s="206" t="s">
        <v>156</v>
      </c>
      <c r="L55" s="206" t="s">
        <v>154</v>
      </c>
      <c r="M55" s="36" t="s">
        <v>11</v>
      </c>
      <c r="N55" s="1" t="str">
        <f t="shared" si="3"/>
        <v>17</v>
      </c>
      <c r="O55" s="1" t="str">
        <f t="shared" si="3"/>
        <v>15</v>
      </c>
      <c r="P55" s="1">
        <f t="shared" si="4"/>
        <v>27</v>
      </c>
      <c r="Q55" s="1">
        <f t="shared" si="4"/>
        <v>25</v>
      </c>
      <c r="R55" s="5" t="str">
        <f t="shared" si="5"/>
        <v>TEAM 27</v>
      </c>
      <c r="S55" s="5" t="str">
        <f t="shared" si="5"/>
        <v>TEAM 25</v>
      </c>
      <c r="T55" s="37" t="s">
        <v>703</v>
      </c>
      <c r="U55" s="1" t="s">
        <v>717</v>
      </c>
      <c r="V55" s="1" t="s">
        <v>715</v>
      </c>
      <c r="W55" s="1">
        <v>36</v>
      </c>
      <c r="X55" s="1">
        <v>31</v>
      </c>
      <c r="Y55" s="5" t="str">
        <f t="shared" si="6"/>
        <v>TEAM 36</v>
      </c>
      <c r="Z55" s="5" t="str">
        <f t="shared" si="6"/>
        <v>TEAM 31</v>
      </c>
      <c r="AA55" s="38" t="s">
        <v>704</v>
      </c>
      <c r="AB55" s="1" t="str">
        <f t="shared" si="7"/>
        <v>36</v>
      </c>
      <c r="AC55" s="1" t="str">
        <f t="shared" si="7"/>
        <v>31</v>
      </c>
      <c r="AD55" s="1">
        <f t="shared" si="8"/>
        <v>44</v>
      </c>
      <c r="AE55" s="1">
        <f t="shared" si="8"/>
        <v>39</v>
      </c>
      <c r="AF55" s="5" t="str">
        <f t="shared" si="9"/>
        <v>TEAM 44</v>
      </c>
      <c r="AG55" s="282" t="str">
        <f t="shared" si="9"/>
        <v>TEAM 39</v>
      </c>
      <c r="AH55" s="287" t="s">
        <v>102</v>
      </c>
      <c r="AI55" s="1" t="str">
        <f t="shared" si="10"/>
        <v>44</v>
      </c>
      <c r="AJ55" s="1" t="str">
        <f t="shared" si="10"/>
        <v>39</v>
      </c>
      <c r="AK55" s="1">
        <v>53</v>
      </c>
      <c r="AL55" s="1">
        <v>51</v>
      </c>
      <c r="AM55" s="5" t="str">
        <f t="shared" si="11"/>
        <v>TEAM 53</v>
      </c>
      <c r="AN55" s="5" t="str">
        <f t="shared" si="11"/>
        <v>TEAM 51</v>
      </c>
      <c r="AO55" s="294" t="s">
        <v>103</v>
      </c>
      <c r="AP55" s="22" t="str">
        <f t="shared" si="12"/>
        <v>53</v>
      </c>
      <c r="AQ55" s="22" t="str">
        <f t="shared" si="12"/>
        <v>51</v>
      </c>
      <c r="AR55" s="22">
        <f t="shared" si="13"/>
        <v>63</v>
      </c>
      <c r="AS55" s="22">
        <f t="shared" si="13"/>
        <v>61</v>
      </c>
      <c r="AT55" s="5" t="str">
        <f t="shared" si="14"/>
        <v>TEAM 63</v>
      </c>
      <c r="AU55" s="288" t="str">
        <f t="shared" si="14"/>
        <v>TEAM 61</v>
      </c>
    </row>
    <row r="56" spans="1:47" ht="14" thickTop="1" thickBot="1" x14ac:dyDescent="0.35">
      <c r="A56" s="34" t="s">
        <v>10</v>
      </c>
      <c r="B56" s="5" t="s">
        <v>101</v>
      </c>
      <c r="C56" s="5" t="s">
        <v>92</v>
      </c>
      <c r="D56" s="35" t="s">
        <v>175</v>
      </c>
      <c r="E56" s="1" t="str">
        <f t="shared" si="15"/>
        <v>10</v>
      </c>
      <c r="F56" s="1" t="str">
        <f t="shared" si="15"/>
        <v xml:space="preserve"> 6</v>
      </c>
      <c r="G56" s="1">
        <f t="shared" si="16"/>
        <v>20</v>
      </c>
      <c r="H56" s="1">
        <f t="shared" si="16"/>
        <v>16</v>
      </c>
      <c r="I56" s="5" t="str">
        <f t="shared" si="17"/>
        <v>TEAM 20</v>
      </c>
      <c r="J56" s="5" t="str">
        <f t="shared" si="17"/>
        <v>TEAM 16</v>
      </c>
      <c r="K56" s="206" t="s">
        <v>159</v>
      </c>
      <c r="L56" s="206" t="s">
        <v>155</v>
      </c>
      <c r="M56" s="36" t="s">
        <v>11</v>
      </c>
      <c r="N56" s="1" t="str">
        <f t="shared" si="3"/>
        <v>20</v>
      </c>
      <c r="O56" s="1" t="str">
        <f t="shared" si="3"/>
        <v>16</v>
      </c>
      <c r="P56" s="1">
        <f t="shared" si="4"/>
        <v>30</v>
      </c>
      <c r="Q56" s="1">
        <f t="shared" si="4"/>
        <v>26</v>
      </c>
      <c r="R56" s="5" t="str">
        <f t="shared" si="5"/>
        <v>TEAM 30</v>
      </c>
      <c r="S56" s="5" t="str">
        <f t="shared" si="5"/>
        <v>TEAM 26</v>
      </c>
      <c r="T56" s="37" t="s">
        <v>703</v>
      </c>
      <c r="U56" s="1" t="s">
        <v>721</v>
      </c>
      <c r="V56" s="1" t="s">
        <v>716</v>
      </c>
      <c r="W56" s="1">
        <v>37</v>
      </c>
      <c r="X56" s="1">
        <v>38</v>
      </c>
      <c r="Y56" s="5" t="str">
        <f t="shared" si="6"/>
        <v>TEAM 37</v>
      </c>
      <c r="Z56" s="5" t="str">
        <f t="shared" si="6"/>
        <v>TEAM 38</v>
      </c>
      <c r="AA56" s="38" t="s">
        <v>704</v>
      </c>
      <c r="AB56" s="1" t="str">
        <f t="shared" si="7"/>
        <v>37</v>
      </c>
      <c r="AC56" s="1" t="str">
        <f t="shared" si="7"/>
        <v>38</v>
      </c>
      <c r="AD56" s="1">
        <f t="shared" si="8"/>
        <v>45</v>
      </c>
      <c r="AE56" s="1">
        <f t="shared" si="8"/>
        <v>46</v>
      </c>
      <c r="AF56" s="5" t="str">
        <f t="shared" si="9"/>
        <v>TEAM 45</v>
      </c>
      <c r="AG56" s="282" t="str">
        <f t="shared" si="9"/>
        <v>TEAM 46</v>
      </c>
      <c r="AH56" s="287" t="s">
        <v>102</v>
      </c>
      <c r="AI56" s="1" t="str">
        <f t="shared" si="10"/>
        <v>45</v>
      </c>
      <c r="AJ56" s="1" t="str">
        <f t="shared" si="10"/>
        <v>46</v>
      </c>
      <c r="AK56" s="1">
        <v>56</v>
      </c>
      <c r="AL56" s="1">
        <v>52</v>
      </c>
      <c r="AM56" s="5" t="str">
        <f t="shared" si="11"/>
        <v>TEAM 56</v>
      </c>
      <c r="AN56" s="5" t="str">
        <f t="shared" si="11"/>
        <v>TEAM 52</v>
      </c>
      <c r="AO56" s="294" t="s">
        <v>103</v>
      </c>
      <c r="AP56" s="22" t="str">
        <f t="shared" si="12"/>
        <v>56</v>
      </c>
      <c r="AQ56" s="22" t="str">
        <f t="shared" si="12"/>
        <v>52</v>
      </c>
      <c r="AR56" s="22">
        <f t="shared" si="13"/>
        <v>66</v>
      </c>
      <c r="AS56" s="22">
        <f t="shared" si="13"/>
        <v>62</v>
      </c>
      <c r="AT56" s="5" t="str">
        <f t="shared" si="14"/>
        <v>TEAM 66</v>
      </c>
      <c r="AU56" s="288" t="str">
        <f t="shared" si="14"/>
        <v>TEAM 62</v>
      </c>
    </row>
    <row r="57" spans="1:47" ht="14" thickTop="1" thickBot="1" x14ac:dyDescent="0.35">
      <c r="A57" s="34" t="s">
        <v>10</v>
      </c>
      <c r="B57" s="5" t="s">
        <v>96</v>
      </c>
      <c r="C57" s="5" t="s">
        <v>93</v>
      </c>
      <c r="D57" s="35" t="s">
        <v>175</v>
      </c>
      <c r="E57" s="1" t="str">
        <f t="shared" si="15"/>
        <v xml:space="preserve"> 2</v>
      </c>
      <c r="F57" s="1" t="str">
        <f t="shared" si="15"/>
        <v xml:space="preserve"> 3</v>
      </c>
      <c r="G57" s="1">
        <f t="shared" si="16"/>
        <v>12</v>
      </c>
      <c r="H57" s="1">
        <f t="shared" si="16"/>
        <v>13</v>
      </c>
      <c r="I57" s="5" t="str">
        <f t="shared" si="17"/>
        <v>TEAM 12</v>
      </c>
      <c r="J57" s="5" t="str">
        <f t="shared" si="17"/>
        <v>TEAM 13</v>
      </c>
      <c r="K57" s="206" t="s">
        <v>151</v>
      </c>
      <c r="L57" s="206" t="s">
        <v>152</v>
      </c>
      <c r="M57" s="36" t="s">
        <v>11</v>
      </c>
      <c r="N57" s="1" t="str">
        <f t="shared" si="3"/>
        <v>12</v>
      </c>
      <c r="O57" s="1" t="str">
        <f t="shared" si="3"/>
        <v>13</v>
      </c>
      <c r="P57" s="1">
        <f t="shared" si="4"/>
        <v>22</v>
      </c>
      <c r="Q57" s="1">
        <f t="shared" si="4"/>
        <v>23</v>
      </c>
      <c r="R57" s="5" t="str">
        <f t="shared" si="5"/>
        <v>TEAM 22</v>
      </c>
      <c r="S57" s="5" t="str">
        <f t="shared" si="5"/>
        <v>TEAM 23</v>
      </c>
      <c r="T57" s="37" t="s">
        <v>703</v>
      </c>
      <c r="U57" s="1" t="s">
        <v>716</v>
      </c>
      <c r="V57" s="1" t="s">
        <v>719</v>
      </c>
      <c r="W57" s="1">
        <v>38</v>
      </c>
      <c r="X57" s="1">
        <v>34</v>
      </c>
      <c r="Y57" s="5" t="str">
        <f t="shared" si="6"/>
        <v>TEAM 38</v>
      </c>
      <c r="Z57" s="5" t="str">
        <f t="shared" si="6"/>
        <v>TEAM 34</v>
      </c>
      <c r="AA57" s="38" t="s">
        <v>704</v>
      </c>
      <c r="AB57" s="1" t="str">
        <f t="shared" si="7"/>
        <v>38</v>
      </c>
      <c r="AC57" s="1" t="str">
        <f t="shared" si="7"/>
        <v>34</v>
      </c>
      <c r="AD57" s="1">
        <f t="shared" si="8"/>
        <v>46</v>
      </c>
      <c r="AE57" s="1">
        <f t="shared" si="8"/>
        <v>42</v>
      </c>
      <c r="AF57" s="5" t="str">
        <f t="shared" si="9"/>
        <v>TEAM 46</v>
      </c>
      <c r="AG57" s="282" t="str">
        <f t="shared" si="9"/>
        <v>TEAM 42</v>
      </c>
      <c r="AH57" s="287" t="s">
        <v>102</v>
      </c>
      <c r="AI57" s="1" t="str">
        <f t="shared" si="10"/>
        <v>46</v>
      </c>
      <c r="AJ57" s="1" t="str">
        <f t="shared" si="10"/>
        <v>42</v>
      </c>
      <c r="AK57" s="1">
        <v>48</v>
      </c>
      <c r="AL57" s="1">
        <v>49</v>
      </c>
      <c r="AM57" s="5" t="str">
        <f t="shared" si="11"/>
        <v>TEAM 48</v>
      </c>
      <c r="AN57" s="5" t="str">
        <f t="shared" si="11"/>
        <v>TEAM 49</v>
      </c>
      <c r="AO57" s="294" t="s">
        <v>103</v>
      </c>
      <c r="AP57" s="22" t="str">
        <f t="shared" si="12"/>
        <v>48</v>
      </c>
      <c r="AQ57" s="22" t="str">
        <f t="shared" si="12"/>
        <v>49</v>
      </c>
      <c r="AR57" s="22">
        <f t="shared" si="13"/>
        <v>58</v>
      </c>
      <c r="AS57" s="22">
        <f t="shared" si="13"/>
        <v>59</v>
      </c>
      <c r="AT57" s="5" t="str">
        <f t="shared" si="14"/>
        <v>TEAM 58</v>
      </c>
      <c r="AU57" s="288" t="str">
        <f t="shared" si="14"/>
        <v>TEAM 59</v>
      </c>
    </row>
    <row r="58" spans="1:47" ht="14" thickTop="1" thickBot="1" x14ac:dyDescent="0.35">
      <c r="A58" s="34" t="s">
        <v>10</v>
      </c>
      <c r="B58" s="5" t="s">
        <v>95</v>
      </c>
      <c r="C58" s="5" t="s">
        <v>99</v>
      </c>
      <c r="D58" s="35" t="s">
        <v>175</v>
      </c>
      <c r="E58" s="1" t="str">
        <f t="shared" si="15"/>
        <v xml:space="preserve"> 9</v>
      </c>
      <c r="F58" s="1" t="str">
        <f t="shared" si="15"/>
        <v xml:space="preserve"> 4</v>
      </c>
      <c r="G58" s="1">
        <f t="shared" si="16"/>
        <v>19</v>
      </c>
      <c r="H58" s="1">
        <f t="shared" si="16"/>
        <v>14</v>
      </c>
      <c r="I58" s="5" t="str">
        <f t="shared" si="17"/>
        <v>TEAM 19</v>
      </c>
      <c r="J58" s="5" t="str">
        <f t="shared" si="17"/>
        <v>TEAM 14</v>
      </c>
      <c r="K58" s="206" t="s">
        <v>158</v>
      </c>
      <c r="L58" s="206" t="s">
        <v>153</v>
      </c>
      <c r="M58" s="36" t="s">
        <v>11</v>
      </c>
      <c r="N58" s="1" t="str">
        <f t="shared" si="3"/>
        <v>19</v>
      </c>
      <c r="O58" s="1" t="str">
        <f t="shared" si="3"/>
        <v>14</v>
      </c>
      <c r="P58" s="1">
        <f t="shared" si="4"/>
        <v>29</v>
      </c>
      <c r="Q58" s="1">
        <f t="shared" si="4"/>
        <v>24</v>
      </c>
      <c r="R58" s="5" t="str">
        <f t="shared" si="5"/>
        <v>TEAM 29</v>
      </c>
      <c r="S58" s="5" t="str">
        <f t="shared" si="5"/>
        <v>TEAM 24</v>
      </c>
      <c r="T58" s="37" t="s">
        <v>703</v>
      </c>
      <c r="U58" s="1" t="s">
        <v>717</v>
      </c>
      <c r="V58" s="1" t="s">
        <v>722</v>
      </c>
      <c r="W58" s="1">
        <v>36</v>
      </c>
      <c r="X58" s="1">
        <v>32</v>
      </c>
      <c r="Y58" s="5" t="str">
        <f t="shared" si="6"/>
        <v>TEAM 36</v>
      </c>
      <c r="Z58" s="5" t="str">
        <f t="shared" si="6"/>
        <v>TEAM 32</v>
      </c>
      <c r="AA58" s="38" t="s">
        <v>704</v>
      </c>
      <c r="AB58" s="1" t="str">
        <f t="shared" si="7"/>
        <v>36</v>
      </c>
      <c r="AC58" s="1" t="str">
        <f t="shared" si="7"/>
        <v>32</v>
      </c>
      <c r="AD58" s="1">
        <f t="shared" si="8"/>
        <v>44</v>
      </c>
      <c r="AE58" s="1">
        <f t="shared" si="8"/>
        <v>40</v>
      </c>
      <c r="AF58" s="5" t="str">
        <f t="shared" si="9"/>
        <v>TEAM 44</v>
      </c>
      <c r="AG58" s="282" t="str">
        <f t="shared" si="9"/>
        <v>TEAM 40</v>
      </c>
      <c r="AH58" s="287" t="s">
        <v>102</v>
      </c>
      <c r="AI58" s="1" t="str">
        <f t="shared" si="10"/>
        <v>44</v>
      </c>
      <c r="AJ58" s="1" t="str">
        <f t="shared" si="10"/>
        <v>40</v>
      </c>
      <c r="AK58" s="1">
        <v>55</v>
      </c>
      <c r="AL58" s="1">
        <v>50</v>
      </c>
      <c r="AM58" s="5" t="str">
        <f t="shared" si="11"/>
        <v>TEAM 55</v>
      </c>
      <c r="AN58" s="5" t="str">
        <f t="shared" si="11"/>
        <v>TEAM 50</v>
      </c>
      <c r="AO58" s="294" t="s">
        <v>103</v>
      </c>
      <c r="AP58" s="22" t="str">
        <f t="shared" si="12"/>
        <v>55</v>
      </c>
      <c r="AQ58" s="22" t="str">
        <f t="shared" si="12"/>
        <v>50</v>
      </c>
      <c r="AR58" s="22">
        <f t="shared" si="13"/>
        <v>65</v>
      </c>
      <c r="AS58" s="22">
        <f t="shared" si="13"/>
        <v>60</v>
      </c>
      <c r="AT58" s="5" t="str">
        <f t="shared" si="14"/>
        <v>TEAM 65</v>
      </c>
      <c r="AU58" s="288" t="str">
        <f t="shared" si="14"/>
        <v>TEAM 60</v>
      </c>
    </row>
    <row r="59" spans="1:47" ht="14" thickTop="1" thickBot="1" x14ac:dyDescent="0.35">
      <c r="A59" s="71" t="s">
        <v>10</v>
      </c>
      <c r="B59" s="5" t="s">
        <v>100</v>
      </c>
      <c r="C59" s="5" t="s">
        <v>97</v>
      </c>
      <c r="D59" s="35" t="s">
        <v>175</v>
      </c>
      <c r="E59" s="1" t="str">
        <f t="shared" si="15"/>
        <v xml:space="preserve"> 8</v>
      </c>
      <c r="F59" s="1" t="str">
        <f t="shared" si="15"/>
        <v xml:space="preserve"> 1</v>
      </c>
      <c r="G59" s="1">
        <f t="shared" si="16"/>
        <v>18</v>
      </c>
      <c r="H59" s="1">
        <f t="shared" si="16"/>
        <v>11</v>
      </c>
      <c r="I59" s="5" t="str">
        <f t="shared" si="17"/>
        <v>TEAM 18</v>
      </c>
      <c r="J59" s="5" t="str">
        <f t="shared" si="17"/>
        <v>TEAM 11</v>
      </c>
      <c r="K59" s="206" t="s">
        <v>157</v>
      </c>
      <c r="L59" s="206" t="s">
        <v>150</v>
      </c>
      <c r="M59" s="36" t="s">
        <v>11</v>
      </c>
      <c r="N59" s="1" t="str">
        <f t="shared" si="3"/>
        <v>18</v>
      </c>
      <c r="O59" s="1" t="str">
        <f t="shared" si="3"/>
        <v>11</v>
      </c>
      <c r="P59" s="1">
        <f t="shared" si="4"/>
        <v>28</v>
      </c>
      <c r="Q59" s="1">
        <f t="shared" si="4"/>
        <v>21</v>
      </c>
      <c r="R59" s="5" t="str">
        <f t="shared" si="5"/>
        <v>TEAM 28</v>
      </c>
      <c r="S59" s="5" t="str">
        <f t="shared" si="5"/>
        <v>TEAM 21</v>
      </c>
      <c r="T59" s="37" t="s">
        <v>703</v>
      </c>
      <c r="U59" s="1" t="s">
        <v>715</v>
      </c>
      <c r="V59" s="1" t="s">
        <v>721</v>
      </c>
      <c r="W59" s="1">
        <v>31</v>
      </c>
      <c r="X59" s="1">
        <v>37</v>
      </c>
      <c r="Y59" s="5" t="str">
        <f t="shared" si="6"/>
        <v>TEAM 31</v>
      </c>
      <c r="Z59" s="5" t="str">
        <f t="shared" si="6"/>
        <v>TEAM 37</v>
      </c>
      <c r="AA59" s="38" t="s">
        <v>704</v>
      </c>
      <c r="AB59" s="1" t="str">
        <f t="shared" si="7"/>
        <v>31</v>
      </c>
      <c r="AC59" s="1" t="str">
        <f t="shared" si="7"/>
        <v>37</v>
      </c>
      <c r="AD59" s="1">
        <f t="shared" si="8"/>
        <v>39</v>
      </c>
      <c r="AE59" s="1">
        <f t="shared" si="8"/>
        <v>45</v>
      </c>
      <c r="AF59" s="5" t="str">
        <f t="shared" si="9"/>
        <v>TEAM 39</v>
      </c>
      <c r="AG59" s="282" t="str">
        <f t="shared" si="9"/>
        <v>TEAM 45</v>
      </c>
      <c r="AH59" s="287" t="s">
        <v>102</v>
      </c>
      <c r="AI59" s="1" t="str">
        <f t="shared" si="10"/>
        <v>39</v>
      </c>
      <c r="AJ59" s="1" t="str">
        <f t="shared" si="10"/>
        <v>45</v>
      </c>
      <c r="AK59" s="1">
        <v>54</v>
      </c>
      <c r="AL59" s="1">
        <v>47</v>
      </c>
      <c r="AM59" s="5" t="str">
        <f t="shared" si="11"/>
        <v>TEAM 54</v>
      </c>
      <c r="AN59" s="5" t="str">
        <f t="shared" si="11"/>
        <v>TEAM 47</v>
      </c>
      <c r="AO59" s="294" t="s">
        <v>103</v>
      </c>
      <c r="AP59" s="22" t="str">
        <f t="shared" si="12"/>
        <v>54</v>
      </c>
      <c r="AQ59" s="22" t="str">
        <f t="shared" si="12"/>
        <v>47</v>
      </c>
      <c r="AR59" s="22">
        <f t="shared" si="13"/>
        <v>64</v>
      </c>
      <c r="AS59" s="22">
        <f t="shared" si="13"/>
        <v>57</v>
      </c>
      <c r="AT59" s="5" t="str">
        <f t="shared" si="14"/>
        <v>TEAM 64</v>
      </c>
      <c r="AU59" s="288" t="str">
        <f t="shared" si="14"/>
        <v>TEAM 57</v>
      </c>
    </row>
    <row r="60" spans="1:47" ht="14" thickTop="1" thickBot="1" x14ac:dyDescent="0.35">
      <c r="A60" s="34" t="s">
        <v>10</v>
      </c>
      <c r="B60" s="5" t="s">
        <v>94</v>
      </c>
      <c r="C60" s="5" t="s">
        <v>101</v>
      </c>
      <c r="D60" s="35" t="s">
        <v>175</v>
      </c>
      <c r="E60" s="1" t="str">
        <f t="shared" si="15"/>
        <v xml:space="preserve"> 5</v>
      </c>
      <c r="F60" s="1" t="str">
        <f t="shared" si="15"/>
        <v>10</v>
      </c>
      <c r="G60" s="1">
        <f t="shared" si="16"/>
        <v>15</v>
      </c>
      <c r="H60" s="1">
        <f t="shared" si="16"/>
        <v>20</v>
      </c>
      <c r="I60" s="5" t="str">
        <f t="shared" si="17"/>
        <v>TEAM 15</v>
      </c>
      <c r="J60" s="5" t="str">
        <f t="shared" si="17"/>
        <v>TEAM 20</v>
      </c>
      <c r="K60" s="206" t="s">
        <v>154</v>
      </c>
      <c r="L60" s="206" t="s">
        <v>159</v>
      </c>
      <c r="M60" s="36" t="s">
        <v>11</v>
      </c>
      <c r="N60" s="1" t="str">
        <f t="shared" si="3"/>
        <v>15</v>
      </c>
      <c r="O60" s="1" t="str">
        <f t="shared" si="3"/>
        <v>20</v>
      </c>
      <c r="P60" s="1">
        <f t="shared" si="4"/>
        <v>25</v>
      </c>
      <c r="Q60" s="1">
        <f t="shared" si="4"/>
        <v>30</v>
      </c>
      <c r="R60" s="5" t="str">
        <f t="shared" si="5"/>
        <v>TEAM 25</v>
      </c>
      <c r="S60" s="5" t="str">
        <f t="shared" si="5"/>
        <v>TEAM 30</v>
      </c>
      <c r="T60" s="37" t="s">
        <v>703</v>
      </c>
      <c r="U60" s="1" t="s">
        <v>720</v>
      </c>
      <c r="V60" s="1" t="s">
        <v>718</v>
      </c>
      <c r="W60" s="1">
        <v>35</v>
      </c>
      <c r="X60" s="1">
        <v>33</v>
      </c>
      <c r="Y60" s="5" t="str">
        <f t="shared" si="6"/>
        <v>TEAM 35</v>
      </c>
      <c r="Z60" s="5" t="str">
        <f t="shared" si="6"/>
        <v>TEAM 33</v>
      </c>
      <c r="AA60" s="38" t="s">
        <v>704</v>
      </c>
      <c r="AB60" s="1" t="str">
        <f t="shared" si="7"/>
        <v>35</v>
      </c>
      <c r="AC60" s="1" t="str">
        <f t="shared" si="7"/>
        <v>33</v>
      </c>
      <c r="AD60" s="1">
        <f t="shared" si="8"/>
        <v>43</v>
      </c>
      <c r="AE60" s="1">
        <f t="shared" si="8"/>
        <v>41</v>
      </c>
      <c r="AF60" s="5" t="str">
        <f t="shared" si="9"/>
        <v>TEAM 43</v>
      </c>
      <c r="AG60" s="282" t="str">
        <f t="shared" si="9"/>
        <v>TEAM 41</v>
      </c>
      <c r="AH60" s="287" t="s">
        <v>102</v>
      </c>
      <c r="AI60" s="1" t="str">
        <f t="shared" si="10"/>
        <v>43</v>
      </c>
      <c r="AJ60" s="1" t="str">
        <f t="shared" si="10"/>
        <v>41</v>
      </c>
      <c r="AK60" s="1">
        <v>51</v>
      </c>
      <c r="AL60" s="1">
        <v>56</v>
      </c>
      <c r="AM60" s="5" t="str">
        <f t="shared" si="11"/>
        <v>TEAM 51</v>
      </c>
      <c r="AN60" s="5" t="str">
        <f t="shared" si="11"/>
        <v>TEAM 56</v>
      </c>
      <c r="AO60" s="294" t="s">
        <v>103</v>
      </c>
      <c r="AP60" s="22" t="str">
        <f t="shared" si="12"/>
        <v>51</v>
      </c>
      <c r="AQ60" s="22" t="str">
        <f t="shared" si="12"/>
        <v>56</v>
      </c>
      <c r="AR60" s="22">
        <f t="shared" si="13"/>
        <v>61</v>
      </c>
      <c r="AS60" s="22">
        <f t="shared" si="13"/>
        <v>66</v>
      </c>
      <c r="AT60" s="5" t="str">
        <f t="shared" si="14"/>
        <v>TEAM 61</v>
      </c>
      <c r="AU60" s="288" t="str">
        <f t="shared" si="14"/>
        <v>TEAM 66</v>
      </c>
    </row>
    <row r="61" spans="1:47" ht="14" thickTop="1" thickBot="1" x14ac:dyDescent="0.35">
      <c r="A61" s="34" t="s">
        <v>10</v>
      </c>
      <c r="B61" s="5" t="s">
        <v>97</v>
      </c>
      <c r="C61" s="5" t="s">
        <v>93</v>
      </c>
      <c r="D61" s="35" t="s">
        <v>175</v>
      </c>
      <c r="E61" s="1" t="str">
        <f t="shared" si="15"/>
        <v xml:space="preserve"> 1</v>
      </c>
      <c r="F61" s="1" t="str">
        <f t="shared" si="15"/>
        <v xml:space="preserve"> 3</v>
      </c>
      <c r="G61" s="1">
        <f t="shared" si="16"/>
        <v>11</v>
      </c>
      <c r="H61" s="1">
        <f t="shared" si="16"/>
        <v>13</v>
      </c>
      <c r="I61" s="5" t="str">
        <f t="shared" si="17"/>
        <v>TEAM 11</v>
      </c>
      <c r="J61" s="5" t="str">
        <f t="shared" si="17"/>
        <v>TEAM 13</v>
      </c>
      <c r="K61" s="206" t="s">
        <v>150</v>
      </c>
      <c r="L61" s="206" t="s">
        <v>152</v>
      </c>
      <c r="M61" s="36" t="s">
        <v>11</v>
      </c>
      <c r="N61" s="1" t="str">
        <f t="shared" si="3"/>
        <v>11</v>
      </c>
      <c r="O61" s="1" t="str">
        <f t="shared" si="3"/>
        <v>13</v>
      </c>
      <c r="P61" s="1">
        <f t="shared" si="4"/>
        <v>21</v>
      </c>
      <c r="Q61" s="1">
        <f t="shared" si="4"/>
        <v>23</v>
      </c>
      <c r="R61" s="5" t="str">
        <f t="shared" si="5"/>
        <v>TEAM 21</v>
      </c>
      <c r="S61" s="5" t="str">
        <f t="shared" si="5"/>
        <v>TEAM 23</v>
      </c>
      <c r="T61" s="37" t="s">
        <v>703</v>
      </c>
      <c r="Y61" s="5" t="str">
        <f t="shared" si="6"/>
        <v xml:space="preserve">TEAM </v>
      </c>
      <c r="Z61" s="5" t="str">
        <f t="shared" si="6"/>
        <v xml:space="preserve">TEAM </v>
      </c>
      <c r="AA61" s="38" t="s">
        <v>704</v>
      </c>
      <c r="AB61" s="1" t="str">
        <f t="shared" si="7"/>
        <v xml:space="preserve">M </v>
      </c>
      <c r="AC61" s="1" t="str">
        <f t="shared" si="7"/>
        <v xml:space="preserve">M </v>
      </c>
      <c r="AD61" s="1" t="e">
        <f t="shared" ref="AD61:AE76" si="18">AB61+10</f>
        <v>#VALUE!</v>
      </c>
      <c r="AE61" s="1" t="e">
        <f t="shared" si="18"/>
        <v>#VALUE!</v>
      </c>
      <c r="AF61" s="5" t="e">
        <f t="shared" si="9"/>
        <v>#VALUE!</v>
      </c>
      <c r="AG61" s="282" t="e">
        <f t="shared" si="9"/>
        <v>#VALUE!</v>
      </c>
      <c r="AH61" s="287" t="s">
        <v>102</v>
      </c>
      <c r="AI61" s="1" t="e">
        <f t="shared" si="10"/>
        <v>#VALUE!</v>
      </c>
      <c r="AJ61" s="1" t="e">
        <f t="shared" si="10"/>
        <v>#VALUE!</v>
      </c>
      <c r="AK61" s="1">
        <v>47</v>
      </c>
      <c r="AL61" s="1">
        <v>49</v>
      </c>
      <c r="AM61" s="5" t="str">
        <f t="shared" si="11"/>
        <v>TEAM 47</v>
      </c>
      <c r="AN61" s="5" t="str">
        <f t="shared" si="11"/>
        <v>TEAM 49</v>
      </c>
      <c r="AO61" s="294" t="s">
        <v>103</v>
      </c>
      <c r="AP61" s="22" t="str">
        <f t="shared" si="12"/>
        <v>47</v>
      </c>
      <c r="AQ61" s="22" t="str">
        <f t="shared" si="12"/>
        <v>49</v>
      </c>
      <c r="AR61" s="22">
        <f t="shared" si="13"/>
        <v>57</v>
      </c>
      <c r="AS61" s="22">
        <f t="shared" si="13"/>
        <v>59</v>
      </c>
      <c r="AT61" s="5" t="str">
        <f t="shared" si="14"/>
        <v>TEAM 57</v>
      </c>
      <c r="AU61" s="288" t="str">
        <f t="shared" si="14"/>
        <v>TEAM 59</v>
      </c>
    </row>
    <row r="62" spans="1:47" ht="14" thickTop="1" thickBot="1" x14ac:dyDescent="0.35">
      <c r="A62" s="34" t="s">
        <v>10</v>
      </c>
      <c r="B62" s="5" t="s">
        <v>100</v>
      </c>
      <c r="C62" s="5" t="s">
        <v>99</v>
      </c>
      <c r="D62" s="35" t="s">
        <v>175</v>
      </c>
      <c r="E62" s="1" t="str">
        <f t="shared" si="15"/>
        <v xml:space="preserve"> 8</v>
      </c>
      <c r="F62" s="1" t="str">
        <f t="shared" si="15"/>
        <v xml:space="preserve"> 4</v>
      </c>
      <c r="G62" s="1">
        <f t="shared" si="16"/>
        <v>18</v>
      </c>
      <c r="H62" s="1">
        <f t="shared" si="16"/>
        <v>14</v>
      </c>
      <c r="I62" s="5" t="str">
        <f t="shared" si="17"/>
        <v>TEAM 18</v>
      </c>
      <c r="J62" s="5" t="str">
        <f t="shared" si="17"/>
        <v>TEAM 14</v>
      </c>
      <c r="K62" s="206" t="s">
        <v>157</v>
      </c>
      <c r="L62" s="206" t="s">
        <v>153</v>
      </c>
      <c r="M62" s="36" t="s">
        <v>11</v>
      </c>
      <c r="N62" s="1" t="str">
        <f t="shared" si="3"/>
        <v>18</v>
      </c>
      <c r="O62" s="1" t="str">
        <f t="shared" si="3"/>
        <v>14</v>
      </c>
      <c r="P62" s="1">
        <f t="shared" si="4"/>
        <v>28</v>
      </c>
      <c r="Q62" s="1">
        <f t="shared" si="4"/>
        <v>24</v>
      </c>
      <c r="R62" s="5" t="str">
        <f t="shared" si="5"/>
        <v>TEAM 28</v>
      </c>
      <c r="S62" s="5" t="str">
        <f t="shared" si="5"/>
        <v>TEAM 24</v>
      </c>
      <c r="T62" s="37" t="s">
        <v>703</v>
      </c>
      <c r="Y62" s="5" t="str">
        <f t="shared" si="6"/>
        <v xml:space="preserve">TEAM </v>
      </c>
      <c r="Z62" s="5" t="str">
        <f t="shared" si="6"/>
        <v xml:space="preserve">TEAM </v>
      </c>
      <c r="AA62" s="38" t="s">
        <v>704</v>
      </c>
      <c r="AB62" s="1" t="str">
        <f t="shared" si="7"/>
        <v xml:space="preserve">M </v>
      </c>
      <c r="AC62" s="1" t="str">
        <f t="shared" si="7"/>
        <v xml:space="preserve">M </v>
      </c>
      <c r="AD62" s="1" t="e">
        <f t="shared" si="18"/>
        <v>#VALUE!</v>
      </c>
      <c r="AE62" s="1" t="e">
        <f t="shared" si="18"/>
        <v>#VALUE!</v>
      </c>
      <c r="AF62" s="5" t="e">
        <f t="shared" si="9"/>
        <v>#VALUE!</v>
      </c>
      <c r="AG62" s="282" t="e">
        <f t="shared" si="9"/>
        <v>#VALUE!</v>
      </c>
      <c r="AH62" s="287" t="s">
        <v>102</v>
      </c>
      <c r="AI62" s="1" t="e">
        <f t="shared" si="10"/>
        <v>#VALUE!</v>
      </c>
      <c r="AJ62" s="1" t="e">
        <f t="shared" si="10"/>
        <v>#VALUE!</v>
      </c>
      <c r="AK62" s="1">
        <v>54</v>
      </c>
      <c r="AL62" s="1">
        <v>50</v>
      </c>
      <c r="AM62" s="5" t="str">
        <f t="shared" si="11"/>
        <v>TEAM 54</v>
      </c>
      <c r="AN62" s="5" t="str">
        <f t="shared" si="11"/>
        <v>TEAM 50</v>
      </c>
      <c r="AO62" s="294" t="s">
        <v>103</v>
      </c>
      <c r="AP62" s="22" t="str">
        <f t="shared" si="12"/>
        <v>54</v>
      </c>
      <c r="AQ62" s="22" t="str">
        <f t="shared" si="12"/>
        <v>50</v>
      </c>
      <c r="AR62" s="22">
        <f t="shared" si="13"/>
        <v>64</v>
      </c>
      <c r="AS62" s="22">
        <f t="shared" si="13"/>
        <v>60</v>
      </c>
      <c r="AT62" s="5" t="str">
        <f t="shared" si="14"/>
        <v>TEAM 64</v>
      </c>
      <c r="AU62" s="288" t="str">
        <f t="shared" si="14"/>
        <v>TEAM 60</v>
      </c>
    </row>
    <row r="63" spans="1:47" ht="14" thickTop="1" thickBot="1" x14ac:dyDescent="0.35">
      <c r="A63" s="34" t="s">
        <v>10</v>
      </c>
      <c r="B63" s="5" t="s">
        <v>95</v>
      </c>
      <c r="C63" s="5" t="s">
        <v>92</v>
      </c>
      <c r="D63" s="35" t="s">
        <v>175</v>
      </c>
      <c r="E63" s="1" t="str">
        <f t="shared" si="15"/>
        <v xml:space="preserve"> 9</v>
      </c>
      <c r="F63" s="1" t="str">
        <f t="shared" si="15"/>
        <v xml:space="preserve"> 6</v>
      </c>
      <c r="G63" s="1">
        <f t="shared" si="16"/>
        <v>19</v>
      </c>
      <c r="H63" s="1">
        <f t="shared" si="16"/>
        <v>16</v>
      </c>
      <c r="I63" s="5" t="str">
        <f t="shared" si="17"/>
        <v>TEAM 19</v>
      </c>
      <c r="J63" s="5" t="str">
        <f t="shared" si="17"/>
        <v>TEAM 16</v>
      </c>
      <c r="K63" s="206" t="s">
        <v>158</v>
      </c>
      <c r="L63" s="206" t="s">
        <v>155</v>
      </c>
      <c r="M63" s="36" t="s">
        <v>11</v>
      </c>
      <c r="N63" s="1" t="str">
        <f t="shared" si="3"/>
        <v>19</v>
      </c>
      <c r="O63" s="1" t="str">
        <f t="shared" si="3"/>
        <v>16</v>
      </c>
      <c r="P63" s="1">
        <f t="shared" si="4"/>
        <v>29</v>
      </c>
      <c r="Q63" s="1">
        <f t="shared" si="4"/>
        <v>26</v>
      </c>
      <c r="R63" s="5" t="str">
        <f t="shared" si="5"/>
        <v>TEAM 29</v>
      </c>
      <c r="S63" s="5" t="str">
        <f t="shared" si="5"/>
        <v>TEAM 26</v>
      </c>
      <c r="T63" s="37" t="s">
        <v>703</v>
      </c>
      <c r="Y63" s="5" t="str">
        <f t="shared" si="6"/>
        <v xml:space="preserve">TEAM </v>
      </c>
      <c r="Z63" s="5" t="str">
        <f t="shared" si="6"/>
        <v xml:space="preserve">TEAM </v>
      </c>
      <c r="AA63" s="38" t="s">
        <v>704</v>
      </c>
      <c r="AB63" s="1" t="str">
        <f t="shared" si="7"/>
        <v xml:space="preserve">M </v>
      </c>
      <c r="AC63" s="1" t="str">
        <f t="shared" si="7"/>
        <v xml:space="preserve">M </v>
      </c>
      <c r="AD63" s="1" t="e">
        <f t="shared" si="18"/>
        <v>#VALUE!</v>
      </c>
      <c r="AE63" s="1" t="e">
        <f t="shared" si="18"/>
        <v>#VALUE!</v>
      </c>
      <c r="AF63" s="5" t="e">
        <f t="shared" si="9"/>
        <v>#VALUE!</v>
      </c>
      <c r="AG63" s="282" t="e">
        <f t="shared" si="9"/>
        <v>#VALUE!</v>
      </c>
      <c r="AH63" s="287" t="s">
        <v>102</v>
      </c>
      <c r="AI63" s="1" t="e">
        <f t="shared" si="10"/>
        <v>#VALUE!</v>
      </c>
      <c r="AJ63" s="1" t="e">
        <f t="shared" si="10"/>
        <v>#VALUE!</v>
      </c>
      <c r="AK63" s="1">
        <v>55</v>
      </c>
      <c r="AL63" s="1">
        <v>52</v>
      </c>
      <c r="AM63" s="5" t="str">
        <f t="shared" si="11"/>
        <v>TEAM 55</v>
      </c>
      <c r="AN63" s="5" t="str">
        <f t="shared" si="11"/>
        <v>TEAM 52</v>
      </c>
      <c r="AO63" s="294" t="s">
        <v>103</v>
      </c>
      <c r="AP63" s="22" t="str">
        <f t="shared" si="12"/>
        <v>55</v>
      </c>
      <c r="AQ63" s="22" t="str">
        <f t="shared" si="12"/>
        <v>52</v>
      </c>
      <c r="AR63" s="22">
        <f t="shared" si="13"/>
        <v>65</v>
      </c>
      <c r="AS63" s="22">
        <f t="shared" si="13"/>
        <v>62</v>
      </c>
      <c r="AT63" s="5" t="str">
        <f t="shared" si="14"/>
        <v>TEAM 65</v>
      </c>
      <c r="AU63" s="288" t="str">
        <f t="shared" si="14"/>
        <v>TEAM 62</v>
      </c>
    </row>
    <row r="64" spans="1:47" ht="14" thickTop="1" thickBot="1" x14ac:dyDescent="0.35">
      <c r="A64" s="71" t="s">
        <v>10</v>
      </c>
      <c r="B64" s="5" t="s">
        <v>98</v>
      </c>
      <c r="C64" s="5" t="s">
        <v>96</v>
      </c>
      <c r="D64" s="35" t="s">
        <v>175</v>
      </c>
      <c r="E64" s="1" t="str">
        <f t="shared" si="15"/>
        <v xml:space="preserve"> 7</v>
      </c>
      <c r="F64" s="1" t="str">
        <f t="shared" si="15"/>
        <v xml:space="preserve"> 2</v>
      </c>
      <c r="G64" s="1">
        <f t="shared" si="16"/>
        <v>17</v>
      </c>
      <c r="H64" s="1">
        <f t="shared" si="16"/>
        <v>12</v>
      </c>
      <c r="I64" s="5" t="str">
        <f t="shared" si="17"/>
        <v>TEAM 17</v>
      </c>
      <c r="J64" s="5" t="str">
        <f t="shared" si="17"/>
        <v>TEAM 12</v>
      </c>
      <c r="K64" s="206" t="s">
        <v>156</v>
      </c>
      <c r="L64" s="206" t="s">
        <v>151</v>
      </c>
      <c r="M64" s="36" t="s">
        <v>11</v>
      </c>
      <c r="N64" s="1" t="str">
        <f t="shared" si="3"/>
        <v>17</v>
      </c>
      <c r="O64" s="1" t="str">
        <f t="shared" si="3"/>
        <v>12</v>
      </c>
      <c r="P64" s="1">
        <f t="shared" si="4"/>
        <v>27</v>
      </c>
      <c r="Q64" s="1">
        <f t="shared" si="4"/>
        <v>22</v>
      </c>
      <c r="R64" s="5" t="str">
        <f t="shared" si="5"/>
        <v>TEAM 27</v>
      </c>
      <c r="S64" s="5" t="str">
        <f t="shared" si="5"/>
        <v>TEAM 22</v>
      </c>
      <c r="T64" s="37" t="s">
        <v>703</v>
      </c>
      <c r="Y64" s="5" t="str">
        <f t="shared" si="6"/>
        <v xml:space="preserve">TEAM </v>
      </c>
      <c r="Z64" s="5" t="str">
        <f t="shared" si="6"/>
        <v xml:space="preserve">TEAM </v>
      </c>
      <c r="AA64" s="38" t="s">
        <v>704</v>
      </c>
      <c r="AB64" s="1" t="str">
        <f t="shared" si="7"/>
        <v xml:space="preserve">M </v>
      </c>
      <c r="AC64" s="1" t="str">
        <f t="shared" si="7"/>
        <v xml:space="preserve">M </v>
      </c>
      <c r="AD64" s="1" t="e">
        <f t="shared" si="18"/>
        <v>#VALUE!</v>
      </c>
      <c r="AE64" s="1" t="e">
        <f t="shared" si="18"/>
        <v>#VALUE!</v>
      </c>
      <c r="AF64" s="5" t="e">
        <f t="shared" si="9"/>
        <v>#VALUE!</v>
      </c>
      <c r="AG64" s="282" t="e">
        <f t="shared" si="9"/>
        <v>#VALUE!</v>
      </c>
      <c r="AH64" s="287" t="s">
        <v>102</v>
      </c>
      <c r="AI64" s="1" t="e">
        <f t="shared" si="10"/>
        <v>#VALUE!</v>
      </c>
      <c r="AJ64" s="1" t="e">
        <f t="shared" si="10"/>
        <v>#VALUE!</v>
      </c>
      <c r="AK64" s="1">
        <v>53</v>
      </c>
      <c r="AL64" s="1">
        <v>48</v>
      </c>
      <c r="AM64" s="5" t="str">
        <f t="shared" si="11"/>
        <v>TEAM 53</v>
      </c>
      <c r="AN64" s="5" t="str">
        <f t="shared" si="11"/>
        <v>TEAM 48</v>
      </c>
      <c r="AO64" s="294" t="s">
        <v>103</v>
      </c>
      <c r="AP64" s="22" t="str">
        <f t="shared" si="12"/>
        <v>53</v>
      </c>
      <c r="AQ64" s="22" t="str">
        <f t="shared" si="12"/>
        <v>48</v>
      </c>
      <c r="AR64" s="22">
        <f t="shared" si="13"/>
        <v>63</v>
      </c>
      <c r="AS64" s="22">
        <f t="shared" si="13"/>
        <v>58</v>
      </c>
      <c r="AT64" s="5" t="str">
        <f t="shared" si="14"/>
        <v>TEAM 63</v>
      </c>
      <c r="AU64" s="288" t="str">
        <f t="shared" si="14"/>
        <v>TEAM 58</v>
      </c>
    </row>
    <row r="65" spans="1:47" ht="14" thickTop="1" thickBot="1" x14ac:dyDescent="0.35">
      <c r="A65" s="34" t="s">
        <v>10</v>
      </c>
      <c r="B65" s="5" t="s">
        <v>92</v>
      </c>
      <c r="C65" s="5" t="s">
        <v>97</v>
      </c>
      <c r="D65" s="35" t="s">
        <v>175</v>
      </c>
      <c r="E65" s="1" t="str">
        <f t="shared" si="15"/>
        <v xml:space="preserve"> 6</v>
      </c>
      <c r="F65" s="1" t="str">
        <f t="shared" si="15"/>
        <v xml:space="preserve"> 1</v>
      </c>
      <c r="G65" s="1">
        <f t="shared" si="16"/>
        <v>16</v>
      </c>
      <c r="H65" s="1">
        <f t="shared" si="16"/>
        <v>11</v>
      </c>
      <c r="I65" s="5" t="str">
        <f t="shared" si="17"/>
        <v>TEAM 16</v>
      </c>
      <c r="J65" s="5" t="str">
        <f t="shared" si="17"/>
        <v>TEAM 11</v>
      </c>
      <c r="K65" s="206" t="s">
        <v>155</v>
      </c>
      <c r="L65" s="206" t="s">
        <v>150</v>
      </c>
      <c r="M65" s="36" t="s">
        <v>11</v>
      </c>
      <c r="N65" s="1" t="str">
        <f t="shared" si="3"/>
        <v>16</v>
      </c>
      <c r="O65" s="1" t="str">
        <f t="shared" si="3"/>
        <v>11</v>
      </c>
      <c r="P65" s="1">
        <f t="shared" si="4"/>
        <v>26</v>
      </c>
      <c r="Q65" s="1">
        <f t="shared" si="4"/>
        <v>21</v>
      </c>
      <c r="R65" s="5" t="str">
        <f t="shared" si="5"/>
        <v>TEAM 26</v>
      </c>
      <c r="S65" s="5" t="str">
        <f t="shared" si="5"/>
        <v>TEAM 21</v>
      </c>
      <c r="T65" s="37" t="s">
        <v>703</v>
      </c>
      <c r="Y65" s="5" t="str">
        <f t="shared" si="6"/>
        <v xml:space="preserve">TEAM </v>
      </c>
      <c r="Z65" s="5" t="str">
        <f t="shared" si="6"/>
        <v xml:space="preserve">TEAM </v>
      </c>
      <c r="AA65" s="38" t="s">
        <v>704</v>
      </c>
      <c r="AB65" s="1" t="str">
        <f t="shared" si="7"/>
        <v xml:space="preserve">M </v>
      </c>
      <c r="AC65" s="1" t="str">
        <f t="shared" si="7"/>
        <v xml:space="preserve">M </v>
      </c>
      <c r="AD65" s="1" t="e">
        <f t="shared" si="18"/>
        <v>#VALUE!</v>
      </c>
      <c r="AE65" s="1" t="e">
        <f t="shared" si="18"/>
        <v>#VALUE!</v>
      </c>
      <c r="AF65" s="5" t="e">
        <f t="shared" si="9"/>
        <v>#VALUE!</v>
      </c>
      <c r="AG65" s="282" t="e">
        <f t="shared" si="9"/>
        <v>#VALUE!</v>
      </c>
      <c r="AH65" s="287" t="s">
        <v>102</v>
      </c>
      <c r="AI65" s="1" t="e">
        <f t="shared" si="10"/>
        <v>#VALUE!</v>
      </c>
      <c r="AJ65" s="1" t="e">
        <f t="shared" si="10"/>
        <v>#VALUE!</v>
      </c>
      <c r="AK65" s="1">
        <v>52</v>
      </c>
      <c r="AL65" s="1">
        <v>47</v>
      </c>
      <c r="AM65" s="5" t="str">
        <f t="shared" si="11"/>
        <v>TEAM 52</v>
      </c>
      <c r="AN65" s="5" t="str">
        <f t="shared" si="11"/>
        <v>TEAM 47</v>
      </c>
      <c r="AO65" s="294" t="s">
        <v>103</v>
      </c>
      <c r="AP65" s="22" t="str">
        <f t="shared" si="12"/>
        <v>52</v>
      </c>
      <c r="AQ65" s="22" t="str">
        <f t="shared" si="12"/>
        <v>47</v>
      </c>
      <c r="AR65" s="22">
        <f t="shared" si="13"/>
        <v>62</v>
      </c>
      <c r="AS65" s="22">
        <f t="shared" si="13"/>
        <v>57</v>
      </c>
      <c r="AT65" s="5" t="str">
        <f t="shared" si="14"/>
        <v>TEAM 62</v>
      </c>
      <c r="AU65" s="288" t="str">
        <f t="shared" si="14"/>
        <v>TEAM 57</v>
      </c>
    </row>
    <row r="66" spans="1:47" ht="14" thickTop="1" thickBot="1" x14ac:dyDescent="0.35">
      <c r="A66" s="34" t="s">
        <v>10</v>
      </c>
      <c r="B66" s="5" t="s">
        <v>96</v>
      </c>
      <c r="C66" s="5" t="s">
        <v>101</v>
      </c>
      <c r="D66" s="35" t="s">
        <v>175</v>
      </c>
      <c r="E66" s="1" t="str">
        <f t="shared" si="15"/>
        <v xml:space="preserve"> 2</v>
      </c>
      <c r="F66" s="1" t="str">
        <f t="shared" si="15"/>
        <v>10</v>
      </c>
      <c r="G66" s="1">
        <f t="shared" si="16"/>
        <v>12</v>
      </c>
      <c r="H66" s="1">
        <f t="shared" si="16"/>
        <v>20</v>
      </c>
      <c r="I66" s="5" t="str">
        <f t="shared" si="17"/>
        <v>TEAM 12</v>
      </c>
      <c r="J66" s="5" t="str">
        <f t="shared" si="17"/>
        <v>TEAM 20</v>
      </c>
      <c r="K66" s="206" t="s">
        <v>151</v>
      </c>
      <c r="L66" s="206" t="s">
        <v>159</v>
      </c>
      <c r="M66" s="36" t="s">
        <v>11</v>
      </c>
      <c r="N66" s="1" t="str">
        <f t="shared" si="3"/>
        <v>12</v>
      </c>
      <c r="O66" s="1" t="str">
        <f t="shared" si="3"/>
        <v>20</v>
      </c>
      <c r="P66" s="1">
        <f t="shared" si="4"/>
        <v>22</v>
      </c>
      <c r="Q66" s="1">
        <f t="shared" si="4"/>
        <v>30</v>
      </c>
      <c r="R66" s="5" t="str">
        <f t="shared" si="5"/>
        <v>TEAM 22</v>
      </c>
      <c r="S66" s="5" t="str">
        <f t="shared" si="5"/>
        <v>TEAM 30</v>
      </c>
      <c r="T66" s="37" t="s">
        <v>703</v>
      </c>
      <c r="Y66" s="5" t="str">
        <f t="shared" si="6"/>
        <v xml:space="preserve">TEAM </v>
      </c>
      <c r="Z66" s="5" t="str">
        <f t="shared" si="6"/>
        <v xml:space="preserve">TEAM </v>
      </c>
      <c r="AA66" s="38" t="s">
        <v>704</v>
      </c>
      <c r="AB66" s="1" t="str">
        <f t="shared" si="7"/>
        <v xml:space="preserve">M </v>
      </c>
      <c r="AC66" s="1" t="str">
        <f t="shared" si="7"/>
        <v xml:space="preserve">M </v>
      </c>
      <c r="AD66" s="1" t="e">
        <f t="shared" si="18"/>
        <v>#VALUE!</v>
      </c>
      <c r="AE66" s="1" t="e">
        <f t="shared" si="18"/>
        <v>#VALUE!</v>
      </c>
      <c r="AF66" s="5" t="e">
        <f t="shared" si="9"/>
        <v>#VALUE!</v>
      </c>
      <c r="AG66" s="282" t="e">
        <f t="shared" si="9"/>
        <v>#VALUE!</v>
      </c>
      <c r="AH66" s="287" t="s">
        <v>102</v>
      </c>
      <c r="AI66" s="1" t="e">
        <f t="shared" si="10"/>
        <v>#VALUE!</v>
      </c>
      <c r="AJ66" s="1" t="e">
        <f t="shared" si="10"/>
        <v>#VALUE!</v>
      </c>
      <c r="AK66" s="1">
        <v>48</v>
      </c>
      <c r="AL66" s="1">
        <v>56</v>
      </c>
      <c r="AM66" s="5" t="str">
        <f t="shared" si="11"/>
        <v>TEAM 48</v>
      </c>
      <c r="AN66" s="5" t="str">
        <f t="shared" si="11"/>
        <v>TEAM 56</v>
      </c>
      <c r="AO66" s="294" t="s">
        <v>103</v>
      </c>
      <c r="AP66" s="22" t="str">
        <f t="shared" si="12"/>
        <v>48</v>
      </c>
      <c r="AQ66" s="22" t="str">
        <f t="shared" si="12"/>
        <v>56</v>
      </c>
      <c r="AR66" s="22">
        <f t="shared" si="13"/>
        <v>58</v>
      </c>
      <c r="AS66" s="22">
        <f t="shared" si="13"/>
        <v>66</v>
      </c>
      <c r="AT66" s="5" t="str">
        <f t="shared" si="14"/>
        <v>TEAM 58</v>
      </c>
      <c r="AU66" s="288" t="str">
        <f t="shared" si="14"/>
        <v>TEAM 66</v>
      </c>
    </row>
    <row r="67" spans="1:47" ht="14" thickTop="1" thickBot="1" x14ac:dyDescent="0.35">
      <c r="A67" s="34" t="s">
        <v>10</v>
      </c>
      <c r="B67" s="5" t="s">
        <v>94</v>
      </c>
      <c r="C67" s="5" t="s">
        <v>99</v>
      </c>
      <c r="D67" s="35" t="s">
        <v>175</v>
      </c>
      <c r="E67" s="1" t="str">
        <f t="shared" si="15"/>
        <v xml:space="preserve"> 5</v>
      </c>
      <c r="F67" s="1" t="str">
        <f t="shared" si="15"/>
        <v xml:space="preserve"> 4</v>
      </c>
      <c r="G67" s="1">
        <f t="shared" si="16"/>
        <v>15</v>
      </c>
      <c r="H67" s="1">
        <f t="shared" si="16"/>
        <v>14</v>
      </c>
      <c r="I67" s="5" t="str">
        <f t="shared" si="17"/>
        <v>TEAM 15</v>
      </c>
      <c r="J67" s="5" t="str">
        <f t="shared" si="17"/>
        <v>TEAM 14</v>
      </c>
      <c r="K67" s="206" t="s">
        <v>154</v>
      </c>
      <c r="L67" s="206" t="s">
        <v>153</v>
      </c>
      <c r="M67" s="36" t="s">
        <v>11</v>
      </c>
      <c r="N67" s="1" t="str">
        <f t="shared" si="3"/>
        <v>15</v>
      </c>
      <c r="O67" s="1" t="str">
        <f t="shared" si="3"/>
        <v>14</v>
      </c>
      <c r="P67" s="1">
        <f t="shared" si="4"/>
        <v>25</v>
      </c>
      <c r="Q67" s="1">
        <f t="shared" si="4"/>
        <v>24</v>
      </c>
      <c r="R67" s="5" t="str">
        <f t="shared" si="5"/>
        <v>TEAM 25</v>
      </c>
      <c r="S67" s="5" t="str">
        <f t="shared" si="5"/>
        <v>TEAM 24</v>
      </c>
      <c r="T67" s="37" t="s">
        <v>703</v>
      </c>
      <c r="Y67" s="5" t="str">
        <f t="shared" si="6"/>
        <v xml:space="preserve">TEAM </v>
      </c>
      <c r="Z67" s="5" t="str">
        <f t="shared" si="6"/>
        <v xml:space="preserve">TEAM </v>
      </c>
      <c r="AA67" s="38" t="s">
        <v>704</v>
      </c>
      <c r="AB67" s="1" t="str">
        <f t="shared" si="7"/>
        <v xml:space="preserve">M </v>
      </c>
      <c r="AC67" s="1" t="str">
        <f t="shared" si="7"/>
        <v xml:space="preserve">M </v>
      </c>
      <c r="AD67" s="1" t="e">
        <f t="shared" si="18"/>
        <v>#VALUE!</v>
      </c>
      <c r="AE67" s="1" t="e">
        <f t="shared" si="18"/>
        <v>#VALUE!</v>
      </c>
      <c r="AF67" s="5" t="e">
        <f t="shared" si="9"/>
        <v>#VALUE!</v>
      </c>
      <c r="AG67" s="282" t="e">
        <f t="shared" si="9"/>
        <v>#VALUE!</v>
      </c>
      <c r="AH67" s="287" t="s">
        <v>102</v>
      </c>
      <c r="AI67" s="1" t="e">
        <f t="shared" si="10"/>
        <v>#VALUE!</v>
      </c>
      <c r="AJ67" s="1" t="e">
        <f t="shared" si="10"/>
        <v>#VALUE!</v>
      </c>
      <c r="AK67" s="1">
        <v>51</v>
      </c>
      <c r="AL67" s="1">
        <v>50</v>
      </c>
      <c r="AM67" s="5" t="str">
        <f t="shared" si="11"/>
        <v>TEAM 51</v>
      </c>
      <c r="AN67" s="5" t="str">
        <f t="shared" si="11"/>
        <v>TEAM 50</v>
      </c>
      <c r="AO67" s="294" t="s">
        <v>103</v>
      </c>
      <c r="AP67" s="22" t="str">
        <f t="shared" si="12"/>
        <v>51</v>
      </c>
      <c r="AQ67" s="22" t="str">
        <f t="shared" si="12"/>
        <v>50</v>
      </c>
      <c r="AR67" s="22">
        <f t="shared" si="13"/>
        <v>61</v>
      </c>
      <c r="AS67" s="22">
        <f t="shared" si="13"/>
        <v>60</v>
      </c>
      <c r="AT67" s="5" t="str">
        <f t="shared" si="14"/>
        <v>TEAM 61</v>
      </c>
      <c r="AU67" s="288" t="str">
        <f t="shared" si="14"/>
        <v>TEAM 60</v>
      </c>
    </row>
    <row r="68" spans="1:47" ht="14" thickTop="1" thickBot="1" x14ac:dyDescent="0.35">
      <c r="A68" s="34" t="s">
        <v>10</v>
      </c>
      <c r="B68" s="5" t="s">
        <v>93</v>
      </c>
      <c r="C68" s="5" t="s">
        <v>100</v>
      </c>
      <c r="D68" s="35" t="s">
        <v>175</v>
      </c>
      <c r="E68" s="1" t="str">
        <f t="shared" si="15"/>
        <v xml:space="preserve"> 3</v>
      </c>
      <c r="F68" s="1" t="str">
        <f t="shared" si="15"/>
        <v xml:space="preserve"> 8</v>
      </c>
      <c r="G68" s="1">
        <f t="shared" si="16"/>
        <v>13</v>
      </c>
      <c r="H68" s="1">
        <f t="shared" si="16"/>
        <v>18</v>
      </c>
      <c r="I68" s="5" t="str">
        <f t="shared" si="17"/>
        <v>TEAM 13</v>
      </c>
      <c r="J68" s="5" t="str">
        <f t="shared" si="17"/>
        <v>TEAM 18</v>
      </c>
      <c r="K68" s="206" t="s">
        <v>152</v>
      </c>
      <c r="L68" s="206" t="s">
        <v>157</v>
      </c>
      <c r="M68" s="36" t="s">
        <v>11</v>
      </c>
      <c r="N68" s="1" t="str">
        <f t="shared" si="3"/>
        <v>13</v>
      </c>
      <c r="O68" s="1" t="str">
        <f t="shared" si="3"/>
        <v>18</v>
      </c>
      <c r="P68" s="1">
        <f t="shared" si="4"/>
        <v>23</v>
      </c>
      <c r="Q68" s="1">
        <f t="shared" si="4"/>
        <v>28</v>
      </c>
      <c r="R68" s="5" t="str">
        <f t="shared" si="5"/>
        <v>TEAM 23</v>
      </c>
      <c r="S68" s="5" t="str">
        <f t="shared" si="5"/>
        <v>TEAM 28</v>
      </c>
      <c r="T68" s="37" t="s">
        <v>703</v>
      </c>
      <c r="Y68" s="5" t="str">
        <f t="shared" si="6"/>
        <v xml:space="preserve">TEAM </v>
      </c>
      <c r="Z68" s="5" t="str">
        <f t="shared" si="6"/>
        <v xml:space="preserve">TEAM </v>
      </c>
      <c r="AA68" s="38" t="s">
        <v>704</v>
      </c>
      <c r="AB68" s="1" t="str">
        <f t="shared" si="7"/>
        <v xml:space="preserve">M </v>
      </c>
      <c r="AC68" s="1" t="str">
        <f t="shared" si="7"/>
        <v xml:space="preserve">M </v>
      </c>
      <c r="AD68" s="1" t="e">
        <f t="shared" si="18"/>
        <v>#VALUE!</v>
      </c>
      <c r="AE68" s="1" t="e">
        <f t="shared" si="18"/>
        <v>#VALUE!</v>
      </c>
      <c r="AF68" s="5" t="e">
        <f t="shared" si="9"/>
        <v>#VALUE!</v>
      </c>
      <c r="AG68" s="282" t="e">
        <f t="shared" si="9"/>
        <v>#VALUE!</v>
      </c>
      <c r="AH68" s="287" t="s">
        <v>102</v>
      </c>
      <c r="AI68" s="1" t="e">
        <f t="shared" si="10"/>
        <v>#VALUE!</v>
      </c>
      <c r="AJ68" s="1" t="e">
        <f t="shared" si="10"/>
        <v>#VALUE!</v>
      </c>
      <c r="AK68" s="1">
        <v>49</v>
      </c>
      <c r="AL68" s="1">
        <v>54</v>
      </c>
      <c r="AM68" s="5" t="str">
        <f t="shared" si="11"/>
        <v>TEAM 49</v>
      </c>
      <c r="AN68" s="5" t="str">
        <f t="shared" si="11"/>
        <v>TEAM 54</v>
      </c>
      <c r="AO68" s="294" t="s">
        <v>103</v>
      </c>
      <c r="AP68" s="22" t="str">
        <f t="shared" si="12"/>
        <v>49</v>
      </c>
      <c r="AQ68" s="22" t="str">
        <f t="shared" si="12"/>
        <v>54</v>
      </c>
      <c r="AR68" s="22">
        <f t="shared" si="13"/>
        <v>59</v>
      </c>
      <c r="AS68" s="22">
        <f t="shared" si="13"/>
        <v>64</v>
      </c>
      <c r="AT68" s="5" t="str">
        <f t="shared" si="14"/>
        <v>TEAM 59</v>
      </c>
      <c r="AU68" s="288" t="str">
        <f t="shared" si="14"/>
        <v>TEAM 64</v>
      </c>
    </row>
    <row r="69" spans="1:47" ht="14" thickTop="1" thickBot="1" x14ac:dyDescent="0.35">
      <c r="A69" s="34" t="s">
        <v>10</v>
      </c>
      <c r="B69" s="5" t="s">
        <v>95</v>
      </c>
      <c r="C69" s="5" t="s">
        <v>98</v>
      </c>
      <c r="D69" s="35" t="s">
        <v>175</v>
      </c>
      <c r="E69" s="1" t="str">
        <f t="shared" si="15"/>
        <v xml:space="preserve"> 9</v>
      </c>
      <c r="F69" s="1" t="str">
        <f t="shared" si="15"/>
        <v xml:space="preserve"> 7</v>
      </c>
      <c r="G69" s="1">
        <f t="shared" si="16"/>
        <v>19</v>
      </c>
      <c r="H69" s="1">
        <f t="shared" si="16"/>
        <v>17</v>
      </c>
      <c r="I69" s="5" t="str">
        <f t="shared" si="17"/>
        <v>TEAM 19</v>
      </c>
      <c r="J69" s="5" t="str">
        <f t="shared" si="17"/>
        <v>TEAM 17</v>
      </c>
      <c r="K69" s="206" t="s">
        <v>158</v>
      </c>
      <c r="L69" s="206" t="s">
        <v>156</v>
      </c>
      <c r="M69" s="36" t="s">
        <v>11</v>
      </c>
      <c r="N69" s="1" t="str">
        <f t="shared" si="3"/>
        <v>19</v>
      </c>
      <c r="O69" s="1" t="str">
        <f t="shared" si="3"/>
        <v>17</v>
      </c>
      <c r="P69" s="1">
        <f t="shared" si="4"/>
        <v>29</v>
      </c>
      <c r="Q69" s="1">
        <f t="shared" si="4"/>
        <v>27</v>
      </c>
      <c r="R69" s="5" t="str">
        <f t="shared" si="5"/>
        <v>TEAM 29</v>
      </c>
      <c r="S69" s="5" t="str">
        <f t="shared" si="5"/>
        <v>TEAM 27</v>
      </c>
      <c r="T69" s="37" t="s">
        <v>703</v>
      </c>
      <c r="Y69" s="5" t="str">
        <f t="shared" si="6"/>
        <v xml:space="preserve">TEAM </v>
      </c>
      <c r="Z69" s="5" t="str">
        <f t="shared" si="6"/>
        <v xml:space="preserve">TEAM </v>
      </c>
      <c r="AA69" s="38" t="s">
        <v>704</v>
      </c>
      <c r="AB69" s="1" t="str">
        <f t="shared" si="7"/>
        <v xml:space="preserve">M </v>
      </c>
      <c r="AC69" s="1" t="str">
        <f t="shared" si="7"/>
        <v xml:space="preserve">M </v>
      </c>
      <c r="AD69" s="1" t="e">
        <f t="shared" si="18"/>
        <v>#VALUE!</v>
      </c>
      <c r="AE69" s="1" t="e">
        <f t="shared" si="18"/>
        <v>#VALUE!</v>
      </c>
      <c r="AF69" s="5" t="e">
        <f t="shared" si="9"/>
        <v>#VALUE!</v>
      </c>
      <c r="AG69" s="282" t="e">
        <f t="shared" si="9"/>
        <v>#VALUE!</v>
      </c>
      <c r="AH69" s="287" t="s">
        <v>102</v>
      </c>
      <c r="AI69" s="1" t="e">
        <f t="shared" si="10"/>
        <v>#VALUE!</v>
      </c>
      <c r="AJ69" s="1" t="e">
        <f t="shared" si="10"/>
        <v>#VALUE!</v>
      </c>
      <c r="AK69" s="1">
        <v>55</v>
      </c>
      <c r="AL69" s="1">
        <v>53</v>
      </c>
      <c r="AM69" s="5" t="str">
        <f t="shared" si="11"/>
        <v>TEAM 55</v>
      </c>
      <c r="AN69" s="5" t="str">
        <f t="shared" si="11"/>
        <v>TEAM 53</v>
      </c>
      <c r="AO69" s="294" t="s">
        <v>103</v>
      </c>
      <c r="AP69" s="22" t="str">
        <f t="shared" si="12"/>
        <v>55</v>
      </c>
      <c r="AQ69" s="22" t="str">
        <f t="shared" si="12"/>
        <v>53</v>
      </c>
      <c r="AR69" s="22">
        <f t="shared" si="13"/>
        <v>65</v>
      </c>
      <c r="AS69" s="22">
        <f t="shared" si="13"/>
        <v>63</v>
      </c>
      <c r="AT69" s="5" t="str">
        <f t="shared" si="14"/>
        <v>TEAM 65</v>
      </c>
      <c r="AU69" s="288" t="str">
        <f t="shared" si="14"/>
        <v>TEAM 63</v>
      </c>
    </row>
    <row r="70" spans="1:47" ht="14" thickTop="1" thickBot="1" x14ac:dyDescent="0.35">
      <c r="A70" s="34" t="s">
        <v>10</v>
      </c>
      <c r="B70" s="5" t="s">
        <v>101</v>
      </c>
      <c r="C70" s="5" t="s">
        <v>95</v>
      </c>
      <c r="D70" s="35" t="s">
        <v>175</v>
      </c>
      <c r="E70" s="1" t="str">
        <f t="shared" si="15"/>
        <v>10</v>
      </c>
      <c r="F70" s="1" t="str">
        <f t="shared" si="15"/>
        <v xml:space="preserve"> 9</v>
      </c>
      <c r="G70" s="1">
        <f t="shared" si="16"/>
        <v>20</v>
      </c>
      <c r="H70" s="1">
        <f t="shared" si="16"/>
        <v>19</v>
      </c>
      <c r="I70" s="5" t="str">
        <f t="shared" si="17"/>
        <v>TEAM 20</v>
      </c>
      <c r="J70" s="5" t="str">
        <f t="shared" si="17"/>
        <v>TEAM 19</v>
      </c>
      <c r="K70" s="206" t="s">
        <v>159</v>
      </c>
      <c r="L70" s="206" t="s">
        <v>158</v>
      </c>
      <c r="M70" s="36" t="s">
        <v>11</v>
      </c>
      <c r="N70" s="1" t="str">
        <f t="shared" ref="N70:O94" si="19">RIGHT(I70,2)</f>
        <v>20</v>
      </c>
      <c r="O70" s="1" t="str">
        <f t="shared" si="19"/>
        <v>19</v>
      </c>
      <c r="P70" s="1">
        <f t="shared" ref="P70:Q94" si="20">N70+10</f>
        <v>30</v>
      </c>
      <c r="Q70" s="1">
        <f t="shared" si="20"/>
        <v>29</v>
      </c>
      <c r="R70" s="5" t="str">
        <f t="shared" ref="R70:S94" si="21">CONCATENATE("TEAM ",P70)</f>
        <v>TEAM 30</v>
      </c>
      <c r="S70" s="5" t="str">
        <f t="shared" si="21"/>
        <v>TEAM 29</v>
      </c>
      <c r="T70" s="37" t="s">
        <v>703</v>
      </c>
      <c r="Y70" s="5" t="str">
        <f t="shared" ref="Y70:Z94" si="22">CONCATENATE("TEAM ",W70)</f>
        <v xml:space="preserve">TEAM </v>
      </c>
      <c r="Z70" s="5" t="str">
        <f t="shared" si="22"/>
        <v xml:space="preserve">TEAM </v>
      </c>
      <c r="AA70" s="38" t="s">
        <v>704</v>
      </c>
      <c r="AB70" s="1" t="str">
        <f t="shared" ref="AB70:AC94" si="23">RIGHT(Y70,2)</f>
        <v xml:space="preserve">M </v>
      </c>
      <c r="AC70" s="1" t="str">
        <f t="shared" si="23"/>
        <v xml:space="preserve">M </v>
      </c>
      <c r="AD70" s="1" t="e">
        <f t="shared" si="18"/>
        <v>#VALUE!</v>
      </c>
      <c r="AE70" s="1" t="e">
        <f t="shared" si="18"/>
        <v>#VALUE!</v>
      </c>
      <c r="AF70" s="5" t="e">
        <f t="shared" ref="AF70:AG94" si="24">CONCATENATE("TEAM ",AD70)</f>
        <v>#VALUE!</v>
      </c>
      <c r="AG70" s="282" t="e">
        <f t="shared" si="24"/>
        <v>#VALUE!</v>
      </c>
      <c r="AH70" s="287" t="s">
        <v>102</v>
      </c>
      <c r="AI70" s="1" t="e">
        <f t="shared" ref="AI70:AJ94" si="25">RIGHT(AF70,2)</f>
        <v>#VALUE!</v>
      </c>
      <c r="AJ70" s="1" t="e">
        <f t="shared" si="25"/>
        <v>#VALUE!</v>
      </c>
      <c r="AK70" s="1">
        <v>56</v>
      </c>
      <c r="AL70" s="1">
        <v>55</v>
      </c>
      <c r="AM70" s="5" t="str">
        <f t="shared" ref="AM70:AN94" si="26">CONCATENATE("TEAM ",AK70)</f>
        <v>TEAM 56</v>
      </c>
      <c r="AN70" s="5" t="str">
        <f t="shared" si="26"/>
        <v>TEAM 55</v>
      </c>
      <c r="AO70" s="294" t="s">
        <v>103</v>
      </c>
      <c r="AP70" s="22" t="str">
        <f t="shared" ref="AP70:AQ94" si="27">RIGHT(AM70,2)</f>
        <v>56</v>
      </c>
      <c r="AQ70" s="22" t="str">
        <f t="shared" si="27"/>
        <v>55</v>
      </c>
      <c r="AR70" s="22">
        <f t="shared" ref="AR70:AS94" si="28">AP70+10</f>
        <v>66</v>
      </c>
      <c r="AS70" s="22">
        <f t="shared" si="28"/>
        <v>65</v>
      </c>
      <c r="AT70" s="5" t="str">
        <f t="shared" ref="AT70:AU94" si="29">CONCATENATE("TEAM ",AR70)</f>
        <v>TEAM 66</v>
      </c>
      <c r="AU70" s="288" t="str">
        <f t="shared" si="29"/>
        <v>TEAM 65</v>
      </c>
    </row>
    <row r="71" spans="1:47" ht="14" thickTop="1" thickBot="1" x14ac:dyDescent="0.35">
      <c r="A71" s="34" t="s">
        <v>10</v>
      </c>
      <c r="B71" s="5" t="s">
        <v>96</v>
      </c>
      <c r="C71" s="5" t="s">
        <v>94</v>
      </c>
      <c r="D71" s="35" t="s">
        <v>175</v>
      </c>
      <c r="E71" s="1" t="str">
        <f t="shared" si="15"/>
        <v xml:space="preserve"> 2</v>
      </c>
      <c r="F71" s="1" t="str">
        <f t="shared" si="15"/>
        <v xml:space="preserve"> 5</v>
      </c>
      <c r="G71" s="1">
        <f t="shared" si="16"/>
        <v>12</v>
      </c>
      <c r="H71" s="1">
        <f t="shared" si="16"/>
        <v>15</v>
      </c>
      <c r="I71" s="5" t="str">
        <f t="shared" si="17"/>
        <v>TEAM 12</v>
      </c>
      <c r="J71" s="5" t="str">
        <f t="shared" si="17"/>
        <v>TEAM 15</v>
      </c>
      <c r="K71" s="206" t="s">
        <v>151</v>
      </c>
      <c r="L71" s="206" t="s">
        <v>154</v>
      </c>
      <c r="M71" s="36" t="s">
        <v>11</v>
      </c>
      <c r="N71" s="1" t="str">
        <f t="shared" si="19"/>
        <v>12</v>
      </c>
      <c r="O71" s="1" t="str">
        <f t="shared" si="19"/>
        <v>15</v>
      </c>
      <c r="P71" s="1">
        <f t="shared" si="20"/>
        <v>22</v>
      </c>
      <c r="Q71" s="1">
        <f t="shared" si="20"/>
        <v>25</v>
      </c>
      <c r="R71" s="5" t="str">
        <f t="shared" si="21"/>
        <v>TEAM 22</v>
      </c>
      <c r="S71" s="5" t="str">
        <f t="shared" si="21"/>
        <v>TEAM 25</v>
      </c>
      <c r="T71" s="37" t="s">
        <v>703</v>
      </c>
      <c r="Y71" s="5" t="str">
        <f t="shared" si="22"/>
        <v xml:space="preserve">TEAM </v>
      </c>
      <c r="Z71" s="5" t="str">
        <f t="shared" si="22"/>
        <v xml:space="preserve">TEAM </v>
      </c>
      <c r="AA71" s="38" t="s">
        <v>704</v>
      </c>
      <c r="AB71" s="1" t="str">
        <f t="shared" si="23"/>
        <v xml:space="preserve">M </v>
      </c>
      <c r="AC71" s="1" t="str">
        <f t="shared" si="23"/>
        <v xml:space="preserve">M </v>
      </c>
      <c r="AD71" s="1" t="e">
        <f t="shared" si="18"/>
        <v>#VALUE!</v>
      </c>
      <c r="AE71" s="1" t="e">
        <f t="shared" si="18"/>
        <v>#VALUE!</v>
      </c>
      <c r="AF71" s="5" t="e">
        <f t="shared" si="24"/>
        <v>#VALUE!</v>
      </c>
      <c r="AG71" s="282" t="e">
        <f t="shared" si="24"/>
        <v>#VALUE!</v>
      </c>
      <c r="AH71" s="287" t="s">
        <v>102</v>
      </c>
      <c r="AI71" s="1" t="e">
        <f t="shared" si="25"/>
        <v>#VALUE!</v>
      </c>
      <c r="AJ71" s="1" t="e">
        <f t="shared" si="25"/>
        <v>#VALUE!</v>
      </c>
      <c r="AK71" s="1">
        <v>48</v>
      </c>
      <c r="AL71" s="1">
        <v>51</v>
      </c>
      <c r="AM71" s="5" t="str">
        <f t="shared" si="26"/>
        <v>TEAM 48</v>
      </c>
      <c r="AN71" s="5" t="str">
        <f t="shared" si="26"/>
        <v>TEAM 51</v>
      </c>
      <c r="AO71" s="294" t="s">
        <v>103</v>
      </c>
      <c r="AP71" s="22" t="str">
        <f t="shared" si="27"/>
        <v>48</v>
      </c>
      <c r="AQ71" s="22" t="str">
        <f t="shared" si="27"/>
        <v>51</v>
      </c>
      <c r="AR71" s="22">
        <f t="shared" si="28"/>
        <v>58</v>
      </c>
      <c r="AS71" s="22">
        <f t="shared" si="28"/>
        <v>61</v>
      </c>
      <c r="AT71" s="5" t="str">
        <f t="shared" si="29"/>
        <v>TEAM 58</v>
      </c>
      <c r="AU71" s="288" t="str">
        <f t="shared" si="29"/>
        <v>TEAM 61</v>
      </c>
    </row>
    <row r="72" spans="1:47" ht="14" thickTop="1" thickBot="1" x14ac:dyDescent="0.35">
      <c r="A72" s="34" t="s">
        <v>10</v>
      </c>
      <c r="B72" s="5" t="s">
        <v>98</v>
      </c>
      <c r="C72" s="5" t="s">
        <v>97</v>
      </c>
      <c r="D72" s="35" t="s">
        <v>175</v>
      </c>
      <c r="E72" s="1" t="str">
        <f t="shared" si="15"/>
        <v xml:space="preserve"> 7</v>
      </c>
      <c r="F72" s="1" t="str">
        <f t="shared" si="15"/>
        <v xml:space="preserve"> 1</v>
      </c>
      <c r="G72" s="1">
        <f t="shared" si="16"/>
        <v>17</v>
      </c>
      <c r="H72" s="1">
        <f t="shared" si="16"/>
        <v>11</v>
      </c>
      <c r="I72" s="5" t="str">
        <f t="shared" si="17"/>
        <v>TEAM 17</v>
      </c>
      <c r="J72" s="5" t="str">
        <f t="shared" si="17"/>
        <v>TEAM 11</v>
      </c>
      <c r="K72" s="206" t="s">
        <v>156</v>
      </c>
      <c r="L72" s="206" t="s">
        <v>150</v>
      </c>
      <c r="M72" s="36" t="s">
        <v>11</v>
      </c>
      <c r="N72" s="1" t="str">
        <f t="shared" si="19"/>
        <v>17</v>
      </c>
      <c r="O72" s="1" t="str">
        <f t="shared" si="19"/>
        <v>11</v>
      </c>
      <c r="P72" s="1">
        <f t="shared" si="20"/>
        <v>27</v>
      </c>
      <c r="Q72" s="1">
        <f t="shared" si="20"/>
        <v>21</v>
      </c>
      <c r="R72" s="5" t="str">
        <f t="shared" si="21"/>
        <v>TEAM 27</v>
      </c>
      <c r="S72" s="5" t="str">
        <f t="shared" si="21"/>
        <v>TEAM 21</v>
      </c>
      <c r="T72" s="37" t="s">
        <v>703</v>
      </c>
      <c r="Y72" s="5" t="str">
        <f t="shared" si="22"/>
        <v xml:space="preserve">TEAM </v>
      </c>
      <c r="Z72" s="5" t="str">
        <f t="shared" si="22"/>
        <v xml:space="preserve">TEAM </v>
      </c>
      <c r="AA72" s="38" t="s">
        <v>704</v>
      </c>
      <c r="AB72" s="1" t="str">
        <f t="shared" si="23"/>
        <v xml:space="preserve">M </v>
      </c>
      <c r="AC72" s="1" t="str">
        <f t="shared" si="23"/>
        <v xml:space="preserve">M </v>
      </c>
      <c r="AD72" s="1" t="e">
        <f t="shared" si="18"/>
        <v>#VALUE!</v>
      </c>
      <c r="AE72" s="1" t="e">
        <f t="shared" si="18"/>
        <v>#VALUE!</v>
      </c>
      <c r="AF72" s="5" t="e">
        <f t="shared" si="24"/>
        <v>#VALUE!</v>
      </c>
      <c r="AG72" s="282" t="e">
        <f t="shared" si="24"/>
        <v>#VALUE!</v>
      </c>
      <c r="AH72" s="287" t="s">
        <v>102</v>
      </c>
      <c r="AI72" s="1" t="e">
        <f t="shared" si="25"/>
        <v>#VALUE!</v>
      </c>
      <c r="AJ72" s="1" t="e">
        <f t="shared" si="25"/>
        <v>#VALUE!</v>
      </c>
      <c r="AK72" s="1">
        <v>53</v>
      </c>
      <c r="AL72" s="1">
        <v>47</v>
      </c>
      <c r="AM72" s="5" t="str">
        <f t="shared" si="26"/>
        <v>TEAM 53</v>
      </c>
      <c r="AN72" s="5" t="str">
        <f t="shared" si="26"/>
        <v>TEAM 47</v>
      </c>
      <c r="AO72" s="294" t="s">
        <v>103</v>
      </c>
      <c r="AP72" s="22" t="str">
        <f t="shared" si="27"/>
        <v>53</v>
      </c>
      <c r="AQ72" s="22" t="str">
        <f t="shared" si="27"/>
        <v>47</v>
      </c>
      <c r="AR72" s="22">
        <f t="shared" si="28"/>
        <v>63</v>
      </c>
      <c r="AS72" s="22">
        <f t="shared" si="28"/>
        <v>57</v>
      </c>
      <c r="AT72" s="5" t="str">
        <f t="shared" si="29"/>
        <v>TEAM 63</v>
      </c>
      <c r="AU72" s="288" t="str">
        <f t="shared" si="29"/>
        <v>TEAM 57</v>
      </c>
    </row>
    <row r="73" spans="1:47" ht="14" thickTop="1" thickBot="1" x14ac:dyDescent="0.35">
      <c r="A73" s="34" t="s">
        <v>10</v>
      </c>
      <c r="B73" s="5" t="s">
        <v>99</v>
      </c>
      <c r="C73" s="5" t="s">
        <v>93</v>
      </c>
      <c r="D73" s="35" t="s">
        <v>175</v>
      </c>
      <c r="E73" s="1" t="str">
        <f t="shared" si="15"/>
        <v xml:space="preserve"> 4</v>
      </c>
      <c r="F73" s="1" t="str">
        <f t="shared" si="15"/>
        <v xml:space="preserve"> 3</v>
      </c>
      <c r="G73" s="1">
        <f t="shared" si="16"/>
        <v>14</v>
      </c>
      <c r="H73" s="1">
        <f t="shared" si="16"/>
        <v>13</v>
      </c>
      <c r="I73" s="5" t="str">
        <f t="shared" si="17"/>
        <v>TEAM 14</v>
      </c>
      <c r="J73" s="5" t="str">
        <f t="shared" si="17"/>
        <v>TEAM 13</v>
      </c>
      <c r="K73" s="206" t="s">
        <v>153</v>
      </c>
      <c r="L73" s="206" t="s">
        <v>152</v>
      </c>
      <c r="M73" s="36" t="s">
        <v>11</v>
      </c>
      <c r="N73" s="1" t="str">
        <f t="shared" si="19"/>
        <v>14</v>
      </c>
      <c r="O73" s="1" t="str">
        <f t="shared" si="19"/>
        <v>13</v>
      </c>
      <c r="P73" s="1">
        <f t="shared" si="20"/>
        <v>24</v>
      </c>
      <c r="Q73" s="1">
        <f t="shared" si="20"/>
        <v>23</v>
      </c>
      <c r="R73" s="5" t="str">
        <f t="shared" si="21"/>
        <v>TEAM 24</v>
      </c>
      <c r="S73" s="5" t="str">
        <f t="shared" si="21"/>
        <v>TEAM 23</v>
      </c>
      <c r="T73" s="37" t="s">
        <v>703</v>
      </c>
      <c r="Y73" s="5" t="str">
        <f t="shared" si="22"/>
        <v xml:space="preserve">TEAM </v>
      </c>
      <c r="Z73" s="5" t="str">
        <f t="shared" si="22"/>
        <v xml:space="preserve">TEAM </v>
      </c>
      <c r="AA73" s="38" t="s">
        <v>704</v>
      </c>
      <c r="AB73" s="1" t="str">
        <f t="shared" si="23"/>
        <v xml:space="preserve">M </v>
      </c>
      <c r="AC73" s="1" t="str">
        <f t="shared" si="23"/>
        <v xml:space="preserve">M </v>
      </c>
      <c r="AD73" s="1" t="e">
        <f t="shared" si="18"/>
        <v>#VALUE!</v>
      </c>
      <c r="AE73" s="1" t="e">
        <f t="shared" si="18"/>
        <v>#VALUE!</v>
      </c>
      <c r="AF73" s="5" t="e">
        <f t="shared" si="24"/>
        <v>#VALUE!</v>
      </c>
      <c r="AG73" s="282" t="e">
        <f t="shared" si="24"/>
        <v>#VALUE!</v>
      </c>
      <c r="AH73" s="287" t="s">
        <v>102</v>
      </c>
      <c r="AI73" s="1" t="e">
        <f t="shared" si="25"/>
        <v>#VALUE!</v>
      </c>
      <c r="AJ73" s="1" t="e">
        <f t="shared" si="25"/>
        <v>#VALUE!</v>
      </c>
      <c r="AK73" s="1">
        <v>50</v>
      </c>
      <c r="AL73" s="1">
        <v>49</v>
      </c>
      <c r="AM73" s="5" t="str">
        <f t="shared" si="26"/>
        <v>TEAM 50</v>
      </c>
      <c r="AN73" s="5" t="str">
        <f t="shared" si="26"/>
        <v>TEAM 49</v>
      </c>
      <c r="AO73" s="294" t="s">
        <v>103</v>
      </c>
      <c r="AP73" s="22" t="str">
        <f t="shared" si="27"/>
        <v>50</v>
      </c>
      <c r="AQ73" s="22" t="str">
        <f t="shared" si="27"/>
        <v>49</v>
      </c>
      <c r="AR73" s="22">
        <f t="shared" si="28"/>
        <v>60</v>
      </c>
      <c r="AS73" s="22">
        <f t="shared" si="28"/>
        <v>59</v>
      </c>
      <c r="AT73" s="5" t="str">
        <f t="shared" si="29"/>
        <v>TEAM 60</v>
      </c>
      <c r="AU73" s="288" t="str">
        <f t="shared" si="29"/>
        <v>TEAM 59</v>
      </c>
    </row>
    <row r="74" spans="1:47" ht="14" thickTop="1" thickBot="1" x14ac:dyDescent="0.35">
      <c r="A74" s="34" t="s">
        <v>10</v>
      </c>
      <c r="B74" s="5" t="s">
        <v>92</v>
      </c>
      <c r="C74" s="5" t="s">
        <v>100</v>
      </c>
      <c r="D74" s="35" t="s">
        <v>175</v>
      </c>
      <c r="E74" s="1" t="str">
        <f t="shared" si="15"/>
        <v xml:space="preserve"> 6</v>
      </c>
      <c r="F74" s="1" t="str">
        <f t="shared" si="15"/>
        <v xml:space="preserve"> 8</v>
      </c>
      <c r="G74" s="1">
        <f t="shared" si="16"/>
        <v>16</v>
      </c>
      <c r="H74" s="1">
        <f t="shared" si="16"/>
        <v>18</v>
      </c>
      <c r="I74" s="5" t="str">
        <f t="shared" si="17"/>
        <v>TEAM 16</v>
      </c>
      <c r="J74" s="5" t="str">
        <f t="shared" si="17"/>
        <v>TEAM 18</v>
      </c>
      <c r="K74" s="206" t="s">
        <v>155</v>
      </c>
      <c r="L74" s="206" t="s">
        <v>157</v>
      </c>
      <c r="M74" s="36" t="s">
        <v>11</v>
      </c>
      <c r="N74" s="1" t="str">
        <f t="shared" si="19"/>
        <v>16</v>
      </c>
      <c r="O74" s="1" t="str">
        <f t="shared" si="19"/>
        <v>18</v>
      </c>
      <c r="P74" s="1">
        <f t="shared" si="20"/>
        <v>26</v>
      </c>
      <c r="Q74" s="1">
        <f t="shared" si="20"/>
        <v>28</v>
      </c>
      <c r="R74" s="5" t="str">
        <f t="shared" si="21"/>
        <v>TEAM 26</v>
      </c>
      <c r="S74" s="5" t="str">
        <f t="shared" si="21"/>
        <v>TEAM 28</v>
      </c>
      <c r="T74" s="37" t="s">
        <v>703</v>
      </c>
      <c r="Y74" s="5" t="str">
        <f t="shared" si="22"/>
        <v xml:space="preserve">TEAM </v>
      </c>
      <c r="Z74" s="5" t="str">
        <f t="shared" si="22"/>
        <v xml:space="preserve">TEAM </v>
      </c>
      <c r="AA74" s="38" t="s">
        <v>704</v>
      </c>
      <c r="AB74" s="1" t="str">
        <f t="shared" si="23"/>
        <v xml:space="preserve">M </v>
      </c>
      <c r="AC74" s="1" t="str">
        <f t="shared" si="23"/>
        <v xml:space="preserve">M </v>
      </c>
      <c r="AD74" s="1" t="e">
        <f t="shared" si="18"/>
        <v>#VALUE!</v>
      </c>
      <c r="AE74" s="1" t="e">
        <f t="shared" si="18"/>
        <v>#VALUE!</v>
      </c>
      <c r="AF74" s="5" t="e">
        <f t="shared" si="24"/>
        <v>#VALUE!</v>
      </c>
      <c r="AG74" s="282" t="e">
        <f t="shared" si="24"/>
        <v>#VALUE!</v>
      </c>
      <c r="AH74" s="287" t="s">
        <v>102</v>
      </c>
      <c r="AI74" s="1" t="e">
        <f t="shared" si="25"/>
        <v>#VALUE!</v>
      </c>
      <c r="AJ74" s="1" t="e">
        <f t="shared" si="25"/>
        <v>#VALUE!</v>
      </c>
      <c r="AK74" s="1">
        <v>52</v>
      </c>
      <c r="AL74" s="1">
        <v>54</v>
      </c>
      <c r="AM74" s="5" t="str">
        <f t="shared" si="26"/>
        <v>TEAM 52</v>
      </c>
      <c r="AN74" s="5" t="str">
        <f t="shared" si="26"/>
        <v>TEAM 54</v>
      </c>
      <c r="AO74" s="294" t="s">
        <v>103</v>
      </c>
      <c r="AP74" s="22" t="str">
        <f t="shared" si="27"/>
        <v>52</v>
      </c>
      <c r="AQ74" s="22" t="str">
        <f t="shared" si="27"/>
        <v>54</v>
      </c>
      <c r="AR74" s="22">
        <f t="shared" si="28"/>
        <v>62</v>
      </c>
      <c r="AS74" s="22">
        <f t="shared" si="28"/>
        <v>64</v>
      </c>
      <c r="AT74" s="5" t="str">
        <f t="shared" si="29"/>
        <v>TEAM 62</v>
      </c>
      <c r="AU74" s="288" t="str">
        <f t="shared" si="29"/>
        <v>TEAM 64</v>
      </c>
    </row>
    <row r="75" spans="1:47" ht="14" thickTop="1" thickBot="1" x14ac:dyDescent="0.35">
      <c r="A75" s="34" t="s">
        <v>10</v>
      </c>
      <c r="B75" s="5" t="s">
        <v>93</v>
      </c>
      <c r="C75" s="5" t="s">
        <v>94</v>
      </c>
      <c r="D75" s="35" t="s">
        <v>175</v>
      </c>
      <c r="E75" s="1" t="str">
        <f t="shared" si="15"/>
        <v xml:space="preserve"> 3</v>
      </c>
      <c r="F75" s="1" t="str">
        <f t="shared" si="15"/>
        <v xml:space="preserve"> 5</v>
      </c>
      <c r="G75" s="1">
        <f t="shared" si="16"/>
        <v>13</v>
      </c>
      <c r="H75" s="1">
        <f t="shared" si="16"/>
        <v>15</v>
      </c>
      <c r="I75" s="5" t="str">
        <f t="shared" si="17"/>
        <v>TEAM 13</v>
      </c>
      <c r="J75" s="5" t="str">
        <f t="shared" si="17"/>
        <v>TEAM 15</v>
      </c>
      <c r="K75" s="206" t="s">
        <v>152</v>
      </c>
      <c r="L75" s="206" t="s">
        <v>154</v>
      </c>
      <c r="M75" s="36" t="s">
        <v>11</v>
      </c>
      <c r="N75" s="1" t="str">
        <f t="shared" si="19"/>
        <v>13</v>
      </c>
      <c r="O75" s="1" t="str">
        <f t="shared" si="19"/>
        <v>15</v>
      </c>
      <c r="P75" s="1">
        <f t="shared" si="20"/>
        <v>23</v>
      </c>
      <c r="Q75" s="1">
        <f t="shared" si="20"/>
        <v>25</v>
      </c>
      <c r="R75" s="5" t="str">
        <f t="shared" si="21"/>
        <v>TEAM 23</v>
      </c>
      <c r="S75" s="5" t="str">
        <f t="shared" si="21"/>
        <v>TEAM 25</v>
      </c>
      <c r="T75" s="37" t="s">
        <v>703</v>
      </c>
      <c r="Y75" s="5" t="str">
        <f t="shared" si="22"/>
        <v xml:space="preserve">TEAM </v>
      </c>
      <c r="Z75" s="5" t="str">
        <f t="shared" si="22"/>
        <v xml:space="preserve">TEAM </v>
      </c>
      <c r="AA75" s="38" t="s">
        <v>704</v>
      </c>
      <c r="AB75" s="1" t="str">
        <f t="shared" si="23"/>
        <v xml:space="preserve">M </v>
      </c>
      <c r="AC75" s="1" t="str">
        <f t="shared" si="23"/>
        <v xml:space="preserve">M </v>
      </c>
      <c r="AD75" s="1" t="e">
        <f t="shared" si="18"/>
        <v>#VALUE!</v>
      </c>
      <c r="AE75" s="1" t="e">
        <f t="shared" si="18"/>
        <v>#VALUE!</v>
      </c>
      <c r="AF75" s="5" t="e">
        <f t="shared" si="24"/>
        <v>#VALUE!</v>
      </c>
      <c r="AG75" s="282" t="e">
        <f t="shared" si="24"/>
        <v>#VALUE!</v>
      </c>
      <c r="AH75" s="287" t="s">
        <v>102</v>
      </c>
      <c r="AI75" s="1" t="e">
        <f t="shared" si="25"/>
        <v>#VALUE!</v>
      </c>
      <c r="AJ75" s="1" t="e">
        <f t="shared" si="25"/>
        <v>#VALUE!</v>
      </c>
      <c r="AK75" s="1">
        <v>49</v>
      </c>
      <c r="AL75" s="1">
        <v>51</v>
      </c>
      <c r="AM75" s="5" t="str">
        <f t="shared" si="26"/>
        <v>TEAM 49</v>
      </c>
      <c r="AN75" s="5" t="str">
        <f t="shared" si="26"/>
        <v>TEAM 51</v>
      </c>
      <c r="AO75" s="294" t="s">
        <v>103</v>
      </c>
      <c r="AP75" s="22" t="str">
        <f t="shared" si="27"/>
        <v>49</v>
      </c>
      <c r="AQ75" s="22" t="str">
        <f t="shared" si="27"/>
        <v>51</v>
      </c>
      <c r="AR75" s="22">
        <f t="shared" si="28"/>
        <v>59</v>
      </c>
      <c r="AS75" s="22">
        <f t="shared" si="28"/>
        <v>61</v>
      </c>
      <c r="AT75" s="5" t="str">
        <f t="shared" si="29"/>
        <v>TEAM 59</v>
      </c>
      <c r="AU75" s="288" t="str">
        <f t="shared" si="29"/>
        <v>TEAM 61</v>
      </c>
    </row>
    <row r="76" spans="1:47" ht="14" thickTop="1" thickBot="1" x14ac:dyDescent="0.35">
      <c r="A76" s="34" t="s">
        <v>10</v>
      </c>
      <c r="B76" s="5" t="s">
        <v>95</v>
      </c>
      <c r="C76" s="5" t="s">
        <v>96</v>
      </c>
      <c r="D76" s="35" t="s">
        <v>175</v>
      </c>
      <c r="E76" s="1" t="str">
        <f t="shared" si="15"/>
        <v xml:space="preserve"> 9</v>
      </c>
      <c r="F76" s="1" t="str">
        <f t="shared" si="15"/>
        <v xml:space="preserve"> 2</v>
      </c>
      <c r="G76" s="1">
        <f t="shared" si="16"/>
        <v>19</v>
      </c>
      <c r="H76" s="1">
        <f t="shared" si="16"/>
        <v>12</v>
      </c>
      <c r="I76" s="5" t="str">
        <f t="shared" si="17"/>
        <v>TEAM 19</v>
      </c>
      <c r="J76" s="5" t="str">
        <f t="shared" si="17"/>
        <v>TEAM 12</v>
      </c>
      <c r="K76" s="206" t="s">
        <v>158</v>
      </c>
      <c r="L76" s="206" t="s">
        <v>151</v>
      </c>
      <c r="M76" s="36" t="s">
        <v>11</v>
      </c>
      <c r="N76" s="1" t="str">
        <f t="shared" si="19"/>
        <v>19</v>
      </c>
      <c r="O76" s="1" t="str">
        <f t="shared" si="19"/>
        <v>12</v>
      </c>
      <c r="P76" s="1">
        <f t="shared" si="20"/>
        <v>29</v>
      </c>
      <c r="Q76" s="1">
        <f t="shared" si="20"/>
        <v>22</v>
      </c>
      <c r="R76" s="5" t="str">
        <f t="shared" si="21"/>
        <v>TEAM 29</v>
      </c>
      <c r="S76" s="5" t="str">
        <f t="shared" si="21"/>
        <v>TEAM 22</v>
      </c>
      <c r="T76" s="37" t="s">
        <v>703</v>
      </c>
      <c r="Y76" s="5" t="str">
        <f t="shared" si="22"/>
        <v xml:space="preserve">TEAM </v>
      </c>
      <c r="Z76" s="5" t="str">
        <f t="shared" si="22"/>
        <v xml:space="preserve">TEAM </v>
      </c>
      <c r="AA76" s="38" t="s">
        <v>704</v>
      </c>
      <c r="AB76" s="1" t="str">
        <f t="shared" si="23"/>
        <v xml:space="preserve">M </v>
      </c>
      <c r="AC76" s="1" t="str">
        <f t="shared" si="23"/>
        <v xml:space="preserve">M </v>
      </c>
      <c r="AD76" s="1" t="e">
        <f t="shared" si="18"/>
        <v>#VALUE!</v>
      </c>
      <c r="AE76" s="1" t="e">
        <f t="shared" si="18"/>
        <v>#VALUE!</v>
      </c>
      <c r="AF76" s="5" t="e">
        <f t="shared" si="24"/>
        <v>#VALUE!</v>
      </c>
      <c r="AG76" s="282" t="e">
        <f t="shared" si="24"/>
        <v>#VALUE!</v>
      </c>
      <c r="AH76" s="287" t="s">
        <v>102</v>
      </c>
      <c r="AI76" s="1" t="e">
        <f t="shared" si="25"/>
        <v>#VALUE!</v>
      </c>
      <c r="AJ76" s="1" t="e">
        <f t="shared" si="25"/>
        <v>#VALUE!</v>
      </c>
      <c r="AK76" s="1">
        <v>55</v>
      </c>
      <c r="AL76" s="1">
        <v>48</v>
      </c>
      <c r="AM76" s="5" t="str">
        <f t="shared" si="26"/>
        <v>TEAM 55</v>
      </c>
      <c r="AN76" s="5" t="str">
        <f t="shared" si="26"/>
        <v>TEAM 48</v>
      </c>
      <c r="AO76" s="294" t="s">
        <v>103</v>
      </c>
      <c r="AP76" s="22" t="str">
        <f t="shared" si="27"/>
        <v>55</v>
      </c>
      <c r="AQ76" s="22" t="str">
        <f t="shared" si="27"/>
        <v>48</v>
      </c>
      <c r="AR76" s="22">
        <f t="shared" si="28"/>
        <v>65</v>
      </c>
      <c r="AS76" s="22">
        <f t="shared" si="28"/>
        <v>58</v>
      </c>
      <c r="AT76" s="5" t="str">
        <f t="shared" si="29"/>
        <v>TEAM 65</v>
      </c>
      <c r="AU76" s="288" t="str">
        <f t="shared" si="29"/>
        <v>TEAM 58</v>
      </c>
    </row>
    <row r="77" spans="1:47" ht="14" thickTop="1" thickBot="1" x14ac:dyDescent="0.35">
      <c r="A77" s="34" t="s">
        <v>10</v>
      </c>
      <c r="B77" s="5" t="s">
        <v>92</v>
      </c>
      <c r="C77" s="5" t="s">
        <v>99</v>
      </c>
      <c r="D77" s="35" t="s">
        <v>175</v>
      </c>
      <c r="E77" s="1" t="str">
        <f t="shared" si="15"/>
        <v xml:space="preserve"> 6</v>
      </c>
      <c r="F77" s="1" t="str">
        <f t="shared" si="15"/>
        <v xml:space="preserve"> 4</v>
      </c>
      <c r="G77" s="1">
        <f t="shared" si="16"/>
        <v>16</v>
      </c>
      <c r="H77" s="1">
        <f t="shared" si="16"/>
        <v>14</v>
      </c>
      <c r="I77" s="5" t="str">
        <f t="shared" si="17"/>
        <v>TEAM 16</v>
      </c>
      <c r="J77" s="5" t="str">
        <f t="shared" si="17"/>
        <v>TEAM 14</v>
      </c>
      <c r="K77" s="206" t="s">
        <v>155</v>
      </c>
      <c r="L77" s="206" t="s">
        <v>153</v>
      </c>
      <c r="M77" s="36" t="s">
        <v>11</v>
      </c>
      <c r="N77" s="1" t="str">
        <f t="shared" si="19"/>
        <v>16</v>
      </c>
      <c r="O77" s="1" t="str">
        <f t="shared" si="19"/>
        <v>14</v>
      </c>
      <c r="P77" s="1">
        <f t="shared" si="20"/>
        <v>26</v>
      </c>
      <c r="Q77" s="1">
        <f t="shared" si="20"/>
        <v>24</v>
      </c>
      <c r="R77" s="5" t="str">
        <f t="shared" si="21"/>
        <v>TEAM 26</v>
      </c>
      <c r="S77" s="5" t="str">
        <f t="shared" si="21"/>
        <v>TEAM 24</v>
      </c>
      <c r="T77" s="37" t="s">
        <v>703</v>
      </c>
      <c r="Y77" s="5" t="str">
        <f t="shared" si="22"/>
        <v xml:space="preserve">TEAM </v>
      </c>
      <c r="Z77" s="5" t="str">
        <f t="shared" si="22"/>
        <v xml:space="preserve">TEAM </v>
      </c>
      <c r="AA77" s="38" t="s">
        <v>704</v>
      </c>
      <c r="AB77" s="1" t="str">
        <f t="shared" si="23"/>
        <v xml:space="preserve">M </v>
      </c>
      <c r="AC77" s="1" t="str">
        <f t="shared" si="23"/>
        <v xml:space="preserve">M </v>
      </c>
      <c r="AD77" s="1" t="e">
        <f t="shared" ref="AD77:AE94" si="30">AB77+10</f>
        <v>#VALUE!</v>
      </c>
      <c r="AE77" s="1" t="e">
        <f t="shared" si="30"/>
        <v>#VALUE!</v>
      </c>
      <c r="AF77" s="5" t="e">
        <f t="shared" si="24"/>
        <v>#VALUE!</v>
      </c>
      <c r="AG77" s="282" t="e">
        <f t="shared" si="24"/>
        <v>#VALUE!</v>
      </c>
      <c r="AH77" s="287" t="s">
        <v>102</v>
      </c>
      <c r="AI77" s="1" t="e">
        <f t="shared" si="25"/>
        <v>#VALUE!</v>
      </c>
      <c r="AJ77" s="1" t="e">
        <f t="shared" si="25"/>
        <v>#VALUE!</v>
      </c>
      <c r="AK77" s="1">
        <v>52</v>
      </c>
      <c r="AL77" s="1">
        <v>50</v>
      </c>
      <c r="AM77" s="5" t="str">
        <f t="shared" si="26"/>
        <v>TEAM 52</v>
      </c>
      <c r="AN77" s="5" t="str">
        <f t="shared" si="26"/>
        <v>TEAM 50</v>
      </c>
      <c r="AO77" s="294" t="s">
        <v>103</v>
      </c>
      <c r="AP77" s="22" t="str">
        <f t="shared" si="27"/>
        <v>52</v>
      </c>
      <c r="AQ77" s="22" t="str">
        <f t="shared" si="27"/>
        <v>50</v>
      </c>
      <c r="AR77" s="22">
        <f t="shared" si="28"/>
        <v>62</v>
      </c>
      <c r="AS77" s="22">
        <f t="shared" si="28"/>
        <v>60</v>
      </c>
      <c r="AT77" s="5" t="str">
        <f t="shared" si="29"/>
        <v>TEAM 62</v>
      </c>
      <c r="AU77" s="288" t="str">
        <f t="shared" si="29"/>
        <v>TEAM 60</v>
      </c>
    </row>
    <row r="78" spans="1:47" ht="14" thickTop="1" thickBot="1" x14ac:dyDescent="0.35">
      <c r="A78" s="34" t="s">
        <v>10</v>
      </c>
      <c r="B78" s="5" t="s">
        <v>100</v>
      </c>
      <c r="C78" s="5" t="s">
        <v>98</v>
      </c>
      <c r="D78" s="35" t="s">
        <v>175</v>
      </c>
      <c r="E78" s="1" t="str">
        <f t="shared" si="15"/>
        <v xml:space="preserve"> 8</v>
      </c>
      <c r="F78" s="1" t="str">
        <f t="shared" si="15"/>
        <v xml:space="preserve"> 7</v>
      </c>
      <c r="G78" s="1">
        <f t="shared" si="16"/>
        <v>18</v>
      </c>
      <c r="H78" s="1">
        <f t="shared" si="16"/>
        <v>17</v>
      </c>
      <c r="I78" s="5" t="str">
        <f t="shared" si="17"/>
        <v>TEAM 18</v>
      </c>
      <c r="J78" s="5" t="str">
        <f t="shared" si="17"/>
        <v>TEAM 17</v>
      </c>
      <c r="K78" s="206" t="s">
        <v>157</v>
      </c>
      <c r="L78" s="206" t="s">
        <v>156</v>
      </c>
      <c r="M78" s="36" t="s">
        <v>11</v>
      </c>
      <c r="N78" s="1" t="str">
        <f t="shared" si="19"/>
        <v>18</v>
      </c>
      <c r="O78" s="1" t="str">
        <f t="shared" si="19"/>
        <v>17</v>
      </c>
      <c r="P78" s="1">
        <f t="shared" si="20"/>
        <v>28</v>
      </c>
      <c r="Q78" s="1">
        <f t="shared" si="20"/>
        <v>27</v>
      </c>
      <c r="R78" s="5" t="str">
        <f t="shared" si="21"/>
        <v>TEAM 28</v>
      </c>
      <c r="S78" s="5" t="str">
        <f t="shared" si="21"/>
        <v>TEAM 27</v>
      </c>
      <c r="T78" s="37" t="s">
        <v>703</v>
      </c>
      <c r="Y78" s="5" t="str">
        <f t="shared" si="22"/>
        <v xml:space="preserve">TEAM </v>
      </c>
      <c r="Z78" s="5" t="str">
        <f t="shared" si="22"/>
        <v xml:space="preserve">TEAM </v>
      </c>
      <c r="AA78" s="38" t="s">
        <v>704</v>
      </c>
      <c r="AB78" s="1" t="str">
        <f t="shared" si="23"/>
        <v xml:space="preserve">M </v>
      </c>
      <c r="AC78" s="1" t="str">
        <f t="shared" si="23"/>
        <v xml:space="preserve">M </v>
      </c>
      <c r="AD78" s="1" t="e">
        <f t="shared" si="30"/>
        <v>#VALUE!</v>
      </c>
      <c r="AE78" s="1" t="e">
        <f t="shared" si="30"/>
        <v>#VALUE!</v>
      </c>
      <c r="AF78" s="5" t="e">
        <f t="shared" si="24"/>
        <v>#VALUE!</v>
      </c>
      <c r="AG78" s="282" t="e">
        <f t="shared" si="24"/>
        <v>#VALUE!</v>
      </c>
      <c r="AH78" s="287" t="s">
        <v>102</v>
      </c>
      <c r="AI78" s="1" t="e">
        <f t="shared" si="25"/>
        <v>#VALUE!</v>
      </c>
      <c r="AJ78" s="1" t="e">
        <f t="shared" si="25"/>
        <v>#VALUE!</v>
      </c>
      <c r="AK78" s="1">
        <v>54</v>
      </c>
      <c r="AL78" s="1">
        <v>53</v>
      </c>
      <c r="AM78" s="5" t="str">
        <f t="shared" si="26"/>
        <v>TEAM 54</v>
      </c>
      <c r="AN78" s="5" t="str">
        <f t="shared" si="26"/>
        <v>TEAM 53</v>
      </c>
      <c r="AO78" s="294" t="s">
        <v>103</v>
      </c>
      <c r="AP78" s="22" t="str">
        <f t="shared" si="27"/>
        <v>54</v>
      </c>
      <c r="AQ78" s="22" t="str">
        <f t="shared" si="27"/>
        <v>53</v>
      </c>
      <c r="AR78" s="22">
        <f t="shared" si="28"/>
        <v>64</v>
      </c>
      <c r="AS78" s="22">
        <f t="shared" si="28"/>
        <v>63</v>
      </c>
      <c r="AT78" s="5" t="str">
        <f t="shared" si="29"/>
        <v>TEAM 64</v>
      </c>
      <c r="AU78" s="288" t="str">
        <f t="shared" si="29"/>
        <v>TEAM 63</v>
      </c>
    </row>
    <row r="79" spans="1:47" ht="14" thickTop="1" thickBot="1" x14ac:dyDescent="0.35">
      <c r="A79" s="34" t="s">
        <v>10</v>
      </c>
      <c r="B79" s="5" t="s">
        <v>97</v>
      </c>
      <c r="C79" s="5" t="s">
        <v>101</v>
      </c>
      <c r="D79" s="35" t="s">
        <v>175</v>
      </c>
      <c r="E79" s="1" t="str">
        <f t="shared" si="15"/>
        <v xml:space="preserve"> 1</v>
      </c>
      <c r="F79" s="1" t="str">
        <f t="shared" si="15"/>
        <v>10</v>
      </c>
      <c r="G79" s="1">
        <f t="shared" si="16"/>
        <v>11</v>
      </c>
      <c r="H79" s="1">
        <f t="shared" si="16"/>
        <v>20</v>
      </c>
      <c r="I79" s="5" t="str">
        <f t="shared" si="17"/>
        <v>TEAM 11</v>
      </c>
      <c r="J79" s="5" t="str">
        <f t="shared" si="17"/>
        <v>TEAM 20</v>
      </c>
      <c r="K79" s="206" t="s">
        <v>150</v>
      </c>
      <c r="L79" s="206" t="s">
        <v>159</v>
      </c>
      <c r="M79" s="36" t="s">
        <v>11</v>
      </c>
      <c r="N79" s="1" t="str">
        <f t="shared" si="19"/>
        <v>11</v>
      </c>
      <c r="O79" s="1" t="str">
        <f t="shared" si="19"/>
        <v>20</v>
      </c>
      <c r="P79" s="1">
        <f t="shared" si="20"/>
        <v>21</v>
      </c>
      <c r="Q79" s="1">
        <f t="shared" si="20"/>
        <v>30</v>
      </c>
      <c r="R79" s="5" t="str">
        <f t="shared" si="21"/>
        <v>TEAM 21</v>
      </c>
      <c r="S79" s="5" t="str">
        <f t="shared" si="21"/>
        <v>TEAM 30</v>
      </c>
      <c r="T79" s="37" t="s">
        <v>703</v>
      </c>
      <c r="Y79" s="5" t="str">
        <f t="shared" si="22"/>
        <v xml:space="preserve">TEAM </v>
      </c>
      <c r="Z79" s="5" t="str">
        <f t="shared" si="22"/>
        <v xml:space="preserve">TEAM </v>
      </c>
      <c r="AA79" s="38" t="s">
        <v>704</v>
      </c>
      <c r="AB79" s="1" t="str">
        <f t="shared" si="23"/>
        <v xml:space="preserve">M </v>
      </c>
      <c r="AC79" s="1" t="str">
        <f t="shared" si="23"/>
        <v xml:space="preserve">M </v>
      </c>
      <c r="AD79" s="1" t="e">
        <f t="shared" si="30"/>
        <v>#VALUE!</v>
      </c>
      <c r="AE79" s="1" t="e">
        <f t="shared" si="30"/>
        <v>#VALUE!</v>
      </c>
      <c r="AF79" s="5" t="e">
        <f t="shared" si="24"/>
        <v>#VALUE!</v>
      </c>
      <c r="AG79" s="282" t="e">
        <f t="shared" si="24"/>
        <v>#VALUE!</v>
      </c>
      <c r="AH79" s="287" t="s">
        <v>102</v>
      </c>
      <c r="AI79" s="1" t="e">
        <f t="shared" si="25"/>
        <v>#VALUE!</v>
      </c>
      <c r="AJ79" s="1" t="e">
        <f t="shared" si="25"/>
        <v>#VALUE!</v>
      </c>
      <c r="AK79" s="1">
        <v>47</v>
      </c>
      <c r="AL79" s="1">
        <v>56</v>
      </c>
      <c r="AM79" s="5" t="str">
        <f t="shared" si="26"/>
        <v>TEAM 47</v>
      </c>
      <c r="AN79" s="5" t="str">
        <f t="shared" si="26"/>
        <v>TEAM 56</v>
      </c>
      <c r="AO79" s="294" t="s">
        <v>103</v>
      </c>
      <c r="AP79" s="22" t="str">
        <f t="shared" si="27"/>
        <v>47</v>
      </c>
      <c r="AQ79" s="22" t="str">
        <f t="shared" si="27"/>
        <v>56</v>
      </c>
      <c r="AR79" s="22">
        <f t="shared" si="28"/>
        <v>57</v>
      </c>
      <c r="AS79" s="22">
        <f t="shared" si="28"/>
        <v>66</v>
      </c>
      <c r="AT79" s="5" t="str">
        <f t="shared" si="29"/>
        <v>TEAM 57</v>
      </c>
      <c r="AU79" s="288" t="str">
        <f t="shared" si="29"/>
        <v>TEAM 66</v>
      </c>
    </row>
    <row r="80" spans="1:47" ht="14" thickTop="1" thickBot="1" x14ac:dyDescent="0.35">
      <c r="A80" s="34" t="s">
        <v>10</v>
      </c>
      <c r="B80" s="5" t="s">
        <v>99</v>
      </c>
      <c r="C80" s="5" t="s">
        <v>96</v>
      </c>
      <c r="D80" s="35" t="s">
        <v>175</v>
      </c>
      <c r="E80" s="1" t="str">
        <f t="shared" si="15"/>
        <v xml:space="preserve"> 4</v>
      </c>
      <c r="F80" s="1" t="str">
        <f t="shared" si="15"/>
        <v xml:space="preserve"> 2</v>
      </c>
      <c r="G80" s="1">
        <f t="shared" si="16"/>
        <v>14</v>
      </c>
      <c r="H80" s="1">
        <f t="shared" si="16"/>
        <v>12</v>
      </c>
      <c r="I80" s="5" t="str">
        <f t="shared" si="17"/>
        <v>TEAM 14</v>
      </c>
      <c r="J80" s="5" t="str">
        <f t="shared" si="17"/>
        <v>TEAM 12</v>
      </c>
      <c r="K80" s="206" t="s">
        <v>153</v>
      </c>
      <c r="L80" s="206" t="s">
        <v>151</v>
      </c>
      <c r="M80" s="36" t="s">
        <v>11</v>
      </c>
      <c r="N80" s="1" t="str">
        <f t="shared" si="19"/>
        <v>14</v>
      </c>
      <c r="O80" s="1" t="str">
        <f t="shared" si="19"/>
        <v>12</v>
      </c>
      <c r="P80" s="1">
        <f t="shared" si="20"/>
        <v>24</v>
      </c>
      <c r="Q80" s="1">
        <f t="shared" si="20"/>
        <v>22</v>
      </c>
      <c r="R80" s="5" t="str">
        <f t="shared" si="21"/>
        <v>TEAM 24</v>
      </c>
      <c r="S80" s="5" t="str">
        <f t="shared" si="21"/>
        <v>TEAM 22</v>
      </c>
      <c r="T80" s="37" t="s">
        <v>703</v>
      </c>
      <c r="Y80" s="5" t="str">
        <f t="shared" si="22"/>
        <v xml:space="preserve">TEAM </v>
      </c>
      <c r="Z80" s="5" t="str">
        <f t="shared" si="22"/>
        <v xml:space="preserve">TEAM </v>
      </c>
      <c r="AA80" s="38" t="s">
        <v>704</v>
      </c>
      <c r="AB80" s="1" t="str">
        <f t="shared" si="23"/>
        <v xml:space="preserve">M </v>
      </c>
      <c r="AC80" s="1" t="str">
        <f t="shared" si="23"/>
        <v xml:space="preserve">M </v>
      </c>
      <c r="AD80" s="1" t="e">
        <f t="shared" si="30"/>
        <v>#VALUE!</v>
      </c>
      <c r="AE80" s="1" t="e">
        <f t="shared" si="30"/>
        <v>#VALUE!</v>
      </c>
      <c r="AF80" s="5" t="e">
        <f t="shared" si="24"/>
        <v>#VALUE!</v>
      </c>
      <c r="AG80" s="282" t="e">
        <f t="shared" si="24"/>
        <v>#VALUE!</v>
      </c>
      <c r="AH80" s="287" t="s">
        <v>102</v>
      </c>
      <c r="AI80" s="1" t="e">
        <f t="shared" si="25"/>
        <v>#VALUE!</v>
      </c>
      <c r="AJ80" s="1" t="e">
        <f t="shared" si="25"/>
        <v>#VALUE!</v>
      </c>
      <c r="AK80" s="1">
        <v>50</v>
      </c>
      <c r="AL80" s="1">
        <v>48</v>
      </c>
      <c r="AM80" s="5" t="str">
        <f t="shared" si="26"/>
        <v>TEAM 50</v>
      </c>
      <c r="AN80" s="5" t="str">
        <f t="shared" si="26"/>
        <v>TEAM 48</v>
      </c>
      <c r="AO80" s="294" t="s">
        <v>103</v>
      </c>
      <c r="AP80" s="22" t="str">
        <f t="shared" si="27"/>
        <v>50</v>
      </c>
      <c r="AQ80" s="22" t="str">
        <f t="shared" si="27"/>
        <v>48</v>
      </c>
      <c r="AR80" s="22">
        <f t="shared" si="28"/>
        <v>60</v>
      </c>
      <c r="AS80" s="22">
        <f t="shared" si="28"/>
        <v>58</v>
      </c>
      <c r="AT80" s="5" t="str">
        <f t="shared" si="29"/>
        <v>TEAM 60</v>
      </c>
      <c r="AU80" s="288" t="str">
        <f t="shared" si="29"/>
        <v>TEAM 58</v>
      </c>
    </row>
    <row r="81" spans="1:47" ht="14" thickTop="1" thickBot="1" x14ac:dyDescent="0.35">
      <c r="A81" s="34" t="s">
        <v>10</v>
      </c>
      <c r="B81" s="5" t="s">
        <v>94</v>
      </c>
      <c r="C81" s="5" t="s">
        <v>97</v>
      </c>
      <c r="D81" s="35" t="s">
        <v>175</v>
      </c>
      <c r="E81" s="1" t="str">
        <f t="shared" si="15"/>
        <v xml:space="preserve"> 5</v>
      </c>
      <c r="F81" s="1" t="str">
        <f t="shared" si="15"/>
        <v xml:space="preserve"> 1</v>
      </c>
      <c r="G81" s="1">
        <f t="shared" si="16"/>
        <v>15</v>
      </c>
      <c r="H81" s="1">
        <f t="shared" si="16"/>
        <v>11</v>
      </c>
      <c r="I81" s="5" t="str">
        <f t="shared" si="17"/>
        <v>TEAM 15</v>
      </c>
      <c r="J81" s="5" t="str">
        <f t="shared" si="17"/>
        <v>TEAM 11</v>
      </c>
      <c r="K81" s="206" t="s">
        <v>154</v>
      </c>
      <c r="L81" s="206" t="s">
        <v>150</v>
      </c>
      <c r="M81" s="36" t="s">
        <v>11</v>
      </c>
      <c r="N81" s="1" t="str">
        <f t="shared" si="19"/>
        <v>15</v>
      </c>
      <c r="O81" s="1" t="str">
        <f t="shared" si="19"/>
        <v>11</v>
      </c>
      <c r="P81" s="1">
        <f t="shared" si="20"/>
        <v>25</v>
      </c>
      <c r="Q81" s="1">
        <f t="shared" si="20"/>
        <v>21</v>
      </c>
      <c r="R81" s="5" t="str">
        <f t="shared" si="21"/>
        <v>TEAM 25</v>
      </c>
      <c r="S81" s="5" t="str">
        <f t="shared" si="21"/>
        <v>TEAM 21</v>
      </c>
      <c r="T81" s="37" t="s">
        <v>703</v>
      </c>
      <c r="Y81" s="5" t="str">
        <f t="shared" si="22"/>
        <v xml:space="preserve">TEAM </v>
      </c>
      <c r="Z81" s="5" t="str">
        <f t="shared" si="22"/>
        <v xml:space="preserve">TEAM </v>
      </c>
      <c r="AA81" s="38" t="s">
        <v>704</v>
      </c>
      <c r="AB81" s="1" t="str">
        <f t="shared" si="23"/>
        <v xml:space="preserve">M </v>
      </c>
      <c r="AC81" s="1" t="str">
        <f t="shared" si="23"/>
        <v xml:space="preserve">M </v>
      </c>
      <c r="AD81" s="1" t="e">
        <f t="shared" si="30"/>
        <v>#VALUE!</v>
      </c>
      <c r="AE81" s="1" t="e">
        <f t="shared" si="30"/>
        <v>#VALUE!</v>
      </c>
      <c r="AF81" s="5" t="e">
        <f t="shared" si="24"/>
        <v>#VALUE!</v>
      </c>
      <c r="AG81" s="282" t="e">
        <f t="shared" si="24"/>
        <v>#VALUE!</v>
      </c>
      <c r="AH81" s="287" t="s">
        <v>102</v>
      </c>
      <c r="AI81" s="1" t="e">
        <f t="shared" si="25"/>
        <v>#VALUE!</v>
      </c>
      <c r="AJ81" s="1" t="e">
        <f t="shared" si="25"/>
        <v>#VALUE!</v>
      </c>
      <c r="AK81" s="1">
        <v>51</v>
      </c>
      <c r="AL81" s="1">
        <v>47</v>
      </c>
      <c r="AM81" s="5" t="str">
        <f t="shared" si="26"/>
        <v>TEAM 51</v>
      </c>
      <c r="AN81" s="5" t="str">
        <f t="shared" si="26"/>
        <v>TEAM 47</v>
      </c>
      <c r="AO81" s="294" t="s">
        <v>103</v>
      </c>
      <c r="AP81" s="22" t="str">
        <f t="shared" si="27"/>
        <v>51</v>
      </c>
      <c r="AQ81" s="22" t="str">
        <f t="shared" si="27"/>
        <v>47</v>
      </c>
      <c r="AR81" s="22">
        <f t="shared" si="28"/>
        <v>61</v>
      </c>
      <c r="AS81" s="22">
        <f t="shared" si="28"/>
        <v>57</v>
      </c>
      <c r="AT81" s="5" t="str">
        <f t="shared" si="29"/>
        <v>TEAM 61</v>
      </c>
      <c r="AU81" s="288" t="str">
        <f t="shared" si="29"/>
        <v>TEAM 57</v>
      </c>
    </row>
    <row r="82" spans="1:47" ht="14" thickTop="1" thickBot="1" x14ac:dyDescent="0.35">
      <c r="A82" s="34" t="s">
        <v>10</v>
      </c>
      <c r="B82" s="5" t="s">
        <v>98</v>
      </c>
      <c r="C82" s="5" t="s">
        <v>92</v>
      </c>
      <c r="D82" s="35" t="s">
        <v>175</v>
      </c>
      <c r="E82" s="1" t="str">
        <f t="shared" si="15"/>
        <v xml:space="preserve"> 7</v>
      </c>
      <c r="F82" s="1" t="str">
        <f t="shared" si="15"/>
        <v xml:space="preserve"> 6</v>
      </c>
      <c r="G82" s="1">
        <f t="shared" si="16"/>
        <v>17</v>
      </c>
      <c r="H82" s="1">
        <f t="shared" si="16"/>
        <v>16</v>
      </c>
      <c r="I82" s="5" t="str">
        <f t="shared" si="17"/>
        <v>TEAM 17</v>
      </c>
      <c r="J82" s="5" t="str">
        <f t="shared" si="17"/>
        <v>TEAM 16</v>
      </c>
      <c r="K82" s="206" t="s">
        <v>156</v>
      </c>
      <c r="L82" s="206" t="s">
        <v>155</v>
      </c>
      <c r="M82" s="36" t="s">
        <v>11</v>
      </c>
      <c r="N82" s="1" t="str">
        <f t="shared" si="19"/>
        <v>17</v>
      </c>
      <c r="O82" s="1" t="str">
        <f t="shared" si="19"/>
        <v>16</v>
      </c>
      <c r="P82" s="1">
        <f t="shared" si="20"/>
        <v>27</v>
      </c>
      <c r="Q82" s="1">
        <f t="shared" si="20"/>
        <v>26</v>
      </c>
      <c r="R82" s="5" t="str">
        <f t="shared" si="21"/>
        <v>TEAM 27</v>
      </c>
      <c r="S82" s="5" t="str">
        <f t="shared" si="21"/>
        <v>TEAM 26</v>
      </c>
      <c r="T82" s="37" t="s">
        <v>703</v>
      </c>
      <c r="Y82" s="5" t="str">
        <f t="shared" si="22"/>
        <v xml:space="preserve">TEAM </v>
      </c>
      <c r="Z82" s="5" t="str">
        <f t="shared" si="22"/>
        <v xml:space="preserve">TEAM </v>
      </c>
      <c r="AA82" s="38" t="s">
        <v>704</v>
      </c>
      <c r="AB82" s="1" t="str">
        <f t="shared" si="23"/>
        <v xml:space="preserve">M </v>
      </c>
      <c r="AC82" s="1" t="str">
        <f t="shared" si="23"/>
        <v xml:space="preserve">M </v>
      </c>
      <c r="AD82" s="1" t="e">
        <f t="shared" si="30"/>
        <v>#VALUE!</v>
      </c>
      <c r="AE82" s="1" t="e">
        <f t="shared" si="30"/>
        <v>#VALUE!</v>
      </c>
      <c r="AF82" s="5" t="e">
        <f t="shared" si="24"/>
        <v>#VALUE!</v>
      </c>
      <c r="AG82" s="282" t="e">
        <f t="shared" si="24"/>
        <v>#VALUE!</v>
      </c>
      <c r="AH82" s="287" t="s">
        <v>102</v>
      </c>
      <c r="AI82" s="1" t="e">
        <f t="shared" si="25"/>
        <v>#VALUE!</v>
      </c>
      <c r="AJ82" s="1" t="e">
        <f t="shared" si="25"/>
        <v>#VALUE!</v>
      </c>
      <c r="AK82" s="1">
        <v>53</v>
      </c>
      <c r="AL82" s="1">
        <v>52</v>
      </c>
      <c r="AM82" s="5" t="str">
        <f t="shared" si="26"/>
        <v>TEAM 53</v>
      </c>
      <c r="AN82" s="5" t="str">
        <f t="shared" si="26"/>
        <v>TEAM 52</v>
      </c>
      <c r="AO82" s="294" t="s">
        <v>103</v>
      </c>
      <c r="AP82" s="22" t="str">
        <f t="shared" si="27"/>
        <v>53</v>
      </c>
      <c r="AQ82" s="22" t="str">
        <f t="shared" si="27"/>
        <v>52</v>
      </c>
      <c r="AR82" s="22">
        <f t="shared" si="28"/>
        <v>63</v>
      </c>
      <c r="AS82" s="22">
        <f t="shared" si="28"/>
        <v>62</v>
      </c>
      <c r="AT82" s="5" t="str">
        <f t="shared" si="29"/>
        <v>TEAM 63</v>
      </c>
      <c r="AU82" s="288" t="str">
        <f t="shared" si="29"/>
        <v>TEAM 62</v>
      </c>
    </row>
    <row r="83" spans="1:47" ht="14" thickTop="1" thickBot="1" x14ac:dyDescent="0.35">
      <c r="A83" s="34" t="s">
        <v>10</v>
      </c>
      <c r="B83" s="5" t="s">
        <v>93</v>
      </c>
      <c r="C83" s="5" t="s">
        <v>101</v>
      </c>
      <c r="D83" s="35" t="s">
        <v>175</v>
      </c>
      <c r="E83" s="1" t="str">
        <f t="shared" si="15"/>
        <v xml:space="preserve"> 3</v>
      </c>
      <c r="F83" s="1" t="str">
        <f t="shared" si="15"/>
        <v>10</v>
      </c>
      <c r="G83" s="1">
        <f t="shared" si="16"/>
        <v>13</v>
      </c>
      <c r="H83" s="1">
        <f t="shared" si="16"/>
        <v>20</v>
      </c>
      <c r="I83" s="5" t="str">
        <f t="shared" si="17"/>
        <v>TEAM 13</v>
      </c>
      <c r="J83" s="5" t="str">
        <f t="shared" si="17"/>
        <v>TEAM 20</v>
      </c>
      <c r="K83" s="206" t="s">
        <v>152</v>
      </c>
      <c r="L83" s="206" t="s">
        <v>159</v>
      </c>
      <c r="M83" s="36" t="s">
        <v>11</v>
      </c>
      <c r="N83" s="1" t="str">
        <f t="shared" si="19"/>
        <v>13</v>
      </c>
      <c r="O83" s="1" t="str">
        <f t="shared" si="19"/>
        <v>20</v>
      </c>
      <c r="P83" s="1">
        <f t="shared" si="20"/>
        <v>23</v>
      </c>
      <c r="Q83" s="1">
        <f t="shared" si="20"/>
        <v>30</v>
      </c>
      <c r="R83" s="5" t="str">
        <f t="shared" si="21"/>
        <v>TEAM 23</v>
      </c>
      <c r="S83" s="5" t="str">
        <f t="shared" si="21"/>
        <v>TEAM 30</v>
      </c>
      <c r="T83" s="37" t="s">
        <v>703</v>
      </c>
      <c r="Y83" s="5" t="str">
        <f t="shared" si="22"/>
        <v xml:space="preserve">TEAM </v>
      </c>
      <c r="Z83" s="5" t="str">
        <f t="shared" si="22"/>
        <v xml:space="preserve">TEAM </v>
      </c>
      <c r="AA83" s="38" t="s">
        <v>704</v>
      </c>
      <c r="AB83" s="1" t="str">
        <f t="shared" si="23"/>
        <v xml:space="preserve">M </v>
      </c>
      <c r="AC83" s="1" t="str">
        <f t="shared" si="23"/>
        <v xml:space="preserve">M </v>
      </c>
      <c r="AD83" s="1" t="e">
        <f t="shared" si="30"/>
        <v>#VALUE!</v>
      </c>
      <c r="AE83" s="1" t="e">
        <f t="shared" si="30"/>
        <v>#VALUE!</v>
      </c>
      <c r="AF83" s="5" t="e">
        <f t="shared" si="24"/>
        <v>#VALUE!</v>
      </c>
      <c r="AG83" s="282" t="e">
        <f t="shared" si="24"/>
        <v>#VALUE!</v>
      </c>
      <c r="AH83" s="287" t="s">
        <v>102</v>
      </c>
      <c r="AI83" s="1" t="e">
        <f t="shared" si="25"/>
        <v>#VALUE!</v>
      </c>
      <c r="AJ83" s="1" t="e">
        <f t="shared" si="25"/>
        <v>#VALUE!</v>
      </c>
      <c r="AK83" s="1">
        <v>49</v>
      </c>
      <c r="AL83" s="1">
        <v>56</v>
      </c>
      <c r="AM83" s="5" t="str">
        <f t="shared" si="26"/>
        <v>TEAM 49</v>
      </c>
      <c r="AN83" s="5" t="str">
        <f t="shared" si="26"/>
        <v>TEAM 56</v>
      </c>
      <c r="AO83" s="294" t="s">
        <v>103</v>
      </c>
      <c r="AP83" s="22" t="str">
        <f t="shared" si="27"/>
        <v>49</v>
      </c>
      <c r="AQ83" s="22" t="str">
        <f t="shared" si="27"/>
        <v>56</v>
      </c>
      <c r="AR83" s="22">
        <f t="shared" si="28"/>
        <v>59</v>
      </c>
      <c r="AS83" s="22">
        <f t="shared" si="28"/>
        <v>66</v>
      </c>
      <c r="AT83" s="5" t="str">
        <f t="shared" si="29"/>
        <v>TEAM 59</v>
      </c>
      <c r="AU83" s="288" t="str">
        <f t="shared" si="29"/>
        <v>TEAM 66</v>
      </c>
    </row>
    <row r="84" spans="1:47" ht="14" thickTop="1" thickBot="1" x14ac:dyDescent="0.35">
      <c r="A84" s="71" t="s">
        <v>10</v>
      </c>
      <c r="B84" s="5" t="s">
        <v>100</v>
      </c>
      <c r="C84" s="5" t="s">
        <v>95</v>
      </c>
      <c r="D84" s="35" t="s">
        <v>175</v>
      </c>
      <c r="E84" s="1" t="str">
        <f t="shared" si="15"/>
        <v xml:space="preserve"> 8</v>
      </c>
      <c r="F84" s="1" t="str">
        <f t="shared" si="15"/>
        <v xml:space="preserve"> 9</v>
      </c>
      <c r="G84" s="1">
        <f t="shared" si="16"/>
        <v>18</v>
      </c>
      <c r="H84" s="1">
        <f t="shared" si="16"/>
        <v>19</v>
      </c>
      <c r="I84" s="5" t="str">
        <f t="shared" si="17"/>
        <v>TEAM 18</v>
      </c>
      <c r="J84" s="5" t="str">
        <f t="shared" si="17"/>
        <v>TEAM 19</v>
      </c>
      <c r="K84" s="206" t="s">
        <v>157</v>
      </c>
      <c r="L84" s="206" t="s">
        <v>158</v>
      </c>
      <c r="M84" s="36" t="s">
        <v>11</v>
      </c>
      <c r="N84" s="1" t="str">
        <f t="shared" si="19"/>
        <v>18</v>
      </c>
      <c r="O84" s="1" t="str">
        <f t="shared" si="19"/>
        <v>19</v>
      </c>
      <c r="P84" s="1">
        <f t="shared" si="20"/>
        <v>28</v>
      </c>
      <c r="Q84" s="1">
        <f t="shared" si="20"/>
        <v>29</v>
      </c>
      <c r="R84" s="5" t="str">
        <f t="shared" si="21"/>
        <v>TEAM 28</v>
      </c>
      <c r="S84" s="5" t="str">
        <f t="shared" si="21"/>
        <v>TEAM 29</v>
      </c>
      <c r="T84" s="37" t="s">
        <v>703</v>
      </c>
      <c r="Y84" s="5" t="str">
        <f t="shared" si="22"/>
        <v xml:space="preserve">TEAM </v>
      </c>
      <c r="Z84" s="5" t="str">
        <f t="shared" si="22"/>
        <v xml:space="preserve">TEAM </v>
      </c>
      <c r="AA84" s="38" t="s">
        <v>704</v>
      </c>
      <c r="AB84" s="1" t="str">
        <f t="shared" si="23"/>
        <v xml:space="preserve">M </v>
      </c>
      <c r="AC84" s="1" t="str">
        <f t="shared" si="23"/>
        <v xml:space="preserve">M </v>
      </c>
      <c r="AD84" s="1" t="e">
        <f t="shared" si="30"/>
        <v>#VALUE!</v>
      </c>
      <c r="AE84" s="1" t="e">
        <f t="shared" si="30"/>
        <v>#VALUE!</v>
      </c>
      <c r="AF84" s="5" t="e">
        <f t="shared" si="24"/>
        <v>#VALUE!</v>
      </c>
      <c r="AG84" s="282" t="e">
        <f t="shared" si="24"/>
        <v>#VALUE!</v>
      </c>
      <c r="AH84" s="287" t="s">
        <v>102</v>
      </c>
      <c r="AI84" s="1" t="e">
        <f t="shared" si="25"/>
        <v>#VALUE!</v>
      </c>
      <c r="AJ84" s="1" t="e">
        <f t="shared" si="25"/>
        <v>#VALUE!</v>
      </c>
      <c r="AK84" s="1">
        <v>54</v>
      </c>
      <c r="AL84" s="1">
        <v>55</v>
      </c>
      <c r="AM84" s="5" t="str">
        <f t="shared" si="26"/>
        <v>TEAM 54</v>
      </c>
      <c r="AN84" s="5" t="str">
        <f t="shared" si="26"/>
        <v>TEAM 55</v>
      </c>
      <c r="AO84" s="294" t="s">
        <v>103</v>
      </c>
      <c r="AP84" s="22" t="str">
        <f t="shared" si="27"/>
        <v>54</v>
      </c>
      <c r="AQ84" s="22" t="str">
        <f t="shared" si="27"/>
        <v>55</v>
      </c>
      <c r="AR84" s="22">
        <f t="shared" si="28"/>
        <v>64</v>
      </c>
      <c r="AS84" s="22">
        <f t="shared" si="28"/>
        <v>65</v>
      </c>
      <c r="AT84" s="5" t="str">
        <f t="shared" si="29"/>
        <v>TEAM 64</v>
      </c>
      <c r="AU84" s="288" t="str">
        <f t="shared" si="29"/>
        <v>TEAM 65</v>
      </c>
    </row>
    <row r="85" spans="1:47" ht="14" thickTop="1" thickBot="1" x14ac:dyDescent="0.35">
      <c r="A85" s="34" t="s">
        <v>10</v>
      </c>
      <c r="B85" s="5" t="s">
        <v>95</v>
      </c>
      <c r="C85" s="5" t="s">
        <v>97</v>
      </c>
      <c r="D85" s="35" t="s">
        <v>175</v>
      </c>
      <c r="E85" s="1" t="str">
        <f t="shared" si="15"/>
        <v xml:space="preserve"> 9</v>
      </c>
      <c r="F85" s="1" t="str">
        <f t="shared" si="15"/>
        <v xml:space="preserve"> 1</v>
      </c>
      <c r="G85" s="1">
        <f t="shared" si="16"/>
        <v>19</v>
      </c>
      <c r="H85" s="1">
        <f t="shared" si="16"/>
        <v>11</v>
      </c>
      <c r="I85" s="5" t="str">
        <f t="shared" si="17"/>
        <v>TEAM 19</v>
      </c>
      <c r="J85" s="5" t="str">
        <f t="shared" si="17"/>
        <v>TEAM 11</v>
      </c>
      <c r="K85" s="206" t="s">
        <v>158</v>
      </c>
      <c r="L85" s="206" t="s">
        <v>150</v>
      </c>
      <c r="M85" s="36" t="s">
        <v>11</v>
      </c>
      <c r="N85" s="1" t="str">
        <f t="shared" si="19"/>
        <v>19</v>
      </c>
      <c r="O85" s="1" t="str">
        <f t="shared" si="19"/>
        <v>11</v>
      </c>
      <c r="P85" s="1">
        <f t="shared" si="20"/>
        <v>29</v>
      </c>
      <c r="Q85" s="1">
        <f t="shared" si="20"/>
        <v>21</v>
      </c>
      <c r="R85" s="5" t="str">
        <f t="shared" si="21"/>
        <v>TEAM 29</v>
      </c>
      <c r="S85" s="5" t="str">
        <f t="shared" si="21"/>
        <v>TEAM 21</v>
      </c>
      <c r="T85" s="37" t="s">
        <v>703</v>
      </c>
      <c r="Y85" s="5" t="str">
        <f t="shared" si="22"/>
        <v xml:space="preserve">TEAM </v>
      </c>
      <c r="Z85" s="5" t="str">
        <f t="shared" si="22"/>
        <v xml:space="preserve">TEAM </v>
      </c>
      <c r="AA85" s="38" t="s">
        <v>704</v>
      </c>
      <c r="AB85" s="1" t="str">
        <f t="shared" si="23"/>
        <v xml:space="preserve">M </v>
      </c>
      <c r="AC85" s="1" t="str">
        <f t="shared" si="23"/>
        <v xml:space="preserve">M </v>
      </c>
      <c r="AD85" s="1" t="e">
        <f t="shared" si="30"/>
        <v>#VALUE!</v>
      </c>
      <c r="AE85" s="1" t="e">
        <f t="shared" si="30"/>
        <v>#VALUE!</v>
      </c>
      <c r="AF85" s="5" t="e">
        <f t="shared" si="24"/>
        <v>#VALUE!</v>
      </c>
      <c r="AG85" s="282" t="e">
        <f t="shared" si="24"/>
        <v>#VALUE!</v>
      </c>
      <c r="AH85" s="287" t="s">
        <v>102</v>
      </c>
      <c r="AI85" s="1" t="e">
        <f t="shared" si="25"/>
        <v>#VALUE!</v>
      </c>
      <c r="AJ85" s="1" t="e">
        <f t="shared" si="25"/>
        <v>#VALUE!</v>
      </c>
      <c r="AK85" s="1">
        <v>55</v>
      </c>
      <c r="AL85" s="1">
        <v>47</v>
      </c>
      <c r="AM85" s="5" t="str">
        <f t="shared" si="26"/>
        <v>TEAM 55</v>
      </c>
      <c r="AN85" s="5" t="str">
        <f t="shared" si="26"/>
        <v>TEAM 47</v>
      </c>
      <c r="AO85" s="294" t="s">
        <v>103</v>
      </c>
      <c r="AP85" s="22" t="str">
        <f t="shared" si="27"/>
        <v>55</v>
      </c>
      <c r="AQ85" s="22" t="str">
        <f t="shared" si="27"/>
        <v>47</v>
      </c>
      <c r="AR85" s="22">
        <f t="shared" si="28"/>
        <v>65</v>
      </c>
      <c r="AS85" s="22">
        <f t="shared" si="28"/>
        <v>57</v>
      </c>
      <c r="AT85" s="5" t="str">
        <f t="shared" si="29"/>
        <v>TEAM 65</v>
      </c>
      <c r="AU85" s="288" t="str">
        <f t="shared" si="29"/>
        <v>TEAM 57</v>
      </c>
    </row>
    <row r="86" spans="1:47" ht="14" thickTop="1" thickBot="1" x14ac:dyDescent="0.35">
      <c r="A86" s="34" t="s">
        <v>10</v>
      </c>
      <c r="B86" s="5" t="s">
        <v>96</v>
      </c>
      <c r="C86" s="5" t="s">
        <v>100</v>
      </c>
      <c r="D86" s="35" t="s">
        <v>175</v>
      </c>
      <c r="E86" s="1" t="str">
        <f t="shared" si="15"/>
        <v xml:space="preserve"> 2</v>
      </c>
      <c r="F86" s="1" t="str">
        <f t="shared" si="15"/>
        <v xml:space="preserve"> 8</v>
      </c>
      <c r="G86" s="1">
        <f t="shared" si="16"/>
        <v>12</v>
      </c>
      <c r="H86" s="1">
        <f t="shared" si="16"/>
        <v>18</v>
      </c>
      <c r="I86" s="5" t="str">
        <f t="shared" si="17"/>
        <v>TEAM 12</v>
      </c>
      <c r="J86" s="5" t="str">
        <f t="shared" si="17"/>
        <v>TEAM 18</v>
      </c>
      <c r="K86" s="206" t="s">
        <v>151</v>
      </c>
      <c r="L86" s="206" t="s">
        <v>157</v>
      </c>
      <c r="M86" s="36" t="s">
        <v>11</v>
      </c>
      <c r="N86" s="1" t="str">
        <f t="shared" si="19"/>
        <v>12</v>
      </c>
      <c r="O86" s="1" t="str">
        <f t="shared" si="19"/>
        <v>18</v>
      </c>
      <c r="P86" s="1">
        <f t="shared" si="20"/>
        <v>22</v>
      </c>
      <c r="Q86" s="1">
        <f t="shared" si="20"/>
        <v>28</v>
      </c>
      <c r="R86" s="5" t="str">
        <f t="shared" si="21"/>
        <v>TEAM 22</v>
      </c>
      <c r="S86" s="5" t="str">
        <f t="shared" si="21"/>
        <v>TEAM 28</v>
      </c>
      <c r="T86" s="37" t="s">
        <v>703</v>
      </c>
      <c r="Y86" s="5" t="str">
        <f t="shared" si="22"/>
        <v xml:space="preserve">TEAM </v>
      </c>
      <c r="Z86" s="5" t="str">
        <f t="shared" si="22"/>
        <v xml:space="preserve">TEAM </v>
      </c>
      <c r="AA86" s="38" t="s">
        <v>704</v>
      </c>
      <c r="AB86" s="1" t="str">
        <f t="shared" si="23"/>
        <v xml:space="preserve">M </v>
      </c>
      <c r="AC86" s="1" t="str">
        <f t="shared" si="23"/>
        <v xml:space="preserve">M </v>
      </c>
      <c r="AD86" s="1" t="e">
        <f t="shared" si="30"/>
        <v>#VALUE!</v>
      </c>
      <c r="AE86" s="1" t="e">
        <f t="shared" si="30"/>
        <v>#VALUE!</v>
      </c>
      <c r="AF86" s="5" t="e">
        <f t="shared" si="24"/>
        <v>#VALUE!</v>
      </c>
      <c r="AG86" s="282" t="e">
        <f t="shared" si="24"/>
        <v>#VALUE!</v>
      </c>
      <c r="AH86" s="287" t="s">
        <v>102</v>
      </c>
      <c r="AI86" s="1" t="e">
        <f t="shared" si="25"/>
        <v>#VALUE!</v>
      </c>
      <c r="AJ86" s="1" t="e">
        <f t="shared" si="25"/>
        <v>#VALUE!</v>
      </c>
      <c r="AK86" s="1">
        <v>48</v>
      </c>
      <c r="AL86" s="1">
        <v>54</v>
      </c>
      <c r="AM86" s="5" t="str">
        <f t="shared" si="26"/>
        <v>TEAM 48</v>
      </c>
      <c r="AN86" s="5" t="str">
        <f t="shared" si="26"/>
        <v>TEAM 54</v>
      </c>
      <c r="AO86" s="294" t="s">
        <v>103</v>
      </c>
      <c r="AP86" s="22" t="str">
        <f t="shared" si="27"/>
        <v>48</v>
      </c>
      <c r="AQ86" s="22" t="str">
        <f t="shared" si="27"/>
        <v>54</v>
      </c>
      <c r="AR86" s="22">
        <f t="shared" si="28"/>
        <v>58</v>
      </c>
      <c r="AS86" s="22">
        <f t="shared" si="28"/>
        <v>64</v>
      </c>
      <c r="AT86" s="5" t="str">
        <f t="shared" si="29"/>
        <v>TEAM 58</v>
      </c>
      <c r="AU86" s="288" t="str">
        <f t="shared" si="29"/>
        <v>TEAM 64</v>
      </c>
    </row>
    <row r="87" spans="1:47" ht="14" thickTop="1" thickBot="1" x14ac:dyDescent="0.35">
      <c r="A87" s="34" t="s">
        <v>10</v>
      </c>
      <c r="B87" s="5" t="s">
        <v>99</v>
      </c>
      <c r="C87" s="5" t="s">
        <v>101</v>
      </c>
      <c r="D87" s="35" t="s">
        <v>175</v>
      </c>
      <c r="E87" s="1" t="str">
        <f t="shared" si="15"/>
        <v xml:space="preserve"> 4</v>
      </c>
      <c r="F87" s="1" t="str">
        <f t="shared" si="15"/>
        <v>10</v>
      </c>
      <c r="G87" s="1">
        <f t="shared" si="16"/>
        <v>14</v>
      </c>
      <c r="H87" s="1">
        <f t="shared" si="16"/>
        <v>20</v>
      </c>
      <c r="I87" s="5" t="str">
        <f t="shared" si="17"/>
        <v>TEAM 14</v>
      </c>
      <c r="J87" s="5" t="str">
        <f t="shared" si="17"/>
        <v>TEAM 20</v>
      </c>
      <c r="K87" s="206" t="s">
        <v>153</v>
      </c>
      <c r="L87" s="206" t="s">
        <v>159</v>
      </c>
      <c r="M87" s="36" t="s">
        <v>11</v>
      </c>
      <c r="N87" s="1" t="str">
        <f t="shared" si="19"/>
        <v>14</v>
      </c>
      <c r="O87" s="1" t="str">
        <f t="shared" si="19"/>
        <v>20</v>
      </c>
      <c r="P87" s="1">
        <f t="shared" si="20"/>
        <v>24</v>
      </c>
      <c r="Q87" s="1">
        <f t="shared" si="20"/>
        <v>30</v>
      </c>
      <c r="R87" s="5" t="str">
        <f t="shared" si="21"/>
        <v>TEAM 24</v>
      </c>
      <c r="S87" s="5" t="str">
        <f t="shared" si="21"/>
        <v>TEAM 30</v>
      </c>
      <c r="T87" s="37" t="s">
        <v>703</v>
      </c>
      <c r="Y87" s="5" t="str">
        <f t="shared" si="22"/>
        <v xml:space="preserve">TEAM </v>
      </c>
      <c r="Z87" s="5" t="str">
        <f t="shared" si="22"/>
        <v xml:space="preserve">TEAM </v>
      </c>
      <c r="AA87" s="38" t="s">
        <v>704</v>
      </c>
      <c r="AB87" s="1" t="str">
        <f t="shared" si="23"/>
        <v xml:space="preserve">M </v>
      </c>
      <c r="AC87" s="1" t="str">
        <f t="shared" si="23"/>
        <v xml:space="preserve">M </v>
      </c>
      <c r="AD87" s="1" t="e">
        <f t="shared" si="30"/>
        <v>#VALUE!</v>
      </c>
      <c r="AE87" s="1" t="e">
        <f t="shared" si="30"/>
        <v>#VALUE!</v>
      </c>
      <c r="AF87" s="5" t="e">
        <f t="shared" si="24"/>
        <v>#VALUE!</v>
      </c>
      <c r="AG87" s="282" t="e">
        <f t="shared" si="24"/>
        <v>#VALUE!</v>
      </c>
      <c r="AH87" s="287" t="s">
        <v>102</v>
      </c>
      <c r="AI87" s="1" t="e">
        <f t="shared" si="25"/>
        <v>#VALUE!</v>
      </c>
      <c r="AJ87" s="1" t="e">
        <f t="shared" si="25"/>
        <v>#VALUE!</v>
      </c>
      <c r="AK87" s="1">
        <v>50</v>
      </c>
      <c r="AL87" s="1">
        <v>56</v>
      </c>
      <c r="AM87" s="5" t="str">
        <f t="shared" si="26"/>
        <v>TEAM 50</v>
      </c>
      <c r="AN87" s="5" t="str">
        <f t="shared" si="26"/>
        <v>TEAM 56</v>
      </c>
      <c r="AO87" s="294" t="s">
        <v>103</v>
      </c>
      <c r="AP87" s="22" t="str">
        <f t="shared" si="27"/>
        <v>50</v>
      </c>
      <c r="AQ87" s="22" t="str">
        <f t="shared" si="27"/>
        <v>56</v>
      </c>
      <c r="AR87" s="22">
        <f t="shared" si="28"/>
        <v>60</v>
      </c>
      <c r="AS87" s="22">
        <f t="shared" si="28"/>
        <v>66</v>
      </c>
      <c r="AT87" s="5" t="str">
        <f t="shared" si="29"/>
        <v>TEAM 60</v>
      </c>
      <c r="AU87" s="288" t="str">
        <f t="shared" si="29"/>
        <v>TEAM 66</v>
      </c>
    </row>
    <row r="88" spans="1:47" ht="14" thickTop="1" thickBot="1" x14ac:dyDescent="0.35">
      <c r="A88" s="34" t="s">
        <v>10</v>
      </c>
      <c r="B88" s="5" t="s">
        <v>98</v>
      </c>
      <c r="C88" s="5" t="s">
        <v>93</v>
      </c>
      <c r="D88" s="35" t="s">
        <v>175</v>
      </c>
      <c r="E88" s="1" t="str">
        <f t="shared" si="15"/>
        <v xml:space="preserve"> 7</v>
      </c>
      <c r="F88" s="1" t="str">
        <f t="shared" si="15"/>
        <v xml:space="preserve"> 3</v>
      </c>
      <c r="G88" s="1">
        <f t="shared" si="16"/>
        <v>17</v>
      </c>
      <c r="H88" s="1">
        <f t="shared" si="16"/>
        <v>13</v>
      </c>
      <c r="I88" s="5" t="str">
        <f t="shared" si="17"/>
        <v>TEAM 17</v>
      </c>
      <c r="J88" s="5" t="str">
        <f t="shared" si="17"/>
        <v>TEAM 13</v>
      </c>
      <c r="K88" s="206" t="s">
        <v>156</v>
      </c>
      <c r="L88" s="206" t="s">
        <v>152</v>
      </c>
      <c r="M88" s="36" t="s">
        <v>11</v>
      </c>
      <c r="N88" s="1" t="str">
        <f t="shared" si="19"/>
        <v>17</v>
      </c>
      <c r="O88" s="1" t="str">
        <f t="shared" si="19"/>
        <v>13</v>
      </c>
      <c r="P88" s="1">
        <f t="shared" si="20"/>
        <v>27</v>
      </c>
      <c r="Q88" s="1">
        <f t="shared" si="20"/>
        <v>23</v>
      </c>
      <c r="R88" s="5" t="str">
        <f t="shared" si="21"/>
        <v>TEAM 27</v>
      </c>
      <c r="S88" s="5" t="str">
        <f t="shared" si="21"/>
        <v>TEAM 23</v>
      </c>
      <c r="T88" s="37" t="s">
        <v>703</v>
      </c>
      <c r="Y88" s="5" t="str">
        <f t="shared" si="22"/>
        <v xml:space="preserve">TEAM </v>
      </c>
      <c r="Z88" s="5" t="str">
        <f t="shared" si="22"/>
        <v xml:space="preserve">TEAM </v>
      </c>
      <c r="AA88" s="38" t="s">
        <v>704</v>
      </c>
      <c r="AB88" s="1" t="str">
        <f t="shared" si="23"/>
        <v xml:space="preserve">M </v>
      </c>
      <c r="AC88" s="1" t="str">
        <f t="shared" si="23"/>
        <v xml:space="preserve">M </v>
      </c>
      <c r="AD88" s="1" t="e">
        <f t="shared" si="30"/>
        <v>#VALUE!</v>
      </c>
      <c r="AE88" s="1" t="e">
        <f t="shared" si="30"/>
        <v>#VALUE!</v>
      </c>
      <c r="AF88" s="5" t="e">
        <f t="shared" si="24"/>
        <v>#VALUE!</v>
      </c>
      <c r="AG88" s="282" t="e">
        <f t="shared" si="24"/>
        <v>#VALUE!</v>
      </c>
      <c r="AH88" s="287" t="s">
        <v>102</v>
      </c>
      <c r="AI88" s="1" t="e">
        <f t="shared" si="25"/>
        <v>#VALUE!</v>
      </c>
      <c r="AJ88" s="1" t="e">
        <f t="shared" si="25"/>
        <v>#VALUE!</v>
      </c>
      <c r="AK88" s="1">
        <v>53</v>
      </c>
      <c r="AL88" s="1">
        <v>49</v>
      </c>
      <c r="AM88" s="5" t="str">
        <f t="shared" si="26"/>
        <v>TEAM 53</v>
      </c>
      <c r="AN88" s="5" t="str">
        <f t="shared" si="26"/>
        <v>TEAM 49</v>
      </c>
      <c r="AO88" s="294" t="s">
        <v>103</v>
      </c>
      <c r="AP88" s="22" t="str">
        <f t="shared" si="27"/>
        <v>53</v>
      </c>
      <c r="AQ88" s="22" t="str">
        <f t="shared" si="27"/>
        <v>49</v>
      </c>
      <c r="AR88" s="22">
        <f t="shared" si="28"/>
        <v>63</v>
      </c>
      <c r="AS88" s="22">
        <f t="shared" si="28"/>
        <v>59</v>
      </c>
      <c r="AT88" s="5" t="str">
        <f t="shared" si="29"/>
        <v>TEAM 63</v>
      </c>
      <c r="AU88" s="288" t="str">
        <f t="shared" si="29"/>
        <v>TEAM 59</v>
      </c>
    </row>
    <row r="89" spans="1:47" ht="14" thickTop="1" thickBot="1" x14ac:dyDescent="0.35">
      <c r="A89" s="34" t="s">
        <v>10</v>
      </c>
      <c r="B89" s="5" t="s">
        <v>92</v>
      </c>
      <c r="C89" s="5" t="s">
        <v>94</v>
      </c>
      <c r="D89" s="35" t="s">
        <v>175</v>
      </c>
      <c r="E89" s="1" t="str">
        <f t="shared" si="15"/>
        <v xml:space="preserve"> 6</v>
      </c>
      <c r="F89" s="1" t="str">
        <f t="shared" si="15"/>
        <v xml:space="preserve"> 5</v>
      </c>
      <c r="G89" s="1">
        <f t="shared" si="16"/>
        <v>16</v>
      </c>
      <c r="H89" s="1">
        <f t="shared" si="16"/>
        <v>15</v>
      </c>
      <c r="I89" s="5" t="str">
        <f t="shared" si="17"/>
        <v>TEAM 16</v>
      </c>
      <c r="J89" s="5" t="str">
        <f t="shared" si="17"/>
        <v>TEAM 15</v>
      </c>
      <c r="K89" s="206" t="s">
        <v>155</v>
      </c>
      <c r="L89" s="206" t="s">
        <v>154</v>
      </c>
      <c r="M89" s="36" t="s">
        <v>11</v>
      </c>
      <c r="N89" s="1" t="str">
        <f t="shared" si="19"/>
        <v>16</v>
      </c>
      <c r="O89" s="1" t="str">
        <f t="shared" si="19"/>
        <v>15</v>
      </c>
      <c r="P89" s="1">
        <f t="shared" si="20"/>
        <v>26</v>
      </c>
      <c r="Q89" s="1">
        <f t="shared" si="20"/>
        <v>25</v>
      </c>
      <c r="R89" s="5" t="str">
        <f t="shared" si="21"/>
        <v>TEAM 26</v>
      </c>
      <c r="S89" s="5" t="str">
        <f t="shared" si="21"/>
        <v>TEAM 25</v>
      </c>
      <c r="T89" s="37" t="s">
        <v>703</v>
      </c>
      <c r="Y89" s="5" t="str">
        <f t="shared" si="22"/>
        <v xml:space="preserve">TEAM </v>
      </c>
      <c r="Z89" s="5" t="str">
        <f t="shared" si="22"/>
        <v xml:space="preserve">TEAM </v>
      </c>
      <c r="AA89" s="38" t="s">
        <v>704</v>
      </c>
      <c r="AB89" s="1" t="str">
        <f t="shared" si="23"/>
        <v xml:space="preserve">M </v>
      </c>
      <c r="AC89" s="1" t="str">
        <f t="shared" si="23"/>
        <v xml:space="preserve">M </v>
      </c>
      <c r="AD89" s="1" t="e">
        <f t="shared" si="30"/>
        <v>#VALUE!</v>
      </c>
      <c r="AE89" s="1" t="e">
        <f t="shared" si="30"/>
        <v>#VALUE!</v>
      </c>
      <c r="AF89" s="5" t="e">
        <f t="shared" si="24"/>
        <v>#VALUE!</v>
      </c>
      <c r="AG89" s="282" t="e">
        <f t="shared" si="24"/>
        <v>#VALUE!</v>
      </c>
      <c r="AH89" s="287" t="s">
        <v>102</v>
      </c>
      <c r="AI89" s="1" t="e">
        <f t="shared" si="25"/>
        <v>#VALUE!</v>
      </c>
      <c r="AJ89" s="1" t="e">
        <f t="shared" si="25"/>
        <v>#VALUE!</v>
      </c>
      <c r="AK89" s="1">
        <v>52</v>
      </c>
      <c r="AL89" s="1">
        <v>51</v>
      </c>
      <c r="AM89" s="5" t="str">
        <f t="shared" si="26"/>
        <v>TEAM 52</v>
      </c>
      <c r="AN89" s="5" t="str">
        <f t="shared" si="26"/>
        <v>TEAM 51</v>
      </c>
      <c r="AO89" s="294" t="s">
        <v>103</v>
      </c>
      <c r="AP89" s="22" t="str">
        <f t="shared" si="27"/>
        <v>52</v>
      </c>
      <c r="AQ89" s="22" t="str">
        <f t="shared" si="27"/>
        <v>51</v>
      </c>
      <c r="AR89" s="22">
        <f t="shared" si="28"/>
        <v>62</v>
      </c>
      <c r="AS89" s="22">
        <f t="shared" si="28"/>
        <v>61</v>
      </c>
      <c r="AT89" s="5" t="str">
        <f t="shared" si="29"/>
        <v>TEAM 62</v>
      </c>
      <c r="AU89" s="288" t="str">
        <f t="shared" si="29"/>
        <v>TEAM 61</v>
      </c>
    </row>
    <row r="90" spans="1:47" ht="14" thickTop="1" thickBot="1" x14ac:dyDescent="0.35">
      <c r="A90" s="34" t="s">
        <v>10</v>
      </c>
      <c r="B90" s="5" t="s">
        <v>97</v>
      </c>
      <c r="C90" s="5" t="s">
        <v>99</v>
      </c>
      <c r="D90" s="35" t="s">
        <v>175</v>
      </c>
      <c r="E90" s="1" t="str">
        <f t="shared" si="15"/>
        <v xml:space="preserve"> 1</v>
      </c>
      <c r="F90" s="1" t="str">
        <f t="shared" si="15"/>
        <v xml:space="preserve"> 4</v>
      </c>
      <c r="G90" s="1">
        <f t="shared" si="16"/>
        <v>11</v>
      </c>
      <c r="H90" s="1">
        <f t="shared" si="16"/>
        <v>14</v>
      </c>
      <c r="I90" s="5" t="str">
        <f t="shared" si="17"/>
        <v>TEAM 11</v>
      </c>
      <c r="J90" s="5" t="str">
        <f t="shared" si="17"/>
        <v>TEAM 14</v>
      </c>
      <c r="K90" s="206" t="s">
        <v>150</v>
      </c>
      <c r="L90" s="206" t="s">
        <v>153</v>
      </c>
      <c r="M90" s="36" t="s">
        <v>11</v>
      </c>
      <c r="N90" s="1" t="str">
        <f t="shared" si="19"/>
        <v>11</v>
      </c>
      <c r="O90" s="1" t="str">
        <f t="shared" si="19"/>
        <v>14</v>
      </c>
      <c r="P90" s="1">
        <f t="shared" si="20"/>
        <v>21</v>
      </c>
      <c r="Q90" s="1">
        <f t="shared" si="20"/>
        <v>24</v>
      </c>
      <c r="R90" s="5" t="str">
        <f t="shared" si="21"/>
        <v>TEAM 21</v>
      </c>
      <c r="S90" s="5" t="str">
        <f t="shared" si="21"/>
        <v>TEAM 24</v>
      </c>
      <c r="T90" s="37" t="s">
        <v>703</v>
      </c>
      <c r="Y90" s="5" t="str">
        <f t="shared" si="22"/>
        <v xml:space="preserve">TEAM </v>
      </c>
      <c r="Z90" s="5" t="str">
        <f t="shared" si="22"/>
        <v xml:space="preserve">TEAM </v>
      </c>
      <c r="AA90" s="38" t="s">
        <v>704</v>
      </c>
      <c r="AB90" s="1" t="str">
        <f t="shared" si="23"/>
        <v xml:space="preserve">M </v>
      </c>
      <c r="AC90" s="1" t="str">
        <f t="shared" si="23"/>
        <v xml:space="preserve">M </v>
      </c>
      <c r="AD90" s="1" t="e">
        <f t="shared" si="30"/>
        <v>#VALUE!</v>
      </c>
      <c r="AE90" s="1" t="e">
        <f t="shared" si="30"/>
        <v>#VALUE!</v>
      </c>
      <c r="AF90" s="5" t="e">
        <f t="shared" si="24"/>
        <v>#VALUE!</v>
      </c>
      <c r="AG90" s="282" t="e">
        <f t="shared" si="24"/>
        <v>#VALUE!</v>
      </c>
      <c r="AH90" s="287" t="s">
        <v>102</v>
      </c>
      <c r="AI90" s="1" t="e">
        <f t="shared" si="25"/>
        <v>#VALUE!</v>
      </c>
      <c r="AJ90" s="1" t="e">
        <f t="shared" si="25"/>
        <v>#VALUE!</v>
      </c>
      <c r="AK90" s="1">
        <v>47</v>
      </c>
      <c r="AL90" s="1">
        <v>50</v>
      </c>
      <c r="AM90" s="5" t="str">
        <f t="shared" si="26"/>
        <v>TEAM 47</v>
      </c>
      <c r="AN90" s="5" t="str">
        <f t="shared" si="26"/>
        <v>TEAM 50</v>
      </c>
      <c r="AO90" s="294" t="s">
        <v>103</v>
      </c>
      <c r="AP90" s="22" t="str">
        <f t="shared" si="27"/>
        <v>47</v>
      </c>
      <c r="AQ90" s="22" t="str">
        <f t="shared" si="27"/>
        <v>50</v>
      </c>
      <c r="AR90" s="22">
        <f t="shared" si="28"/>
        <v>57</v>
      </c>
      <c r="AS90" s="22">
        <f t="shared" si="28"/>
        <v>60</v>
      </c>
      <c r="AT90" s="5" t="str">
        <f t="shared" si="29"/>
        <v>TEAM 57</v>
      </c>
      <c r="AU90" s="288" t="str">
        <f t="shared" si="29"/>
        <v>TEAM 60</v>
      </c>
    </row>
    <row r="91" spans="1:47" ht="14" thickTop="1" thickBot="1" x14ac:dyDescent="0.35">
      <c r="A91" s="34" t="s">
        <v>10</v>
      </c>
      <c r="B91" s="5" t="s">
        <v>100</v>
      </c>
      <c r="C91" s="5" t="s">
        <v>94</v>
      </c>
      <c r="D91" s="35" t="s">
        <v>175</v>
      </c>
      <c r="E91" s="1" t="str">
        <f t="shared" si="15"/>
        <v xml:space="preserve"> 8</v>
      </c>
      <c r="F91" s="1" t="str">
        <f t="shared" si="15"/>
        <v xml:space="preserve"> 5</v>
      </c>
      <c r="G91" s="1">
        <f t="shared" si="16"/>
        <v>18</v>
      </c>
      <c r="H91" s="1">
        <f t="shared" si="16"/>
        <v>15</v>
      </c>
      <c r="I91" s="5" t="str">
        <f t="shared" si="17"/>
        <v>TEAM 18</v>
      </c>
      <c r="J91" s="5" t="str">
        <f t="shared" si="17"/>
        <v>TEAM 15</v>
      </c>
      <c r="K91" s="206" t="s">
        <v>157</v>
      </c>
      <c r="L91" s="206" t="s">
        <v>154</v>
      </c>
      <c r="M91" s="36" t="s">
        <v>11</v>
      </c>
      <c r="N91" s="1" t="str">
        <f t="shared" si="19"/>
        <v>18</v>
      </c>
      <c r="O91" s="1" t="str">
        <f t="shared" si="19"/>
        <v>15</v>
      </c>
      <c r="P91" s="1">
        <f t="shared" si="20"/>
        <v>28</v>
      </c>
      <c r="Q91" s="1">
        <f t="shared" si="20"/>
        <v>25</v>
      </c>
      <c r="R91" s="5" t="str">
        <f t="shared" si="21"/>
        <v>TEAM 28</v>
      </c>
      <c r="S91" s="5" t="str">
        <f t="shared" si="21"/>
        <v>TEAM 25</v>
      </c>
      <c r="T91" s="37" t="s">
        <v>703</v>
      </c>
      <c r="Y91" s="5" t="str">
        <f t="shared" si="22"/>
        <v xml:space="preserve">TEAM </v>
      </c>
      <c r="Z91" s="5" t="str">
        <f t="shared" si="22"/>
        <v xml:space="preserve">TEAM </v>
      </c>
      <c r="AA91" s="38" t="s">
        <v>704</v>
      </c>
      <c r="AB91" s="1" t="str">
        <f t="shared" si="23"/>
        <v xml:space="preserve">M </v>
      </c>
      <c r="AC91" s="1" t="str">
        <f t="shared" si="23"/>
        <v xml:space="preserve">M </v>
      </c>
      <c r="AD91" s="1" t="e">
        <f t="shared" si="30"/>
        <v>#VALUE!</v>
      </c>
      <c r="AE91" s="1" t="e">
        <f t="shared" si="30"/>
        <v>#VALUE!</v>
      </c>
      <c r="AF91" s="5" t="e">
        <f t="shared" si="24"/>
        <v>#VALUE!</v>
      </c>
      <c r="AG91" s="282" t="e">
        <f t="shared" si="24"/>
        <v>#VALUE!</v>
      </c>
      <c r="AH91" s="287" t="s">
        <v>102</v>
      </c>
      <c r="AI91" s="1" t="e">
        <f t="shared" si="25"/>
        <v>#VALUE!</v>
      </c>
      <c r="AJ91" s="1" t="e">
        <f t="shared" si="25"/>
        <v>#VALUE!</v>
      </c>
      <c r="AK91" s="1">
        <v>54</v>
      </c>
      <c r="AL91" s="1">
        <v>51</v>
      </c>
      <c r="AM91" s="5" t="str">
        <f t="shared" si="26"/>
        <v>TEAM 54</v>
      </c>
      <c r="AN91" s="5" t="str">
        <f t="shared" si="26"/>
        <v>TEAM 51</v>
      </c>
      <c r="AO91" s="294" t="s">
        <v>103</v>
      </c>
      <c r="AP91" s="22" t="str">
        <f t="shared" si="27"/>
        <v>54</v>
      </c>
      <c r="AQ91" s="22" t="str">
        <f t="shared" si="27"/>
        <v>51</v>
      </c>
      <c r="AR91" s="22">
        <f t="shared" si="28"/>
        <v>64</v>
      </c>
      <c r="AS91" s="22">
        <f t="shared" si="28"/>
        <v>61</v>
      </c>
      <c r="AT91" s="5" t="str">
        <f t="shared" si="29"/>
        <v>TEAM 64</v>
      </c>
      <c r="AU91" s="288" t="str">
        <f t="shared" si="29"/>
        <v>TEAM 61</v>
      </c>
    </row>
    <row r="92" spans="1:47" ht="14" thickTop="1" thickBot="1" x14ac:dyDescent="0.35">
      <c r="A92" s="34" t="s">
        <v>10</v>
      </c>
      <c r="B92" s="5" t="s">
        <v>93</v>
      </c>
      <c r="C92" s="5" t="s">
        <v>95</v>
      </c>
      <c r="D92" s="35" t="s">
        <v>175</v>
      </c>
      <c r="E92" s="1" t="str">
        <f t="shared" ref="E92:F94" si="31">RIGHT(B92,2)</f>
        <v xml:space="preserve"> 3</v>
      </c>
      <c r="F92" s="1" t="str">
        <f t="shared" si="31"/>
        <v xml:space="preserve"> 9</v>
      </c>
      <c r="G92" s="1">
        <f t="shared" ref="G92:H94" si="32">E92+10</f>
        <v>13</v>
      </c>
      <c r="H92" s="1">
        <f t="shared" si="32"/>
        <v>19</v>
      </c>
      <c r="I92" s="5" t="str">
        <f t="shared" ref="I92:J94" si="33">CONCATENATE("TEAM ",G92)</f>
        <v>TEAM 13</v>
      </c>
      <c r="J92" s="5" t="str">
        <f t="shared" si="33"/>
        <v>TEAM 19</v>
      </c>
      <c r="K92" s="206" t="s">
        <v>152</v>
      </c>
      <c r="L92" s="206" t="s">
        <v>158</v>
      </c>
      <c r="M92" s="36" t="s">
        <v>11</v>
      </c>
      <c r="N92" s="1" t="str">
        <f t="shared" si="19"/>
        <v>13</v>
      </c>
      <c r="O92" s="1" t="str">
        <f t="shared" si="19"/>
        <v>19</v>
      </c>
      <c r="P92" s="1">
        <f t="shared" si="20"/>
        <v>23</v>
      </c>
      <c r="Q92" s="1">
        <f t="shared" si="20"/>
        <v>29</v>
      </c>
      <c r="R92" s="5" t="str">
        <f t="shared" si="21"/>
        <v>TEAM 23</v>
      </c>
      <c r="S92" s="5" t="str">
        <f t="shared" si="21"/>
        <v>TEAM 29</v>
      </c>
      <c r="T92" s="37" t="s">
        <v>703</v>
      </c>
      <c r="Y92" s="5" t="str">
        <f t="shared" si="22"/>
        <v xml:space="preserve">TEAM </v>
      </c>
      <c r="Z92" s="5" t="str">
        <f t="shared" si="22"/>
        <v xml:space="preserve">TEAM </v>
      </c>
      <c r="AA92" s="38" t="s">
        <v>704</v>
      </c>
      <c r="AB92" s="1" t="str">
        <f t="shared" si="23"/>
        <v xml:space="preserve">M </v>
      </c>
      <c r="AC92" s="1" t="str">
        <f t="shared" si="23"/>
        <v xml:space="preserve">M </v>
      </c>
      <c r="AD92" s="1" t="e">
        <f t="shared" si="30"/>
        <v>#VALUE!</v>
      </c>
      <c r="AE92" s="1" t="e">
        <f t="shared" si="30"/>
        <v>#VALUE!</v>
      </c>
      <c r="AF92" s="5" t="e">
        <f t="shared" si="24"/>
        <v>#VALUE!</v>
      </c>
      <c r="AG92" s="282" t="e">
        <f t="shared" si="24"/>
        <v>#VALUE!</v>
      </c>
      <c r="AH92" s="287" t="s">
        <v>102</v>
      </c>
      <c r="AI92" s="1" t="e">
        <f t="shared" si="25"/>
        <v>#VALUE!</v>
      </c>
      <c r="AJ92" s="1" t="e">
        <f t="shared" si="25"/>
        <v>#VALUE!</v>
      </c>
      <c r="AK92" s="1">
        <v>49</v>
      </c>
      <c r="AL92" s="1">
        <v>55</v>
      </c>
      <c r="AM92" s="5" t="str">
        <f t="shared" si="26"/>
        <v>TEAM 49</v>
      </c>
      <c r="AN92" s="5" t="str">
        <f t="shared" si="26"/>
        <v>TEAM 55</v>
      </c>
      <c r="AO92" s="294" t="s">
        <v>103</v>
      </c>
      <c r="AP92" s="22" t="str">
        <f t="shared" si="27"/>
        <v>49</v>
      </c>
      <c r="AQ92" s="22" t="str">
        <f t="shared" si="27"/>
        <v>55</v>
      </c>
      <c r="AR92" s="22">
        <f t="shared" si="28"/>
        <v>59</v>
      </c>
      <c r="AS92" s="22">
        <f t="shared" si="28"/>
        <v>65</v>
      </c>
      <c r="AT92" s="5" t="str">
        <f t="shared" si="29"/>
        <v>TEAM 59</v>
      </c>
      <c r="AU92" s="288" t="str">
        <f t="shared" si="29"/>
        <v>TEAM 65</v>
      </c>
    </row>
    <row r="93" spans="1:47" ht="14" thickTop="1" thickBot="1" x14ac:dyDescent="0.35">
      <c r="A93" s="34" t="s">
        <v>10</v>
      </c>
      <c r="B93" s="5" t="s">
        <v>101</v>
      </c>
      <c r="C93" s="5" t="s">
        <v>98</v>
      </c>
      <c r="D93" s="35" t="s">
        <v>175</v>
      </c>
      <c r="E93" s="1" t="str">
        <f t="shared" si="31"/>
        <v>10</v>
      </c>
      <c r="F93" s="1" t="str">
        <f t="shared" si="31"/>
        <v xml:space="preserve"> 7</v>
      </c>
      <c r="G93" s="1">
        <f t="shared" si="32"/>
        <v>20</v>
      </c>
      <c r="H93" s="1">
        <f t="shared" si="32"/>
        <v>17</v>
      </c>
      <c r="I93" s="5" t="str">
        <f t="shared" si="33"/>
        <v>TEAM 20</v>
      </c>
      <c r="J93" s="5" t="str">
        <f t="shared" si="33"/>
        <v>TEAM 17</v>
      </c>
      <c r="K93" s="206" t="s">
        <v>159</v>
      </c>
      <c r="L93" s="206" t="s">
        <v>156</v>
      </c>
      <c r="M93" s="36" t="s">
        <v>11</v>
      </c>
      <c r="N93" s="1" t="str">
        <f t="shared" si="19"/>
        <v>20</v>
      </c>
      <c r="O93" s="1" t="str">
        <f t="shared" si="19"/>
        <v>17</v>
      </c>
      <c r="P93" s="1">
        <f t="shared" si="20"/>
        <v>30</v>
      </c>
      <c r="Q93" s="1">
        <f t="shared" si="20"/>
        <v>27</v>
      </c>
      <c r="R93" s="5" t="str">
        <f t="shared" si="21"/>
        <v>TEAM 30</v>
      </c>
      <c r="S93" s="5" t="str">
        <f t="shared" si="21"/>
        <v>TEAM 27</v>
      </c>
      <c r="T93" s="37" t="s">
        <v>703</v>
      </c>
      <c r="Y93" s="5" t="str">
        <f t="shared" si="22"/>
        <v xml:space="preserve">TEAM </v>
      </c>
      <c r="Z93" s="5" t="str">
        <f t="shared" si="22"/>
        <v xml:space="preserve">TEAM </v>
      </c>
      <c r="AA93" s="38" t="s">
        <v>704</v>
      </c>
      <c r="AB93" s="1" t="str">
        <f t="shared" si="23"/>
        <v xml:space="preserve">M </v>
      </c>
      <c r="AC93" s="1" t="str">
        <f t="shared" si="23"/>
        <v xml:space="preserve">M </v>
      </c>
      <c r="AD93" s="1" t="e">
        <f t="shared" si="30"/>
        <v>#VALUE!</v>
      </c>
      <c r="AE93" s="1" t="e">
        <f t="shared" si="30"/>
        <v>#VALUE!</v>
      </c>
      <c r="AF93" s="5" t="e">
        <f t="shared" si="24"/>
        <v>#VALUE!</v>
      </c>
      <c r="AG93" s="282" t="e">
        <f t="shared" si="24"/>
        <v>#VALUE!</v>
      </c>
      <c r="AH93" s="287" t="s">
        <v>102</v>
      </c>
      <c r="AI93" s="1" t="e">
        <f t="shared" si="25"/>
        <v>#VALUE!</v>
      </c>
      <c r="AJ93" s="1" t="e">
        <f t="shared" si="25"/>
        <v>#VALUE!</v>
      </c>
      <c r="AK93" s="1">
        <v>56</v>
      </c>
      <c r="AL93" s="1">
        <v>53</v>
      </c>
      <c r="AM93" s="5" t="str">
        <f t="shared" si="26"/>
        <v>TEAM 56</v>
      </c>
      <c r="AN93" s="5" t="str">
        <f t="shared" si="26"/>
        <v>TEAM 53</v>
      </c>
      <c r="AO93" s="294" t="s">
        <v>103</v>
      </c>
      <c r="AP93" s="22" t="str">
        <f t="shared" si="27"/>
        <v>56</v>
      </c>
      <c r="AQ93" s="22" t="str">
        <f t="shared" si="27"/>
        <v>53</v>
      </c>
      <c r="AR93" s="22">
        <f t="shared" si="28"/>
        <v>66</v>
      </c>
      <c r="AS93" s="22">
        <f t="shared" si="28"/>
        <v>63</v>
      </c>
      <c r="AT93" s="5" t="str">
        <f t="shared" si="29"/>
        <v>TEAM 66</v>
      </c>
      <c r="AU93" s="288" t="str">
        <f t="shared" si="29"/>
        <v>TEAM 63</v>
      </c>
    </row>
    <row r="94" spans="1:47" ht="14" thickTop="1" thickBot="1" x14ac:dyDescent="0.35">
      <c r="A94" s="34" t="s">
        <v>10</v>
      </c>
      <c r="B94" s="5" t="s">
        <v>92</v>
      </c>
      <c r="C94" s="5" t="s">
        <v>96</v>
      </c>
      <c r="D94" s="35" t="s">
        <v>175</v>
      </c>
      <c r="E94" s="1" t="str">
        <f t="shared" si="31"/>
        <v xml:space="preserve"> 6</v>
      </c>
      <c r="F94" s="1" t="str">
        <f t="shared" si="31"/>
        <v xml:space="preserve"> 2</v>
      </c>
      <c r="G94" s="1">
        <f t="shared" si="32"/>
        <v>16</v>
      </c>
      <c r="H94" s="1">
        <f t="shared" si="32"/>
        <v>12</v>
      </c>
      <c r="I94" s="5" t="str">
        <f t="shared" si="33"/>
        <v>TEAM 16</v>
      </c>
      <c r="J94" s="5" t="str">
        <f t="shared" si="33"/>
        <v>TEAM 12</v>
      </c>
      <c r="K94" s="206" t="s">
        <v>155</v>
      </c>
      <c r="L94" s="206" t="s">
        <v>151</v>
      </c>
      <c r="M94" s="36" t="s">
        <v>11</v>
      </c>
      <c r="N94" s="1" t="str">
        <f t="shared" si="19"/>
        <v>16</v>
      </c>
      <c r="O94" s="1" t="str">
        <f t="shared" si="19"/>
        <v>12</v>
      </c>
      <c r="P94" s="1">
        <f t="shared" si="20"/>
        <v>26</v>
      </c>
      <c r="Q94" s="1">
        <f t="shared" si="20"/>
        <v>22</v>
      </c>
      <c r="R94" s="5" t="str">
        <f t="shared" si="21"/>
        <v>TEAM 26</v>
      </c>
      <c r="S94" s="5" t="str">
        <f t="shared" si="21"/>
        <v>TEAM 22</v>
      </c>
      <c r="T94" s="37" t="s">
        <v>703</v>
      </c>
      <c r="Y94" s="5" t="str">
        <f t="shared" si="22"/>
        <v xml:space="preserve">TEAM </v>
      </c>
      <c r="Z94" s="5" t="str">
        <f t="shared" si="22"/>
        <v xml:space="preserve">TEAM </v>
      </c>
      <c r="AA94" s="38" t="s">
        <v>704</v>
      </c>
      <c r="AB94" s="1" t="str">
        <f t="shared" si="23"/>
        <v xml:space="preserve">M </v>
      </c>
      <c r="AC94" s="1" t="str">
        <f t="shared" si="23"/>
        <v xml:space="preserve">M </v>
      </c>
      <c r="AD94" s="1" t="e">
        <f t="shared" si="30"/>
        <v>#VALUE!</v>
      </c>
      <c r="AE94" s="1" t="e">
        <f t="shared" si="30"/>
        <v>#VALUE!</v>
      </c>
      <c r="AF94" s="5" t="e">
        <f t="shared" si="24"/>
        <v>#VALUE!</v>
      </c>
      <c r="AG94" s="282" t="e">
        <f t="shared" si="24"/>
        <v>#VALUE!</v>
      </c>
      <c r="AH94" s="289" t="s">
        <v>102</v>
      </c>
      <c r="AI94" s="1" t="e">
        <f t="shared" si="25"/>
        <v>#VALUE!</v>
      </c>
      <c r="AJ94" s="1" t="e">
        <f t="shared" si="25"/>
        <v>#VALUE!</v>
      </c>
      <c r="AK94" s="1">
        <v>52</v>
      </c>
      <c r="AL94" s="1">
        <v>48</v>
      </c>
      <c r="AM94" s="5" t="str">
        <f t="shared" si="26"/>
        <v>TEAM 52</v>
      </c>
      <c r="AN94" s="5" t="str">
        <f t="shared" si="26"/>
        <v>TEAM 48</v>
      </c>
      <c r="AO94" s="295" t="s">
        <v>103</v>
      </c>
      <c r="AP94" s="290" t="str">
        <f t="shared" si="27"/>
        <v>52</v>
      </c>
      <c r="AQ94" s="290" t="str">
        <f t="shared" si="27"/>
        <v>48</v>
      </c>
      <c r="AR94" s="290">
        <f t="shared" si="28"/>
        <v>62</v>
      </c>
      <c r="AS94" s="290">
        <f t="shared" si="28"/>
        <v>58</v>
      </c>
      <c r="AT94" s="291" t="str">
        <f t="shared" si="29"/>
        <v>TEAM 62</v>
      </c>
      <c r="AU94" s="292" t="str">
        <f t="shared" si="29"/>
        <v>TEAM 58</v>
      </c>
    </row>
    <row r="95" spans="1:47" ht="13.5" thickTop="1" thickBot="1" x14ac:dyDescent="0.3"/>
    <row r="96" spans="1:47" ht="13.5" thickTop="1" thickBot="1" x14ac:dyDescent="0.3">
      <c r="R96" s="1" t="s">
        <v>105</v>
      </c>
      <c r="S96" s="1" t="s">
        <v>162</v>
      </c>
      <c r="AM96" s="1" t="s">
        <v>131</v>
      </c>
      <c r="AN96" s="1" t="s">
        <v>128</v>
      </c>
      <c r="AT96" s="285" t="s">
        <v>147</v>
      </c>
      <c r="AU96" s="286" t="s">
        <v>142</v>
      </c>
    </row>
    <row r="97" spans="18:47" ht="14" thickTop="1" thickBot="1" x14ac:dyDescent="0.35">
      <c r="R97" s="1" t="s">
        <v>108</v>
      </c>
      <c r="S97" s="1" t="s">
        <v>104</v>
      </c>
      <c r="U97" s="37">
        <v>1</v>
      </c>
      <c r="Y97" s="296" t="s">
        <v>97</v>
      </c>
      <c r="Z97" s="296" t="s">
        <v>100</v>
      </c>
      <c r="AA97" s="1" t="str">
        <f>RIGHT(Y97,2)</f>
        <v xml:space="preserve"> 1</v>
      </c>
      <c r="AB97" s="1" t="str">
        <f>RIGHT(Z97,2)</f>
        <v xml:space="preserve"> 8</v>
      </c>
      <c r="AC97" s="1">
        <f>AA97+30</f>
        <v>31</v>
      </c>
      <c r="AD97" s="1">
        <f>AB97+30</f>
        <v>38</v>
      </c>
      <c r="AH97" s="1">
        <v>1</v>
      </c>
      <c r="AI97" s="1">
        <v>52</v>
      </c>
      <c r="AJ97" s="1">
        <v>49</v>
      </c>
      <c r="AM97" s="1" t="s">
        <v>134</v>
      </c>
      <c r="AN97" s="1" t="s">
        <v>130</v>
      </c>
      <c r="AT97" s="5" t="s">
        <v>135</v>
      </c>
      <c r="AU97" s="288" t="s">
        <v>146</v>
      </c>
    </row>
    <row r="98" spans="18:47" ht="14" thickTop="1" thickBot="1" x14ac:dyDescent="0.35">
      <c r="R98" s="1" t="s">
        <v>161</v>
      </c>
      <c r="S98" s="1" t="s">
        <v>160</v>
      </c>
      <c r="U98" s="37">
        <v>2</v>
      </c>
      <c r="Y98" s="296" t="s">
        <v>92</v>
      </c>
      <c r="Z98" s="296" t="s">
        <v>93</v>
      </c>
      <c r="AA98" s="1" t="str">
        <f t="shared" ref="AA98:AB152" si="34">RIGHT(Y98,2)</f>
        <v xml:space="preserve"> 6</v>
      </c>
      <c r="AB98" s="1" t="str">
        <f t="shared" si="34"/>
        <v xml:space="preserve"> 3</v>
      </c>
      <c r="AC98" s="1">
        <f t="shared" ref="AC98:AD152" si="35">AA98+30</f>
        <v>36</v>
      </c>
      <c r="AD98" s="1">
        <f t="shared" si="35"/>
        <v>33</v>
      </c>
      <c r="AH98" s="1">
        <v>2</v>
      </c>
      <c r="AI98" s="1">
        <v>55</v>
      </c>
      <c r="AJ98" s="1">
        <v>51</v>
      </c>
      <c r="AM98" s="1" t="s">
        <v>127</v>
      </c>
      <c r="AN98" s="1" t="s">
        <v>126</v>
      </c>
      <c r="AT98" s="5" t="s">
        <v>141</v>
      </c>
      <c r="AU98" s="288" t="s">
        <v>138</v>
      </c>
    </row>
    <row r="99" spans="18:47" ht="14" thickTop="1" thickBot="1" x14ac:dyDescent="0.35">
      <c r="R99" s="1" t="s">
        <v>106</v>
      </c>
      <c r="S99" s="1" t="s">
        <v>163</v>
      </c>
      <c r="U99" s="37">
        <v>3</v>
      </c>
      <c r="Y99" s="296" t="s">
        <v>99</v>
      </c>
      <c r="Z99" s="296" t="s">
        <v>94</v>
      </c>
      <c r="AA99" s="1" t="str">
        <f t="shared" si="34"/>
        <v xml:space="preserve"> 4</v>
      </c>
      <c r="AB99" s="1" t="str">
        <f t="shared" si="34"/>
        <v xml:space="preserve"> 5</v>
      </c>
      <c r="AC99" s="1">
        <f t="shared" si="35"/>
        <v>34</v>
      </c>
      <c r="AD99" s="1">
        <f t="shared" si="35"/>
        <v>35</v>
      </c>
      <c r="AH99" s="1">
        <v>3</v>
      </c>
      <c r="AI99" s="1">
        <v>48</v>
      </c>
      <c r="AJ99" s="1">
        <v>47</v>
      </c>
      <c r="AM99" s="1" t="s">
        <v>132</v>
      </c>
      <c r="AN99" s="1" t="s">
        <v>129</v>
      </c>
      <c r="AT99" s="5" t="s">
        <v>148</v>
      </c>
      <c r="AU99" s="288" t="s">
        <v>144</v>
      </c>
    </row>
    <row r="100" spans="18:47" ht="14" thickTop="1" thickBot="1" x14ac:dyDescent="0.35">
      <c r="R100" s="1" t="s">
        <v>107</v>
      </c>
      <c r="S100" s="1" t="s">
        <v>109</v>
      </c>
      <c r="U100" s="37">
        <v>4</v>
      </c>
      <c r="Y100" s="296" t="s">
        <v>98</v>
      </c>
      <c r="Z100" s="296" t="s">
        <v>96</v>
      </c>
      <c r="AA100" s="1" t="str">
        <f t="shared" si="34"/>
        <v xml:space="preserve"> 7</v>
      </c>
      <c r="AB100" s="1" t="str">
        <f t="shared" si="34"/>
        <v xml:space="preserve"> 2</v>
      </c>
      <c r="AC100" s="1">
        <f t="shared" si="35"/>
        <v>37</v>
      </c>
      <c r="AD100" s="1">
        <f t="shared" si="35"/>
        <v>32</v>
      </c>
      <c r="AH100" s="1">
        <v>4</v>
      </c>
      <c r="AI100" s="1">
        <v>53</v>
      </c>
      <c r="AJ100" s="1">
        <v>50</v>
      </c>
      <c r="AM100" s="1" t="s">
        <v>133</v>
      </c>
      <c r="AN100" s="1" t="s">
        <v>136</v>
      </c>
      <c r="AT100" s="5" t="s">
        <v>149</v>
      </c>
      <c r="AU100" s="288" t="s">
        <v>137</v>
      </c>
    </row>
    <row r="101" spans="18:47" ht="14" thickTop="1" thickBot="1" x14ac:dyDescent="0.35">
      <c r="R101" s="1" t="s">
        <v>104</v>
      </c>
      <c r="S101" s="1" t="s">
        <v>106</v>
      </c>
      <c r="U101" s="37">
        <v>5</v>
      </c>
      <c r="Y101" s="296" t="s">
        <v>97</v>
      </c>
      <c r="Z101" s="296" t="s">
        <v>96</v>
      </c>
      <c r="AA101" s="1" t="str">
        <f t="shared" si="34"/>
        <v xml:space="preserve"> 1</v>
      </c>
      <c r="AB101" s="1" t="str">
        <f t="shared" si="34"/>
        <v xml:space="preserve"> 2</v>
      </c>
      <c r="AC101" s="1">
        <f t="shared" si="35"/>
        <v>31</v>
      </c>
      <c r="AD101" s="1">
        <f t="shared" si="35"/>
        <v>32</v>
      </c>
      <c r="AH101" s="1">
        <v>5</v>
      </c>
      <c r="AI101" s="1">
        <v>54</v>
      </c>
      <c r="AJ101" s="1">
        <v>56</v>
      </c>
      <c r="AM101" s="1" t="s">
        <v>130</v>
      </c>
      <c r="AN101" s="1" t="s">
        <v>132</v>
      </c>
      <c r="AT101" s="5" t="s">
        <v>146</v>
      </c>
      <c r="AU101" s="288" t="s">
        <v>148</v>
      </c>
    </row>
    <row r="102" spans="18:47" ht="14" thickTop="1" thickBot="1" x14ac:dyDescent="0.35">
      <c r="R102" s="1" t="s">
        <v>105</v>
      </c>
      <c r="S102" s="1" t="s">
        <v>109</v>
      </c>
      <c r="U102" s="37">
        <v>6</v>
      </c>
      <c r="Y102" s="296" t="s">
        <v>93</v>
      </c>
      <c r="Z102" s="296" t="s">
        <v>98</v>
      </c>
      <c r="AA102" s="1" t="str">
        <f t="shared" si="34"/>
        <v xml:space="preserve"> 3</v>
      </c>
      <c r="AB102" s="1" t="str">
        <f t="shared" si="34"/>
        <v xml:space="preserve"> 7</v>
      </c>
      <c r="AC102" s="1">
        <f t="shared" si="35"/>
        <v>33</v>
      </c>
      <c r="AD102" s="1">
        <f t="shared" si="35"/>
        <v>37</v>
      </c>
      <c r="AH102" s="1">
        <v>6</v>
      </c>
      <c r="AI102" s="1">
        <v>51</v>
      </c>
      <c r="AJ102" s="1">
        <v>53</v>
      </c>
      <c r="AM102" s="1" t="s">
        <v>131</v>
      </c>
      <c r="AN102" s="1" t="s">
        <v>136</v>
      </c>
      <c r="AT102" s="5" t="s">
        <v>147</v>
      </c>
      <c r="AU102" s="288" t="s">
        <v>137</v>
      </c>
    </row>
    <row r="103" spans="18:47" ht="14" thickTop="1" thickBot="1" x14ac:dyDescent="0.35">
      <c r="R103" s="1" t="s">
        <v>162</v>
      </c>
      <c r="S103" s="1" t="s">
        <v>161</v>
      </c>
      <c r="U103" s="37">
        <v>7</v>
      </c>
      <c r="Y103" s="296" t="s">
        <v>92</v>
      </c>
      <c r="Z103" s="296" t="s">
        <v>99</v>
      </c>
      <c r="AA103" s="1" t="str">
        <f t="shared" si="34"/>
        <v xml:space="preserve"> 6</v>
      </c>
      <c r="AB103" s="1" t="str">
        <f t="shared" si="34"/>
        <v xml:space="preserve"> 4</v>
      </c>
      <c r="AC103" s="1">
        <f t="shared" si="35"/>
        <v>36</v>
      </c>
      <c r="AD103" s="1">
        <f t="shared" si="35"/>
        <v>34</v>
      </c>
      <c r="AH103" s="1">
        <v>7</v>
      </c>
      <c r="AI103" s="1">
        <v>52</v>
      </c>
      <c r="AJ103" s="1">
        <v>56</v>
      </c>
      <c r="AM103" s="1" t="s">
        <v>128</v>
      </c>
      <c r="AN103" s="1" t="s">
        <v>127</v>
      </c>
      <c r="AT103" s="5" t="s">
        <v>142</v>
      </c>
      <c r="AU103" s="288" t="s">
        <v>141</v>
      </c>
    </row>
    <row r="104" spans="18:47" ht="14" thickTop="1" thickBot="1" x14ac:dyDescent="0.35">
      <c r="R104" s="1" t="s">
        <v>163</v>
      </c>
      <c r="S104" s="1" t="s">
        <v>108</v>
      </c>
      <c r="U104" s="37">
        <v>8</v>
      </c>
      <c r="Y104" s="296" t="s">
        <v>94</v>
      </c>
      <c r="Z104" s="296" t="s">
        <v>100</v>
      </c>
      <c r="AA104" s="1" t="str">
        <f t="shared" si="34"/>
        <v xml:space="preserve"> 5</v>
      </c>
      <c r="AB104" s="1" t="str">
        <f t="shared" si="34"/>
        <v xml:space="preserve"> 8</v>
      </c>
      <c r="AC104" s="1">
        <f t="shared" si="35"/>
        <v>35</v>
      </c>
      <c r="AD104" s="1">
        <f t="shared" si="35"/>
        <v>38</v>
      </c>
      <c r="AH104" s="1">
        <v>8</v>
      </c>
      <c r="AI104" s="1">
        <v>49</v>
      </c>
      <c r="AJ104" s="1">
        <v>48</v>
      </c>
      <c r="AM104" s="1" t="s">
        <v>129</v>
      </c>
      <c r="AN104" s="1" t="s">
        <v>134</v>
      </c>
      <c r="AT104" s="5" t="s">
        <v>144</v>
      </c>
      <c r="AU104" s="288" t="s">
        <v>135</v>
      </c>
    </row>
    <row r="105" spans="18:47" ht="14" thickTop="1" thickBot="1" x14ac:dyDescent="0.35">
      <c r="R105" s="1" t="s">
        <v>160</v>
      </c>
      <c r="S105" s="1" t="s">
        <v>107</v>
      </c>
      <c r="U105" s="37">
        <v>9</v>
      </c>
      <c r="Y105" s="296" t="s">
        <v>94</v>
      </c>
      <c r="Z105" s="296" t="s">
        <v>92</v>
      </c>
      <c r="AA105" s="1" t="str">
        <f t="shared" si="34"/>
        <v xml:space="preserve"> 5</v>
      </c>
      <c r="AB105" s="1" t="str">
        <f t="shared" si="34"/>
        <v xml:space="preserve"> 6</v>
      </c>
      <c r="AC105" s="1">
        <f t="shared" si="35"/>
        <v>35</v>
      </c>
      <c r="AD105" s="1">
        <f t="shared" si="35"/>
        <v>36</v>
      </c>
      <c r="AH105" s="1">
        <v>9</v>
      </c>
      <c r="AI105" s="1">
        <v>50</v>
      </c>
      <c r="AJ105" s="1">
        <v>55</v>
      </c>
      <c r="AM105" s="1" t="s">
        <v>126</v>
      </c>
      <c r="AN105" s="1" t="s">
        <v>133</v>
      </c>
      <c r="AT105" s="5" t="s">
        <v>138</v>
      </c>
      <c r="AU105" s="288" t="s">
        <v>149</v>
      </c>
    </row>
    <row r="106" spans="18:47" ht="14" thickTop="1" thickBot="1" x14ac:dyDescent="0.35">
      <c r="R106" s="1" t="s">
        <v>161</v>
      </c>
      <c r="S106" s="1" t="s">
        <v>105</v>
      </c>
      <c r="U106" s="37">
        <v>10</v>
      </c>
      <c r="Y106" s="296" t="s">
        <v>93</v>
      </c>
      <c r="Z106" s="296" t="s">
        <v>97</v>
      </c>
      <c r="AA106" s="1" t="str">
        <f t="shared" si="34"/>
        <v xml:space="preserve"> 3</v>
      </c>
      <c r="AB106" s="1" t="str">
        <f t="shared" si="34"/>
        <v xml:space="preserve"> 1</v>
      </c>
      <c r="AC106" s="1">
        <f t="shared" si="35"/>
        <v>33</v>
      </c>
      <c r="AD106" s="1">
        <f t="shared" si="35"/>
        <v>31</v>
      </c>
      <c r="AH106" s="1">
        <v>10</v>
      </c>
      <c r="AI106" s="1">
        <v>47</v>
      </c>
      <c r="AJ106" s="1">
        <v>54</v>
      </c>
      <c r="AM106" s="1" t="s">
        <v>127</v>
      </c>
      <c r="AN106" s="1" t="s">
        <v>131</v>
      </c>
      <c r="AT106" s="5" t="s">
        <v>141</v>
      </c>
      <c r="AU106" s="288" t="s">
        <v>147</v>
      </c>
    </row>
    <row r="107" spans="18:47" ht="14" thickTop="1" thickBot="1" x14ac:dyDescent="0.35">
      <c r="R107" s="1" t="s">
        <v>104</v>
      </c>
      <c r="S107" s="1" t="s">
        <v>107</v>
      </c>
      <c r="U107" s="37">
        <v>11</v>
      </c>
      <c r="Y107" s="296" t="s">
        <v>100</v>
      </c>
      <c r="Z107" s="296" t="s">
        <v>96</v>
      </c>
      <c r="AA107" s="1" t="str">
        <f t="shared" si="34"/>
        <v xml:space="preserve"> 8</v>
      </c>
      <c r="AB107" s="1" t="str">
        <f t="shared" si="34"/>
        <v xml:space="preserve"> 2</v>
      </c>
      <c r="AC107" s="1">
        <f t="shared" si="35"/>
        <v>38</v>
      </c>
      <c r="AD107" s="1">
        <f t="shared" si="35"/>
        <v>32</v>
      </c>
      <c r="AH107" s="1">
        <v>11</v>
      </c>
      <c r="AI107" s="1">
        <v>48</v>
      </c>
      <c r="AJ107" s="1">
        <v>52</v>
      </c>
      <c r="AM107" s="1" t="s">
        <v>130</v>
      </c>
      <c r="AN107" s="1" t="s">
        <v>133</v>
      </c>
      <c r="AT107" s="5" t="s">
        <v>146</v>
      </c>
      <c r="AU107" s="288" t="s">
        <v>149</v>
      </c>
    </row>
    <row r="108" spans="18:47" ht="14" thickTop="1" thickBot="1" x14ac:dyDescent="0.35">
      <c r="R108" s="1" t="s">
        <v>163</v>
      </c>
      <c r="S108" s="1" t="s">
        <v>160</v>
      </c>
      <c r="U108" s="37">
        <v>12</v>
      </c>
      <c r="Y108" s="296" t="s">
        <v>99</v>
      </c>
      <c r="Z108" s="296" t="s">
        <v>98</v>
      </c>
      <c r="AA108" s="1" t="str">
        <f t="shared" si="34"/>
        <v xml:space="preserve"> 4</v>
      </c>
      <c r="AB108" s="1" t="str">
        <f t="shared" si="34"/>
        <v xml:space="preserve"> 7</v>
      </c>
      <c r="AC108" s="1">
        <f t="shared" si="35"/>
        <v>34</v>
      </c>
      <c r="AD108" s="1">
        <f t="shared" si="35"/>
        <v>37</v>
      </c>
      <c r="AH108" s="1">
        <v>12</v>
      </c>
      <c r="AI108" s="1">
        <v>51</v>
      </c>
      <c r="AJ108" s="1">
        <v>54</v>
      </c>
      <c r="AM108" s="1" t="s">
        <v>129</v>
      </c>
      <c r="AN108" s="1" t="s">
        <v>126</v>
      </c>
      <c r="AT108" s="5" t="s">
        <v>144</v>
      </c>
      <c r="AU108" s="288" t="s">
        <v>138</v>
      </c>
    </row>
    <row r="109" spans="18:47" ht="14" thickTop="1" thickBot="1" x14ac:dyDescent="0.35">
      <c r="R109" s="1" t="s">
        <v>108</v>
      </c>
      <c r="S109" s="1" t="s">
        <v>162</v>
      </c>
      <c r="U109" s="37">
        <v>13</v>
      </c>
      <c r="Y109" s="296" t="s">
        <v>93</v>
      </c>
      <c r="Z109" s="296" t="s">
        <v>96</v>
      </c>
      <c r="AA109" s="1" t="str">
        <f t="shared" si="34"/>
        <v xml:space="preserve"> 3</v>
      </c>
      <c r="AB109" s="1" t="str">
        <f t="shared" si="34"/>
        <v xml:space="preserve"> 2</v>
      </c>
      <c r="AC109" s="1">
        <f t="shared" si="35"/>
        <v>33</v>
      </c>
      <c r="AD109" s="1">
        <f t="shared" si="35"/>
        <v>32</v>
      </c>
      <c r="AH109" s="1">
        <v>13</v>
      </c>
      <c r="AI109" s="1">
        <v>50</v>
      </c>
      <c r="AJ109" s="1">
        <v>47</v>
      </c>
      <c r="AM109" s="1" t="s">
        <v>134</v>
      </c>
      <c r="AN109" s="1" t="s">
        <v>128</v>
      </c>
      <c r="AT109" s="5" t="s">
        <v>135</v>
      </c>
      <c r="AU109" s="288" t="s">
        <v>142</v>
      </c>
    </row>
    <row r="110" spans="18:47" ht="14" thickTop="1" thickBot="1" x14ac:dyDescent="0.35">
      <c r="R110" s="1" t="s">
        <v>106</v>
      </c>
      <c r="S110" s="1" t="s">
        <v>109</v>
      </c>
      <c r="U110" s="37">
        <v>14</v>
      </c>
      <c r="Y110" s="296" t="s">
        <v>100</v>
      </c>
      <c r="Z110" s="296" t="s">
        <v>92</v>
      </c>
      <c r="AA110" s="1" t="str">
        <f t="shared" si="34"/>
        <v xml:space="preserve"> 8</v>
      </c>
      <c r="AB110" s="1" t="str">
        <f t="shared" si="34"/>
        <v xml:space="preserve"> 6</v>
      </c>
      <c r="AC110" s="1">
        <f t="shared" si="35"/>
        <v>38</v>
      </c>
      <c r="AD110" s="1">
        <f t="shared" si="35"/>
        <v>36</v>
      </c>
      <c r="AH110" s="1">
        <v>14</v>
      </c>
      <c r="AI110" s="1">
        <v>55</v>
      </c>
      <c r="AJ110" s="1">
        <v>49</v>
      </c>
      <c r="AM110" s="1" t="s">
        <v>132</v>
      </c>
      <c r="AN110" s="1" t="s">
        <v>136</v>
      </c>
      <c r="AT110" s="5" t="s">
        <v>148</v>
      </c>
      <c r="AU110" s="288" t="s">
        <v>137</v>
      </c>
    </row>
    <row r="111" spans="18:47" ht="14" thickTop="1" thickBot="1" x14ac:dyDescent="0.35">
      <c r="R111" s="1" t="s">
        <v>109</v>
      </c>
      <c r="S111" s="1" t="s">
        <v>104</v>
      </c>
      <c r="U111" s="37">
        <v>15</v>
      </c>
      <c r="Y111" s="296" t="s">
        <v>97</v>
      </c>
      <c r="Z111" s="296" t="s">
        <v>99</v>
      </c>
      <c r="AA111" s="1" t="str">
        <f t="shared" si="34"/>
        <v xml:space="preserve"> 1</v>
      </c>
      <c r="AB111" s="1" t="str">
        <f t="shared" si="34"/>
        <v xml:space="preserve"> 4</v>
      </c>
      <c r="AC111" s="1">
        <f t="shared" si="35"/>
        <v>31</v>
      </c>
      <c r="AD111" s="1">
        <f t="shared" si="35"/>
        <v>34</v>
      </c>
      <c r="AH111" s="1">
        <v>15</v>
      </c>
      <c r="AI111" s="1">
        <v>53</v>
      </c>
      <c r="AJ111" s="1">
        <v>56</v>
      </c>
      <c r="AM111" s="1" t="s">
        <v>136</v>
      </c>
      <c r="AN111" s="1" t="s">
        <v>130</v>
      </c>
      <c r="AT111" s="5" t="s">
        <v>137</v>
      </c>
      <c r="AU111" s="288" t="s">
        <v>146</v>
      </c>
    </row>
    <row r="112" spans="18:47" ht="14" thickTop="1" thickBot="1" x14ac:dyDescent="0.35">
      <c r="R112" s="1" t="s">
        <v>162</v>
      </c>
      <c r="S112" s="1" t="s">
        <v>160</v>
      </c>
      <c r="U112" s="37">
        <v>16</v>
      </c>
      <c r="Y112" s="296" t="s">
        <v>98</v>
      </c>
      <c r="Z112" s="296" t="s">
        <v>94</v>
      </c>
      <c r="AA112" s="1" t="str">
        <f t="shared" si="34"/>
        <v xml:space="preserve"> 7</v>
      </c>
      <c r="AB112" s="1" t="str">
        <f t="shared" si="34"/>
        <v xml:space="preserve"> 5</v>
      </c>
      <c r="AC112" s="1">
        <f t="shared" si="35"/>
        <v>37</v>
      </c>
      <c r="AD112" s="1">
        <f t="shared" si="35"/>
        <v>35</v>
      </c>
      <c r="AH112" s="1">
        <v>16</v>
      </c>
      <c r="AI112" s="1">
        <v>56</v>
      </c>
      <c r="AJ112" s="1">
        <v>51</v>
      </c>
      <c r="AM112" s="1" t="s">
        <v>128</v>
      </c>
      <c r="AN112" s="1" t="s">
        <v>126</v>
      </c>
      <c r="AT112" s="5" t="s">
        <v>142</v>
      </c>
      <c r="AU112" s="288" t="s">
        <v>138</v>
      </c>
    </row>
    <row r="113" spans="18:47" ht="14" thickTop="1" thickBot="1" x14ac:dyDescent="0.35">
      <c r="R113" s="1" t="s">
        <v>163</v>
      </c>
      <c r="S113" s="1" t="s">
        <v>107</v>
      </c>
      <c r="U113" s="37">
        <v>17</v>
      </c>
      <c r="Y113" s="296" t="s">
        <v>100</v>
      </c>
      <c r="Z113" s="296" t="s">
        <v>93</v>
      </c>
      <c r="AA113" s="1" t="str">
        <f t="shared" si="34"/>
        <v xml:space="preserve"> 8</v>
      </c>
      <c r="AB113" s="1" t="str">
        <f t="shared" si="34"/>
        <v xml:space="preserve"> 3</v>
      </c>
      <c r="AC113" s="1">
        <f t="shared" si="35"/>
        <v>38</v>
      </c>
      <c r="AD113" s="1">
        <f t="shared" si="35"/>
        <v>33</v>
      </c>
      <c r="AH113" s="1">
        <v>17</v>
      </c>
      <c r="AI113" s="1">
        <v>49</v>
      </c>
      <c r="AJ113" s="1">
        <v>47</v>
      </c>
      <c r="AM113" s="1" t="s">
        <v>129</v>
      </c>
      <c r="AN113" s="1" t="s">
        <v>133</v>
      </c>
      <c r="AT113" s="5" t="s">
        <v>144</v>
      </c>
      <c r="AU113" s="288" t="s">
        <v>149</v>
      </c>
    </row>
    <row r="114" spans="18:47" ht="14" thickTop="1" thickBot="1" x14ac:dyDescent="0.35">
      <c r="R114" s="1" t="s">
        <v>105</v>
      </c>
      <c r="S114" s="1" t="s">
        <v>108</v>
      </c>
      <c r="U114" s="37">
        <v>18</v>
      </c>
      <c r="Y114" s="296" t="s">
        <v>98</v>
      </c>
      <c r="Z114" s="296" t="s">
        <v>92</v>
      </c>
      <c r="AA114" s="1" t="str">
        <f t="shared" si="34"/>
        <v xml:space="preserve"> 7</v>
      </c>
      <c r="AB114" s="1" t="str">
        <f t="shared" si="34"/>
        <v xml:space="preserve"> 6</v>
      </c>
      <c r="AC114" s="1">
        <f t="shared" si="35"/>
        <v>37</v>
      </c>
      <c r="AD114" s="1">
        <f t="shared" si="35"/>
        <v>36</v>
      </c>
      <c r="AH114" s="1">
        <v>18</v>
      </c>
      <c r="AI114" s="1">
        <v>50</v>
      </c>
      <c r="AJ114" s="1">
        <v>54</v>
      </c>
      <c r="AM114" s="1" t="s">
        <v>131</v>
      </c>
      <c r="AN114" s="1" t="s">
        <v>134</v>
      </c>
      <c r="AT114" s="5" t="s">
        <v>147</v>
      </c>
      <c r="AU114" s="288" t="s">
        <v>135</v>
      </c>
    </row>
    <row r="115" spans="18:47" ht="14" thickTop="1" thickBot="1" x14ac:dyDescent="0.35">
      <c r="R115" s="1" t="s">
        <v>161</v>
      </c>
      <c r="S115" s="1" t="s">
        <v>106</v>
      </c>
      <c r="U115" s="37">
        <v>19</v>
      </c>
      <c r="Y115" s="296" t="s">
        <v>96</v>
      </c>
      <c r="Z115" s="296" t="s">
        <v>99</v>
      </c>
      <c r="AA115" s="1" t="str">
        <f t="shared" si="34"/>
        <v xml:space="preserve"> 2</v>
      </c>
      <c r="AB115" s="1" t="str">
        <f t="shared" si="34"/>
        <v xml:space="preserve"> 4</v>
      </c>
      <c r="AC115" s="1">
        <f t="shared" si="35"/>
        <v>32</v>
      </c>
      <c r="AD115" s="1">
        <f t="shared" si="35"/>
        <v>34</v>
      </c>
      <c r="AH115" s="1">
        <v>19</v>
      </c>
      <c r="AI115" s="1">
        <v>52</v>
      </c>
      <c r="AJ115" s="1">
        <v>55</v>
      </c>
      <c r="AM115" s="1" t="s">
        <v>127</v>
      </c>
      <c r="AN115" s="1" t="s">
        <v>132</v>
      </c>
      <c r="AT115" s="5" t="s">
        <v>141</v>
      </c>
      <c r="AU115" s="288" t="s">
        <v>148</v>
      </c>
    </row>
    <row r="116" spans="18:47" ht="14" thickTop="1" thickBot="1" x14ac:dyDescent="0.35">
      <c r="R116" s="1" t="s">
        <v>160</v>
      </c>
      <c r="S116" s="1" t="s">
        <v>105</v>
      </c>
      <c r="U116" s="37">
        <v>20</v>
      </c>
      <c r="Y116" s="296" t="s">
        <v>94</v>
      </c>
      <c r="Z116" s="296" t="s">
        <v>97</v>
      </c>
      <c r="AA116" s="1" t="str">
        <f t="shared" si="34"/>
        <v xml:space="preserve"> 5</v>
      </c>
      <c r="AB116" s="1" t="str">
        <f t="shared" si="34"/>
        <v xml:space="preserve"> 1</v>
      </c>
      <c r="AC116" s="1">
        <f t="shared" si="35"/>
        <v>35</v>
      </c>
      <c r="AD116" s="1">
        <f t="shared" si="35"/>
        <v>31</v>
      </c>
      <c r="AH116" s="1">
        <v>20</v>
      </c>
      <c r="AI116" s="1">
        <v>48</v>
      </c>
      <c r="AJ116" s="1">
        <v>53</v>
      </c>
      <c r="AM116" s="1" t="s">
        <v>126</v>
      </c>
      <c r="AN116" s="1" t="s">
        <v>131</v>
      </c>
      <c r="AT116" s="5" t="s">
        <v>138</v>
      </c>
      <c r="AU116" s="288" t="s">
        <v>147</v>
      </c>
    </row>
    <row r="117" spans="18:47" ht="14" thickTop="1" thickBot="1" x14ac:dyDescent="0.35">
      <c r="R117" s="1" t="s">
        <v>109</v>
      </c>
      <c r="S117" s="1" t="s">
        <v>161</v>
      </c>
      <c r="U117" s="37">
        <v>21</v>
      </c>
      <c r="Y117" s="296" t="s">
        <v>100</v>
      </c>
      <c r="Z117" s="296" t="s">
        <v>98</v>
      </c>
      <c r="AA117" s="1" t="str">
        <f t="shared" si="34"/>
        <v xml:space="preserve"> 8</v>
      </c>
      <c r="AB117" s="1" t="str">
        <f t="shared" si="34"/>
        <v xml:space="preserve"> 7</v>
      </c>
      <c r="AC117" s="1">
        <f t="shared" si="35"/>
        <v>38</v>
      </c>
      <c r="AD117" s="1">
        <f t="shared" si="35"/>
        <v>37</v>
      </c>
      <c r="AH117" s="1">
        <v>21</v>
      </c>
      <c r="AI117" s="1">
        <v>47</v>
      </c>
      <c r="AJ117" s="1">
        <v>52</v>
      </c>
      <c r="AM117" s="1" t="s">
        <v>136</v>
      </c>
      <c r="AN117" s="1" t="s">
        <v>127</v>
      </c>
      <c r="AT117" s="5" t="s">
        <v>137</v>
      </c>
      <c r="AU117" s="288" t="s">
        <v>141</v>
      </c>
    </row>
    <row r="118" spans="18:47" ht="14" thickTop="1" thickBot="1" x14ac:dyDescent="0.35">
      <c r="R118" s="1" t="s">
        <v>163</v>
      </c>
      <c r="S118" s="1" t="s">
        <v>104</v>
      </c>
      <c r="U118" s="37">
        <v>22</v>
      </c>
      <c r="Y118" s="296" t="s">
        <v>94</v>
      </c>
      <c r="Z118" s="296" t="s">
        <v>96</v>
      </c>
      <c r="AA118" s="1" t="str">
        <f t="shared" si="34"/>
        <v xml:space="preserve"> 5</v>
      </c>
      <c r="AB118" s="1" t="str">
        <f t="shared" si="34"/>
        <v xml:space="preserve"> 2</v>
      </c>
      <c r="AC118" s="1">
        <f t="shared" si="35"/>
        <v>35</v>
      </c>
      <c r="AD118" s="1">
        <f t="shared" si="35"/>
        <v>32</v>
      </c>
      <c r="AH118" s="1">
        <v>22</v>
      </c>
      <c r="AI118" s="1">
        <v>56</v>
      </c>
      <c r="AJ118" s="1">
        <v>48</v>
      </c>
      <c r="AM118" s="1" t="s">
        <v>129</v>
      </c>
      <c r="AN118" s="1" t="s">
        <v>130</v>
      </c>
      <c r="AT118" s="5" t="s">
        <v>144</v>
      </c>
      <c r="AU118" s="288" t="s">
        <v>146</v>
      </c>
    </row>
    <row r="119" spans="18:47" ht="14" thickTop="1" thickBot="1" x14ac:dyDescent="0.35">
      <c r="R119" s="1" t="s">
        <v>107</v>
      </c>
      <c r="S119" s="1" t="s">
        <v>162</v>
      </c>
      <c r="U119" s="37">
        <v>23</v>
      </c>
      <c r="Y119" s="296" t="s">
        <v>97</v>
      </c>
      <c r="Z119" s="296" t="s">
        <v>92</v>
      </c>
      <c r="AA119" s="1" t="str">
        <f t="shared" si="34"/>
        <v xml:space="preserve"> 1</v>
      </c>
      <c r="AB119" s="1" t="str">
        <f t="shared" si="34"/>
        <v xml:space="preserve"> 6</v>
      </c>
      <c r="AC119" s="1">
        <f t="shared" si="35"/>
        <v>31</v>
      </c>
      <c r="AD119" s="1">
        <f t="shared" si="35"/>
        <v>36</v>
      </c>
      <c r="AH119" s="1">
        <v>23</v>
      </c>
      <c r="AI119" s="1">
        <v>50</v>
      </c>
      <c r="AJ119" s="1">
        <v>51</v>
      </c>
      <c r="AM119" s="1" t="s">
        <v>133</v>
      </c>
      <c r="AN119" s="1" t="s">
        <v>128</v>
      </c>
      <c r="AT119" s="5" t="s">
        <v>149</v>
      </c>
      <c r="AU119" s="288" t="s">
        <v>142</v>
      </c>
    </row>
    <row r="120" spans="18:47" ht="14" thickTop="1" thickBot="1" x14ac:dyDescent="0.35">
      <c r="R120" s="1" t="s">
        <v>106</v>
      </c>
      <c r="S120" s="1" t="s">
        <v>108</v>
      </c>
      <c r="U120" s="37">
        <v>24</v>
      </c>
      <c r="Y120" s="296" t="s">
        <v>99</v>
      </c>
      <c r="Z120" s="296" t="s">
        <v>93</v>
      </c>
      <c r="AA120" s="1" t="str">
        <f t="shared" si="34"/>
        <v xml:space="preserve"> 4</v>
      </c>
      <c r="AB120" s="1" t="str">
        <f t="shared" si="34"/>
        <v xml:space="preserve"> 3</v>
      </c>
      <c r="AC120" s="1">
        <f t="shared" si="35"/>
        <v>34</v>
      </c>
      <c r="AD120" s="1">
        <f t="shared" si="35"/>
        <v>33</v>
      </c>
      <c r="AH120" s="1">
        <v>24</v>
      </c>
      <c r="AI120" s="1">
        <v>54</v>
      </c>
      <c r="AJ120" s="1">
        <v>49</v>
      </c>
      <c r="AM120" s="1" t="s">
        <v>132</v>
      </c>
      <c r="AN120" s="1" t="s">
        <v>134</v>
      </c>
      <c r="AT120" s="5" t="s">
        <v>148</v>
      </c>
      <c r="AU120" s="288" t="s">
        <v>135</v>
      </c>
    </row>
    <row r="121" spans="18:47" ht="14" thickTop="1" thickBot="1" x14ac:dyDescent="0.35">
      <c r="R121" s="1" t="s">
        <v>108</v>
      </c>
      <c r="S121" s="1" t="s">
        <v>109</v>
      </c>
      <c r="U121" s="37">
        <v>25</v>
      </c>
      <c r="Y121" s="296" t="s">
        <v>99</v>
      </c>
      <c r="Z121" s="296" t="s">
        <v>100</v>
      </c>
      <c r="AA121" s="1" t="str">
        <f t="shared" si="34"/>
        <v xml:space="preserve"> 4</v>
      </c>
      <c r="AB121" s="1" t="str">
        <f t="shared" si="34"/>
        <v xml:space="preserve"> 8</v>
      </c>
      <c r="AC121" s="1">
        <f t="shared" si="35"/>
        <v>34</v>
      </c>
      <c r="AD121" s="1">
        <f t="shared" si="35"/>
        <v>38</v>
      </c>
      <c r="AH121" s="1">
        <v>25</v>
      </c>
      <c r="AI121" s="1">
        <v>53</v>
      </c>
      <c r="AJ121" s="1">
        <v>55</v>
      </c>
      <c r="AM121" s="1" t="s">
        <v>134</v>
      </c>
      <c r="AN121" s="1" t="s">
        <v>136</v>
      </c>
      <c r="AT121" s="5" t="s">
        <v>135</v>
      </c>
      <c r="AU121" s="288" t="s">
        <v>137</v>
      </c>
    </row>
    <row r="122" spans="18:47" ht="14" thickTop="1" thickBot="1" x14ac:dyDescent="0.35">
      <c r="R122" s="1" t="s">
        <v>104</v>
      </c>
      <c r="S122" s="1" t="s">
        <v>161</v>
      </c>
      <c r="U122" s="37">
        <v>26</v>
      </c>
      <c r="Y122" s="296" t="s">
        <v>96</v>
      </c>
      <c r="Z122" s="296" t="s">
        <v>92</v>
      </c>
      <c r="AA122" s="1" t="str">
        <f t="shared" si="34"/>
        <v xml:space="preserve"> 2</v>
      </c>
      <c r="AB122" s="1" t="str">
        <f t="shared" si="34"/>
        <v xml:space="preserve"> 6</v>
      </c>
      <c r="AC122" s="1">
        <f t="shared" si="35"/>
        <v>32</v>
      </c>
      <c r="AD122" s="1">
        <f t="shared" si="35"/>
        <v>36</v>
      </c>
      <c r="AH122" s="1">
        <v>26</v>
      </c>
      <c r="AI122" s="1">
        <v>55</v>
      </c>
      <c r="AJ122" s="1">
        <v>56</v>
      </c>
      <c r="AM122" s="1" t="s">
        <v>130</v>
      </c>
      <c r="AN122" s="1" t="s">
        <v>127</v>
      </c>
      <c r="AT122" s="5" t="s">
        <v>146</v>
      </c>
      <c r="AU122" s="288" t="s">
        <v>141</v>
      </c>
    </row>
    <row r="123" spans="18:47" ht="14" thickTop="1" thickBot="1" x14ac:dyDescent="0.35">
      <c r="R123" s="1" t="s">
        <v>160</v>
      </c>
      <c r="S123" s="1" t="s">
        <v>106</v>
      </c>
      <c r="U123" s="37">
        <v>27</v>
      </c>
      <c r="Y123" s="296" t="s">
        <v>98</v>
      </c>
      <c r="Z123" s="296" t="s">
        <v>97</v>
      </c>
      <c r="AA123" s="1" t="str">
        <f t="shared" si="34"/>
        <v xml:space="preserve"> 7</v>
      </c>
      <c r="AB123" s="1" t="str">
        <f t="shared" si="34"/>
        <v xml:space="preserve"> 1</v>
      </c>
      <c r="AC123" s="1">
        <f t="shared" si="35"/>
        <v>37</v>
      </c>
      <c r="AD123" s="1">
        <f t="shared" si="35"/>
        <v>31</v>
      </c>
      <c r="AH123" s="1">
        <v>27</v>
      </c>
      <c r="AI123" s="1">
        <v>51</v>
      </c>
      <c r="AJ123" s="1">
        <v>48</v>
      </c>
      <c r="AM123" s="1" t="s">
        <v>126</v>
      </c>
      <c r="AN123" s="1" t="s">
        <v>132</v>
      </c>
      <c r="AT123" s="5" t="s">
        <v>138</v>
      </c>
      <c r="AU123" s="288" t="s">
        <v>148</v>
      </c>
    </row>
    <row r="124" spans="18:47" ht="14" thickTop="1" thickBot="1" x14ac:dyDescent="0.35">
      <c r="R124" s="1" t="s">
        <v>162</v>
      </c>
      <c r="S124" s="1" t="s">
        <v>163</v>
      </c>
      <c r="U124" s="37">
        <v>28</v>
      </c>
      <c r="Y124" s="296" t="s">
        <v>93</v>
      </c>
      <c r="Z124" s="296" t="s">
        <v>94</v>
      </c>
      <c r="AA124" s="1" t="str">
        <f t="shared" si="34"/>
        <v xml:space="preserve"> 3</v>
      </c>
      <c r="AB124" s="1" t="str">
        <f t="shared" si="34"/>
        <v xml:space="preserve"> 5</v>
      </c>
      <c r="AC124" s="1">
        <f t="shared" si="35"/>
        <v>33</v>
      </c>
      <c r="AD124" s="1">
        <f t="shared" si="35"/>
        <v>35</v>
      </c>
      <c r="AH124" s="1">
        <v>28</v>
      </c>
      <c r="AI124" s="1">
        <v>47</v>
      </c>
      <c r="AJ124" s="1">
        <v>53</v>
      </c>
      <c r="AM124" s="1" t="s">
        <v>128</v>
      </c>
      <c r="AN124" s="1" t="s">
        <v>129</v>
      </c>
      <c r="AT124" s="5" t="s">
        <v>142</v>
      </c>
      <c r="AU124" s="288" t="s">
        <v>144</v>
      </c>
    </row>
    <row r="125" spans="18:47" ht="14" thickTop="1" thickBot="1" x14ac:dyDescent="0.35">
      <c r="R125" s="1" t="s">
        <v>107</v>
      </c>
      <c r="S125" s="1" t="s">
        <v>105</v>
      </c>
      <c r="U125" s="37">
        <v>29</v>
      </c>
      <c r="Y125" s="296" t="s">
        <v>94</v>
      </c>
      <c r="Z125" s="296" t="s">
        <v>99</v>
      </c>
      <c r="AA125" s="1" t="str">
        <f t="shared" si="34"/>
        <v xml:space="preserve"> 5</v>
      </c>
      <c r="AB125" s="1" t="str">
        <f t="shared" si="34"/>
        <v xml:space="preserve"> 4</v>
      </c>
      <c r="AC125" s="1">
        <f t="shared" si="35"/>
        <v>35</v>
      </c>
      <c r="AD125" s="1">
        <f t="shared" si="35"/>
        <v>34</v>
      </c>
      <c r="AH125" s="1">
        <v>29</v>
      </c>
      <c r="AI125" s="1">
        <v>49</v>
      </c>
      <c r="AJ125" s="1">
        <v>50</v>
      </c>
      <c r="AM125" s="1" t="s">
        <v>133</v>
      </c>
      <c r="AN125" s="1" t="s">
        <v>131</v>
      </c>
      <c r="AT125" s="5" t="s">
        <v>149</v>
      </c>
      <c r="AU125" s="288" t="s">
        <v>147</v>
      </c>
    </row>
    <row r="126" spans="18:47" ht="14" thickTop="1" thickBot="1" x14ac:dyDescent="0.35">
      <c r="R126" s="1" t="s">
        <v>104</v>
      </c>
      <c r="S126" s="1" t="s">
        <v>162</v>
      </c>
      <c r="U126" s="37">
        <v>30</v>
      </c>
      <c r="Y126" s="296" t="s">
        <v>93</v>
      </c>
      <c r="Z126" s="296" t="s">
        <v>92</v>
      </c>
      <c r="AA126" s="1" t="str">
        <f t="shared" si="34"/>
        <v xml:space="preserve"> 3</v>
      </c>
      <c r="AB126" s="1" t="str">
        <f t="shared" si="34"/>
        <v xml:space="preserve"> 6</v>
      </c>
      <c r="AC126" s="1">
        <f t="shared" si="35"/>
        <v>33</v>
      </c>
      <c r="AD126" s="1">
        <f t="shared" si="35"/>
        <v>36</v>
      </c>
      <c r="AH126" s="1">
        <v>30</v>
      </c>
      <c r="AI126" s="1">
        <v>54</v>
      </c>
      <c r="AJ126" s="1">
        <v>52</v>
      </c>
      <c r="AM126" s="1" t="s">
        <v>130</v>
      </c>
      <c r="AN126" s="1" t="s">
        <v>128</v>
      </c>
      <c r="AT126" s="5" t="s">
        <v>146</v>
      </c>
      <c r="AU126" s="288" t="s">
        <v>142</v>
      </c>
    </row>
    <row r="127" spans="18:47" ht="14" thickTop="1" thickBot="1" x14ac:dyDescent="0.35">
      <c r="R127" s="1" t="s">
        <v>161</v>
      </c>
      <c r="S127" s="1" t="s">
        <v>108</v>
      </c>
      <c r="U127" s="37">
        <v>31</v>
      </c>
      <c r="Y127" s="296" t="s">
        <v>100</v>
      </c>
      <c r="Z127" s="296" t="s">
        <v>97</v>
      </c>
      <c r="AA127" s="1" t="str">
        <f t="shared" si="34"/>
        <v xml:space="preserve"> 8</v>
      </c>
      <c r="AB127" s="1" t="str">
        <f t="shared" si="34"/>
        <v xml:space="preserve"> 1</v>
      </c>
      <c r="AC127" s="1">
        <f t="shared" si="35"/>
        <v>38</v>
      </c>
      <c r="AD127" s="1">
        <f t="shared" si="35"/>
        <v>31</v>
      </c>
      <c r="AH127" s="1">
        <v>31</v>
      </c>
      <c r="AI127" s="1">
        <v>51</v>
      </c>
      <c r="AJ127" s="1">
        <v>49</v>
      </c>
      <c r="AM127" s="1" t="s">
        <v>127</v>
      </c>
      <c r="AN127" s="1" t="s">
        <v>134</v>
      </c>
      <c r="AT127" s="5" t="s">
        <v>141</v>
      </c>
      <c r="AU127" s="288" t="s">
        <v>135</v>
      </c>
    </row>
    <row r="128" spans="18:47" ht="14" thickTop="1" thickBot="1" x14ac:dyDescent="0.35">
      <c r="R128" s="1" t="s">
        <v>163</v>
      </c>
      <c r="S128" s="1" t="s">
        <v>105</v>
      </c>
      <c r="U128" s="37">
        <v>32</v>
      </c>
      <c r="Y128" s="296" t="s">
        <v>96</v>
      </c>
      <c r="Z128" s="296" t="s">
        <v>98</v>
      </c>
      <c r="AA128" s="1" t="str">
        <f t="shared" si="34"/>
        <v xml:space="preserve"> 2</v>
      </c>
      <c r="AB128" s="1" t="str">
        <f t="shared" si="34"/>
        <v xml:space="preserve"> 7</v>
      </c>
      <c r="AC128" s="1">
        <f t="shared" si="35"/>
        <v>32</v>
      </c>
      <c r="AD128" s="1">
        <f t="shared" si="35"/>
        <v>37</v>
      </c>
      <c r="AH128" s="1">
        <v>32</v>
      </c>
      <c r="AI128" s="1">
        <v>48</v>
      </c>
      <c r="AJ128" s="1">
        <v>55</v>
      </c>
      <c r="AM128" s="1" t="s">
        <v>129</v>
      </c>
      <c r="AN128" s="1" t="s">
        <v>131</v>
      </c>
      <c r="AT128" s="5" t="s">
        <v>144</v>
      </c>
      <c r="AU128" s="288" t="s">
        <v>147</v>
      </c>
    </row>
    <row r="129" spans="18:47" ht="14" thickTop="1" thickBot="1" x14ac:dyDescent="0.35">
      <c r="R129" s="1" t="s">
        <v>106</v>
      </c>
      <c r="S129" s="1" t="s">
        <v>107</v>
      </c>
      <c r="U129" s="37">
        <v>33</v>
      </c>
      <c r="Y129" s="296" t="s">
        <v>99</v>
      </c>
      <c r="Z129" s="296" t="s">
        <v>92</v>
      </c>
      <c r="AA129" s="1" t="str">
        <f t="shared" si="34"/>
        <v xml:space="preserve"> 4</v>
      </c>
      <c r="AB129" s="1" t="str">
        <f t="shared" si="34"/>
        <v xml:space="preserve"> 6</v>
      </c>
      <c r="AC129" s="1">
        <f t="shared" si="35"/>
        <v>34</v>
      </c>
      <c r="AD129" s="1">
        <f t="shared" si="35"/>
        <v>36</v>
      </c>
      <c r="AH129" s="1">
        <v>33</v>
      </c>
      <c r="AI129" s="1">
        <v>50</v>
      </c>
      <c r="AJ129" s="1">
        <v>52</v>
      </c>
      <c r="AM129" s="1" t="s">
        <v>132</v>
      </c>
      <c r="AN129" s="1" t="s">
        <v>133</v>
      </c>
      <c r="AT129" s="5" t="s">
        <v>148</v>
      </c>
      <c r="AU129" s="288" t="s">
        <v>149</v>
      </c>
    </row>
    <row r="130" spans="18:47" ht="14" thickTop="1" thickBot="1" x14ac:dyDescent="0.35">
      <c r="R130" s="1" t="s">
        <v>109</v>
      </c>
      <c r="S130" s="1" t="s">
        <v>160</v>
      </c>
      <c r="U130" s="37">
        <v>34</v>
      </c>
      <c r="Y130" s="296" t="s">
        <v>96</v>
      </c>
      <c r="Z130" s="296" t="s">
        <v>97</v>
      </c>
      <c r="AA130" s="1" t="str">
        <f t="shared" si="34"/>
        <v xml:space="preserve"> 2</v>
      </c>
      <c r="AB130" s="1" t="str">
        <f t="shared" si="34"/>
        <v xml:space="preserve"> 1</v>
      </c>
      <c r="AC130" s="1">
        <f t="shared" si="35"/>
        <v>32</v>
      </c>
      <c r="AD130" s="1">
        <f t="shared" si="35"/>
        <v>31</v>
      </c>
      <c r="AH130" s="1">
        <v>34</v>
      </c>
      <c r="AI130" s="1">
        <v>53</v>
      </c>
      <c r="AJ130" s="1">
        <v>54</v>
      </c>
      <c r="AM130" s="1" t="s">
        <v>136</v>
      </c>
      <c r="AN130" s="1" t="s">
        <v>126</v>
      </c>
      <c r="AT130" s="5" t="s">
        <v>137</v>
      </c>
      <c r="AU130" s="288" t="s">
        <v>138</v>
      </c>
    </row>
    <row r="131" spans="18:47" ht="14" thickTop="1" thickBot="1" x14ac:dyDescent="0.35">
      <c r="R131" s="1" t="s">
        <v>161</v>
      </c>
      <c r="S131" s="1" t="s">
        <v>163</v>
      </c>
      <c r="U131" s="37">
        <v>35</v>
      </c>
      <c r="Y131" s="296" t="s">
        <v>98</v>
      </c>
      <c r="Z131" s="296" t="s">
        <v>93</v>
      </c>
      <c r="AA131" s="1" t="str">
        <f t="shared" si="34"/>
        <v xml:space="preserve"> 7</v>
      </c>
      <c r="AB131" s="1" t="str">
        <f t="shared" si="34"/>
        <v xml:space="preserve"> 3</v>
      </c>
      <c r="AC131" s="1">
        <f t="shared" si="35"/>
        <v>37</v>
      </c>
      <c r="AD131" s="1">
        <f t="shared" si="35"/>
        <v>33</v>
      </c>
      <c r="AH131" s="1">
        <v>35</v>
      </c>
      <c r="AI131" s="1">
        <v>56</v>
      </c>
      <c r="AJ131" s="1">
        <v>47</v>
      </c>
      <c r="AM131" s="1" t="s">
        <v>127</v>
      </c>
      <c r="AN131" s="1" t="s">
        <v>129</v>
      </c>
      <c r="AT131" s="5" t="s">
        <v>141</v>
      </c>
      <c r="AU131" s="288" t="s">
        <v>144</v>
      </c>
    </row>
    <row r="132" spans="18:47" ht="14" thickTop="1" thickBot="1" x14ac:dyDescent="0.35">
      <c r="R132" s="1" t="s">
        <v>160</v>
      </c>
      <c r="S132" s="1" t="s">
        <v>104</v>
      </c>
      <c r="U132" s="37">
        <v>36</v>
      </c>
      <c r="Y132" s="296" t="s">
        <v>100</v>
      </c>
      <c r="Z132" s="296" t="s">
        <v>94</v>
      </c>
      <c r="AA132" s="1" t="str">
        <f t="shared" si="34"/>
        <v xml:space="preserve"> 8</v>
      </c>
      <c r="AB132" s="1" t="str">
        <f t="shared" si="34"/>
        <v xml:space="preserve"> 5</v>
      </c>
      <c r="AC132" s="1">
        <f t="shared" si="35"/>
        <v>38</v>
      </c>
      <c r="AD132" s="1">
        <f t="shared" si="35"/>
        <v>35</v>
      </c>
      <c r="AH132" s="1">
        <v>36</v>
      </c>
      <c r="AI132" s="1">
        <v>48</v>
      </c>
      <c r="AJ132" s="1">
        <v>50</v>
      </c>
      <c r="AM132" s="1" t="s">
        <v>126</v>
      </c>
      <c r="AN132" s="1" t="s">
        <v>130</v>
      </c>
      <c r="AT132" s="5" t="s">
        <v>138</v>
      </c>
      <c r="AU132" s="288" t="s">
        <v>146</v>
      </c>
    </row>
    <row r="133" spans="18:47" ht="14" thickTop="1" thickBot="1" x14ac:dyDescent="0.35">
      <c r="R133" s="1" t="s">
        <v>105</v>
      </c>
      <c r="S133" s="1" t="s">
        <v>106</v>
      </c>
      <c r="U133" s="37">
        <v>37</v>
      </c>
      <c r="Y133" s="296" t="s">
        <v>97</v>
      </c>
      <c r="Z133" s="296" t="s">
        <v>93</v>
      </c>
      <c r="AA133" s="1" t="str">
        <f t="shared" si="34"/>
        <v xml:space="preserve"> 1</v>
      </c>
      <c r="AB133" s="1" t="str">
        <f t="shared" si="34"/>
        <v xml:space="preserve"> 3</v>
      </c>
      <c r="AC133" s="1">
        <f t="shared" si="35"/>
        <v>31</v>
      </c>
      <c r="AD133" s="1">
        <f t="shared" si="35"/>
        <v>33</v>
      </c>
      <c r="AH133" s="1">
        <v>37</v>
      </c>
      <c r="AI133" s="1">
        <v>47</v>
      </c>
      <c r="AJ133" s="1">
        <v>51</v>
      </c>
      <c r="AM133" s="1" t="s">
        <v>131</v>
      </c>
      <c r="AN133" s="1" t="s">
        <v>132</v>
      </c>
      <c r="AT133" s="5" t="s">
        <v>147</v>
      </c>
      <c r="AU133" s="288" t="s">
        <v>148</v>
      </c>
    </row>
    <row r="134" spans="18:47" ht="14" thickTop="1" thickBot="1" x14ac:dyDescent="0.35">
      <c r="R134" s="1" t="s">
        <v>109</v>
      </c>
      <c r="S134" s="1" t="s">
        <v>162</v>
      </c>
      <c r="U134" s="37">
        <v>38</v>
      </c>
      <c r="Y134" s="296" t="s">
        <v>92</v>
      </c>
      <c r="Z134" s="296" t="s">
        <v>94</v>
      </c>
      <c r="AA134" s="1" t="str">
        <f t="shared" si="34"/>
        <v xml:space="preserve"> 6</v>
      </c>
      <c r="AB134" s="1" t="str">
        <f t="shared" si="34"/>
        <v xml:space="preserve"> 5</v>
      </c>
      <c r="AC134" s="1">
        <f t="shared" si="35"/>
        <v>36</v>
      </c>
      <c r="AD134" s="1">
        <f t="shared" si="35"/>
        <v>35</v>
      </c>
      <c r="AH134" s="1">
        <v>38</v>
      </c>
      <c r="AI134" s="1">
        <v>52</v>
      </c>
      <c r="AJ134" s="1">
        <v>53</v>
      </c>
      <c r="AM134" s="1" t="s">
        <v>136</v>
      </c>
      <c r="AN134" s="1" t="s">
        <v>128</v>
      </c>
      <c r="AT134" s="5" t="s">
        <v>137</v>
      </c>
      <c r="AU134" s="288" t="s">
        <v>142</v>
      </c>
    </row>
    <row r="135" spans="18:47" ht="14" thickTop="1" thickBot="1" x14ac:dyDescent="0.35">
      <c r="R135" s="1" t="s">
        <v>108</v>
      </c>
      <c r="S135" s="1" t="s">
        <v>107</v>
      </c>
      <c r="U135" s="37">
        <v>39</v>
      </c>
      <c r="Y135" s="296" t="s">
        <v>96</v>
      </c>
      <c r="Z135" s="296" t="s">
        <v>100</v>
      </c>
      <c r="AA135" s="1" t="str">
        <f t="shared" si="34"/>
        <v xml:space="preserve"> 2</v>
      </c>
      <c r="AB135" s="1" t="str">
        <f t="shared" si="34"/>
        <v xml:space="preserve"> 8</v>
      </c>
      <c r="AC135" s="1">
        <f t="shared" si="35"/>
        <v>32</v>
      </c>
      <c r="AD135" s="1">
        <f t="shared" si="35"/>
        <v>38</v>
      </c>
      <c r="AH135" s="1">
        <v>39</v>
      </c>
      <c r="AI135" s="1">
        <v>56</v>
      </c>
      <c r="AJ135" s="1">
        <v>49</v>
      </c>
      <c r="AM135" s="1" t="s">
        <v>134</v>
      </c>
      <c r="AN135" s="1" t="s">
        <v>133</v>
      </c>
      <c r="AT135" s="5" t="s">
        <v>135</v>
      </c>
      <c r="AU135" s="288" t="s">
        <v>149</v>
      </c>
    </row>
    <row r="136" spans="18:47" ht="14" thickTop="1" thickBot="1" x14ac:dyDescent="0.35">
      <c r="R136" s="1" t="s">
        <v>160</v>
      </c>
      <c r="S136" s="1" t="s">
        <v>108</v>
      </c>
      <c r="U136" s="37">
        <v>40</v>
      </c>
      <c r="Y136" s="296" t="s">
        <v>98</v>
      </c>
      <c r="Z136" s="296" t="s">
        <v>99</v>
      </c>
      <c r="AA136" s="1" t="str">
        <f t="shared" si="34"/>
        <v xml:space="preserve"> 7</v>
      </c>
      <c r="AB136" s="1" t="str">
        <f t="shared" si="34"/>
        <v xml:space="preserve"> 4</v>
      </c>
      <c r="AC136" s="1">
        <f t="shared" si="35"/>
        <v>37</v>
      </c>
      <c r="AD136" s="1">
        <f t="shared" si="35"/>
        <v>34</v>
      </c>
      <c r="AH136" s="1">
        <v>40</v>
      </c>
      <c r="AI136" s="1">
        <v>55</v>
      </c>
      <c r="AJ136" s="1">
        <v>54</v>
      </c>
      <c r="AM136" s="1" t="s">
        <v>126</v>
      </c>
      <c r="AN136" s="1" t="s">
        <v>134</v>
      </c>
      <c r="AT136" s="5" t="s">
        <v>138</v>
      </c>
      <c r="AU136" s="288" t="s">
        <v>135</v>
      </c>
    </row>
    <row r="137" spans="18:47" ht="14" thickTop="1" thickBot="1" x14ac:dyDescent="0.35">
      <c r="R137" s="1" t="s">
        <v>107</v>
      </c>
      <c r="S137" s="1" t="s">
        <v>161</v>
      </c>
      <c r="U137" s="37">
        <v>41</v>
      </c>
      <c r="Y137" s="296" t="s">
        <v>99</v>
      </c>
      <c r="Z137" s="296" t="s">
        <v>97</v>
      </c>
      <c r="AA137" s="1" t="str">
        <f t="shared" si="34"/>
        <v xml:space="preserve"> 4</v>
      </c>
      <c r="AB137" s="1" t="str">
        <f t="shared" si="34"/>
        <v xml:space="preserve"> 1</v>
      </c>
      <c r="AC137" s="1">
        <f t="shared" si="35"/>
        <v>34</v>
      </c>
      <c r="AD137" s="1">
        <f t="shared" si="35"/>
        <v>31</v>
      </c>
      <c r="AH137" s="1">
        <v>41</v>
      </c>
      <c r="AI137" s="1">
        <v>47</v>
      </c>
      <c r="AJ137" s="1">
        <v>55</v>
      </c>
      <c r="AM137" s="1" t="s">
        <v>133</v>
      </c>
      <c r="AN137" s="1" t="s">
        <v>127</v>
      </c>
      <c r="AT137" s="5" t="s">
        <v>149</v>
      </c>
      <c r="AU137" s="288" t="s">
        <v>141</v>
      </c>
    </row>
    <row r="138" spans="18:47" ht="14" thickTop="1" thickBot="1" x14ac:dyDescent="0.35">
      <c r="R138" s="1" t="s">
        <v>109</v>
      </c>
      <c r="S138" s="1" t="s">
        <v>163</v>
      </c>
      <c r="U138" s="37">
        <v>42</v>
      </c>
      <c r="Y138" s="296" t="s">
        <v>92</v>
      </c>
      <c r="Z138" s="296" t="s">
        <v>100</v>
      </c>
      <c r="AA138" s="1" t="str">
        <f t="shared" si="34"/>
        <v xml:space="preserve"> 6</v>
      </c>
      <c r="AB138" s="1" t="str">
        <f t="shared" si="34"/>
        <v xml:space="preserve"> 8</v>
      </c>
      <c r="AC138" s="1">
        <f t="shared" si="35"/>
        <v>36</v>
      </c>
      <c r="AD138" s="1">
        <f t="shared" si="35"/>
        <v>38</v>
      </c>
      <c r="AH138" s="1">
        <v>42</v>
      </c>
      <c r="AI138" s="1">
        <v>54</v>
      </c>
      <c r="AJ138" s="1">
        <v>48</v>
      </c>
      <c r="AM138" s="1" t="s">
        <v>136</v>
      </c>
      <c r="AN138" s="1" t="s">
        <v>129</v>
      </c>
      <c r="AT138" s="5" t="s">
        <v>137</v>
      </c>
      <c r="AU138" s="288" t="s">
        <v>144</v>
      </c>
    </row>
    <row r="139" spans="18:47" ht="14" thickTop="1" thickBot="1" x14ac:dyDescent="0.35">
      <c r="R139" s="1" t="s">
        <v>162</v>
      </c>
      <c r="S139" s="1" t="s">
        <v>106</v>
      </c>
      <c r="U139" s="37">
        <v>43</v>
      </c>
      <c r="Y139" s="296" t="s">
        <v>96</v>
      </c>
      <c r="Z139" s="296" t="s">
        <v>93</v>
      </c>
      <c r="AA139" s="1" t="str">
        <f t="shared" si="34"/>
        <v xml:space="preserve"> 2</v>
      </c>
      <c r="AB139" s="1" t="str">
        <f t="shared" si="34"/>
        <v xml:space="preserve"> 3</v>
      </c>
      <c r="AC139" s="1">
        <f t="shared" si="35"/>
        <v>32</v>
      </c>
      <c r="AD139" s="1">
        <f t="shared" si="35"/>
        <v>33</v>
      </c>
      <c r="AH139" s="1">
        <v>43</v>
      </c>
      <c r="AI139" s="1">
        <v>56</v>
      </c>
      <c r="AJ139" s="1">
        <v>50</v>
      </c>
      <c r="AM139" s="1" t="s">
        <v>128</v>
      </c>
      <c r="AN139" s="1" t="s">
        <v>132</v>
      </c>
      <c r="AT139" s="5" t="s">
        <v>142</v>
      </c>
      <c r="AU139" s="288" t="s">
        <v>148</v>
      </c>
    </row>
    <row r="140" spans="18:47" ht="14" thickTop="1" thickBot="1" x14ac:dyDescent="0.35">
      <c r="R140" s="1" t="s">
        <v>104</v>
      </c>
      <c r="S140" s="1" t="s">
        <v>105</v>
      </c>
      <c r="U140" s="37">
        <v>44</v>
      </c>
      <c r="Y140" s="296" t="s">
        <v>94</v>
      </c>
      <c r="Z140" s="296" t="s">
        <v>98</v>
      </c>
      <c r="AA140" s="1" t="str">
        <f t="shared" si="34"/>
        <v xml:space="preserve"> 5</v>
      </c>
      <c r="AB140" s="1" t="str">
        <f t="shared" si="34"/>
        <v xml:space="preserve"> 7</v>
      </c>
      <c r="AC140" s="1">
        <f t="shared" si="35"/>
        <v>35</v>
      </c>
      <c r="AD140" s="1">
        <f t="shared" si="35"/>
        <v>37</v>
      </c>
      <c r="AH140" s="1">
        <v>44</v>
      </c>
      <c r="AI140" s="1">
        <v>49</v>
      </c>
      <c r="AJ140" s="1">
        <v>53</v>
      </c>
      <c r="AM140" s="1" t="s">
        <v>130</v>
      </c>
      <c r="AN140" s="1" t="s">
        <v>131</v>
      </c>
      <c r="AT140" s="5" t="s">
        <v>146</v>
      </c>
      <c r="AU140" s="288" t="s">
        <v>147</v>
      </c>
    </row>
    <row r="141" spans="18:47" ht="14" thickTop="1" thickBot="1" x14ac:dyDescent="0.35">
      <c r="R141" s="1" t="s">
        <v>162</v>
      </c>
      <c r="S141" s="1" t="s">
        <v>105</v>
      </c>
      <c r="U141" s="37">
        <v>45</v>
      </c>
      <c r="Y141" s="296" t="s">
        <v>92</v>
      </c>
      <c r="Z141" s="296" t="s">
        <v>98</v>
      </c>
      <c r="AA141" s="1" t="str">
        <f t="shared" si="34"/>
        <v xml:space="preserve"> 6</v>
      </c>
      <c r="AB141" s="1" t="str">
        <f t="shared" si="34"/>
        <v xml:space="preserve"> 7</v>
      </c>
      <c r="AC141" s="1">
        <f t="shared" si="35"/>
        <v>36</v>
      </c>
      <c r="AD141" s="1">
        <f t="shared" si="35"/>
        <v>37</v>
      </c>
      <c r="AH141" s="1">
        <v>45</v>
      </c>
      <c r="AI141" s="1">
        <v>51</v>
      </c>
      <c r="AJ141" s="1">
        <v>52</v>
      </c>
      <c r="AM141" s="1" t="s">
        <v>128</v>
      </c>
      <c r="AN141" s="1" t="s">
        <v>131</v>
      </c>
      <c r="AT141" s="5" t="s">
        <v>142</v>
      </c>
      <c r="AU141" s="288" t="s">
        <v>147</v>
      </c>
    </row>
    <row r="142" spans="18:47" ht="14" thickTop="1" thickBot="1" x14ac:dyDescent="0.35">
      <c r="R142" s="1" t="s">
        <v>104</v>
      </c>
      <c r="S142" s="1" t="s">
        <v>108</v>
      </c>
      <c r="U142" s="37">
        <v>46</v>
      </c>
      <c r="Y142" s="296" t="s">
        <v>93</v>
      </c>
      <c r="Z142" s="296" t="s">
        <v>100</v>
      </c>
      <c r="AA142" s="1" t="str">
        <f t="shared" si="34"/>
        <v xml:space="preserve"> 3</v>
      </c>
      <c r="AB142" s="1" t="str">
        <f t="shared" si="34"/>
        <v xml:space="preserve"> 8</v>
      </c>
      <c r="AC142" s="1">
        <f t="shared" si="35"/>
        <v>33</v>
      </c>
      <c r="AD142" s="1">
        <f t="shared" si="35"/>
        <v>38</v>
      </c>
      <c r="AH142" s="1">
        <v>46</v>
      </c>
      <c r="AI142" s="1">
        <v>49</v>
      </c>
      <c r="AJ142" s="1">
        <v>52</v>
      </c>
      <c r="AM142" s="1" t="s">
        <v>130</v>
      </c>
      <c r="AN142" s="1" t="s">
        <v>134</v>
      </c>
      <c r="AT142" s="5" t="s">
        <v>146</v>
      </c>
      <c r="AU142" s="288" t="s">
        <v>135</v>
      </c>
    </row>
    <row r="143" spans="18:47" ht="14" thickTop="1" thickBot="1" x14ac:dyDescent="0.35">
      <c r="R143" s="1" t="s">
        <v>160</v>
      </c>
      <c r="S143" s="1" t="s">
        <v>161</v>
      </c>
      <c r="U143" s="37">
        <v>47</v>
      </c>
      <c r="Y143" s="296" t="s">
        <v>99</v>
      </c>
      <c r="Z143" s="296" t="s">
        <v>96</v>
      </c>
      <c r="AA143" s="1" t="str">
        <f t="shared" si="34"/>
        <v xml:space="preserve"> 4</v>
      </c>
      <c r="AB143" s="1" t="str">
        <f t="shared" si="34"/>
        <v xml:space="preserve"> 2</v>
      </c>
      <c r="AC143" s="1">
        <f t="shared" si="35"/>
        <v>34</v>
      </c>
      <c r="AD143" s="1">
        <f t="shared" si="35"/>
        <v>32</v>
      </c>
      <c r="AH143" s="1">
        <v>47</v>
      </c>
      <c r="AI143" s="1">
        <v>51</v>
      </c>
      <c r="AJ143" s="1">
        <v>55</v>
      </c>
      <c r="AM143" s="1" t="s">
        <v>126</v>
      </c>
      <c r="AN143" s="1" t="s">
        <v>127</v>
      </c>
      <c r="AT143" s="5" t="s">
        <v>138</v>
      </c>
      <c r="AU143" s="288" t="s">
        <v>141</v>
      </c>
    </row>
    <row r="144" spans="18:47" ht="14" thickTop="1" thickBot="1" x14ac:dyDescent="0.35">
      <c r="R144" s="1" t="s">
        <v>163</v>
      </c>
      <c r="S144" s="1" t="s">
        <v>106</v>
      </c>
      <c r="U144" s="37">
        <v>48</v>
      </c>
      <c r="Y144" s="296" t="s">
        <v>97</v>
      </c>
      <c r="Z144" s="296" t="s">
        <v>94</v>
      </c>
      <c r="AA144" s="1" t="str">
        <f t="shared" si="34"/>
        <v xml:space="preserve"> 1</v>
      </c>
      <c r="AB144" s="1" t="str">
        <f t="shared" si="34"/>
        <v xml:space="preserve"> 5</v>
      </c>
      <c r="AC144" s="1">
        <f t="shared" si="35"/>
        <v>31</v>
      </c>
      <c r="AD144" s="1">
        <f t="shared" si="35"/>
        <v>35</v>
      </c>
      <c r="AH144" s="1">
        <v>48</v>
      </c>
      <c r="AI144" s="1">
        <v>47</v>
      </c>
      <c r="AJ144" s="1">
        <v>48</v>
      </c>
      <c r="AM144" s="1" t="s">
        <v>129</v>
      </c>
      <c r="AN144" s="1" t="s">
        <v>132</v>
      </c>
      <c r="AT144" s="5" t="s">
        <v>144</v>
      </c>
      <c r="AU144" s="288" t="s">
        <v>148</v>
      </c>
    </row>
    <row r="145" spans="18:47" ht="14" thickTop="1" thickBot="1" x14ac:dyDescent="0.35">
      <c r="R145" s="1" t="s">
        <v>109</v>
      </c>
      <c r="S145" s="1" t="s">
        <v>107</v>
      </c>
      <c r="U145" s="37">
        <v>49</v>
      </c>
      <c r="Y145" s="296" t="s">
        <v>93</v>
      </c>
      <c r="Z145" s="296" t="s">
        <v>99</v>
      </c>
      <c r="AA145" s="1" t="str">
        <f t="shared" si="34"/>
        <v xml:space="preserve"> 3</v>
      </c>
      <c r="AB145" s="1" t="str">
        <f t="shared" si="34"/>
        <v xml:space="preserve"> 4</v>
      </c>
      <c r="AC145" s="1">
        <f t="shared" si="35"/>
        <v>33</v>
      </c>
      <c r="AD145" s="1">
        <f t="shared" si="35"/>
        <v>34</v>
      </c>
      <c r="AH145" s="1">
        <v>49</v>
      </c>
      <c r="AI145" s="1">
        <v>50</v>
      </c>
      <c r="AJ145" s="1">
        <v>53</v>
      </c>
      <c r="AM145" s="1" t="s">
        <v>136</v>
      </c>
      <c r="AN145" s="1" t="s">
        <v>133</v>
      </c>
      <c r="AT145" s="5" t="s">
        <v>137</v>
      </c>
      <c r="AU145" s="288" t="s">
        <v>149</v>
      </c>
    </row>
    <row r="146" spans="18:47" ht="14" thickTop="1" thickBot="1" x14ac:dyDescent="0.35">
      <c r="R146" s="1" t="s">
        <v>106</v>
      </c>
      <c r="S146" s="1" t="s">
        <v>104</v>
      </c>
      <c r="U146" s="37">
        <v>50</v>
      </c>
      <c r="Y146" s="296" t="s">
        <v>96</v>
      </c>
      <c r="Z146" s="296" t="s">
        <v>94</v>
      </c>
      <c r="AA146" s="1" t="str">
        <f t="shared" si="34"/>
        <v xml:space="preserve"> 2</v>
      </c>
      <c r="AB146" s="1" t="str">
        <f t="shared" si="34"/>
        <v xml:space="preserve"> 5</v>
      </c>
      <c r="AC146" s="1">
        <f t="shared" si="35"/>
        <v>32</v>
      </c>
      <c r="AD146" s="1">
        <f t="shared" si="35"/>
        <v>35</v>
      </c>
      <c r="AH146" s="1">
        <v>50</v>
      </c>
      <c r="AI146" s="1">
        <v>56</v>
      </c>
      <c r="AJ146" s="1">
        <v>54</v>
      </c>
      <c r="AM146" s="1" t="s">
        <v>132</v>
      </c>
      <c r="AN146" s="1" t="s">
        <v>130</v>
      </c>
      <c r="AT146" s="5" t="s">
        <v>148</v>
      </c>
      <c r="AU146" s="288" t="s">
        <v>146</v>
      </c>
    </row>
    <row r="147" spans="18:47" ht="14" thickTop="1" thickBot="1" x14ac:dyDescent="0.35">
      <c r="R147" s="1" t="s">
        <v>109</v>
      </c>
      <c r="S147" s="1" t="s">
        <v>105</v>
      </c>
      <c r="U147" s="37">
        <v>51</v>
      </c>
      <c r="Y147" s="296" t="s">
        <v>92</v>
      </c>
      <c r="Z147" s="296" t="s">
        <v>97</v>
      </c>
      <c r="AA147" s="1" t="str">
        <f t="shared" si="34"/>
        <v xml:space="preserve"> 6</v>
      </c>
      <c r="AB147" s="1" t="str">
        <f t="shared" si="34"/>
        <v xml:space="preserve"> 1</v>
      </c>
      <c r="AC147" s="1">
        <f t="shared" si="35"/>
        <v>36</v>
      </c>
      <c r="AD147" s="1">
        <f t="shared" si="35"/>
        <v>31</v>
      </c>
      <c r="AH147" s="1">
        <v>51</v>
      </c>
      <c r="AI147" s="1">
        <v>53</v>
      </c>
      <c r="AJ147" s="1">
        <v>51</v>
      </c>
      <c r="AM147" s="1" t="s">
        <v>136</v>
      </c>
      <c r="AN147" s="1" t="s">
        <v>131</v>
      </c>
      <c r="AT147" s="5" t="s">
        <v>137</v>
      </c>
      <c r="AU147" s="288" t="s">
        <v>147</v>
      </c>
    </row>
    <row r="148" spans="18:47" ht="14" thickTop="1" thickBot="1" x14ac:dyDescent="0.35">
      <c r="R148" s="1" t="s">
        <v>161</v>
      </c>
      <c r="S148" s="1" t="s">
        <v>162</v>
      </c>
      <c r="U148" s="37">
        <v>52</v>
      </c>
      <c r="Y148" s="296" t="s">
        <v>98</v>
      </c>
      <c r="Z148" s="296" t="s">
        <v>100</v>
      </c>
      <c r="AA148" s="1" t="str">
        <f t="shared" si="34"/>
        <v xml:space="preserve"> 7</v>
      </c>
      <c r="AB148" s="1" t="str">
        <f t="shared" si="34"/>
        <v xml:space="preserve"> 8</v>
      </c>
      <c r="AC148" s="1">
        <f t="shared" si="35"/>
        <v>37</v>
      </c>
      <c r="AD148" s="1">
        <f t="shared" si="35"/>
        <v>38</v>
      </c>
      <c r="AH148" s="1">
        <v>52</v>
      </c>
      <c r="AI148" s="1">
        <v>56</v>
      </c>
      <c r="AJ148" s="1">
        <v>52</v>
      </c>
      <c r="AM148" s="1" t="s">
        <v>127</v>
      </c>
      <c r="AN148" s="1" t="s">
        <v>128</v>
      </c>
      <c r="AT148" s="5" t="s">
        <v>141</v>
      </c>
      <c r="AU148" s="288" t="s">
        <v>142</v>
      </c>
    </row>
    <row r="149" spans="18:47" ht="14" thickTop="1" thickBot="1" x14ac:dyDescent="0.35">
      <c r="R149" s="1" t="s">
        <v>108</v>
      </c>
      <c r="S149" s="1" t="s">
        <v>163</v>
      </c>
      <c r="U149" s="37">
        <v>53</v>
      </c>
      <c r="Y149" s="296" t="s">
        <v>100</v>
      </c>
      <c r="Z149" s="296" t="s">
        <v>99</v>
      </c>
      <c r="AA149" s="1" t="str">
        <f t="shared" si="34"/>
        <v xml:space="preserve"> 8</v>
      </c>
      <c r="AB149" s="1" t="str">
        <f t="shared" si="34"/>
        <v xml:space="preserve"> 4</v>
      </c>
      <c r="AC149" s="1">
        <f t="shared" si="35"/>
        <v>38</v>
      </c>
      <c r="AD149" s="1">
        <f t="shared" si="35"/>
        <v>34</v>
      </c>
      <c r="AH149" s="1">
        <v>53</v>
      </c>
      <c r="AI149" s="1">
        <v>48</v>
      </c>
      <c r="AJ149" s="1">
        <v>49</v>
      </c>
      <c r="AM149" s="1" t="s">
        <v>134</v>
      </c>
      <c r="AN149" s="1" t="s">
        <v>129</v>
      </c>
      <c r="AT149" s="5" t="s">
        <v>135</v>
      </c>
      <c r="AU149" s="288" t="s">
        <v>144</v>
      </c>
    </row>
    <row r="150" spans="18:47" ht="14" thickTop="1" thickBot="1" x14ac:dyDescent="0.35">
      <c r="R150" s="1" t="s">
        <v>107</v>
      </c>
      <c r="S150" s="1" t="s">
        <v>160</v>
      </c>
      <c r="U150" s="37">
        <v>54</v>
      </c>
      <c r="Y150" s="296" t="s">
        <v>92</v>
      </c>
      <c r="Z150" s="296" t="s">
        <v>96</v>
      </c>
      <c r="AA150" s="1" t="str">
        <f t="shared" si="34"/>
        <v xml:space="preserve"> 6</v>
      </c>
      <c r="AB150" s="1" t="str">
        <f t="shared" si="34"/>
        <v xml:space="preserve"> 2</v>
      </c>
      <c r="AC150" s="1">
        <f t="shared" si="35"/>
        <v>36</v>
      </c>
      <c r="AD150" s="1">
        <f t="shared" si="35"/>
        <v>32</v>
      </c>
      <c r="AH150" s="1">
        <v>54</v>
      </c>
      <c r="AI150" s="1">
        <v>55</v>
      </c>
      <c r="AJ150" s="1">
        <v>50</v>
      </c>
      <c r="AM150" s="1" t="s">
        <v>133</v>
      </c>
      <c r="AN150" s="1" t="s">
        <v>126</v>
      </c>
      <c r="AT150" s="5" t="s">
        <v>149</v>
      </c>
      <c r="AU150" s="288" t="s">
        <v>138</v>
      </c>
    </row>
    <row r="151" spans="18:47" ht="14" thickTop="1" thickBot="1" x14ac:dyDescent="0.35">
      <c r="R151" s="1" t="s">
        <v>104</v>
      </c>
      <c r="S151" s="1" t="s">
        <v>109</v>
      </c>
      <c r="U151" s="37">
        <v>55</v>
      </c>
      <c r="Y151" s="296" t="s">
        <v>97</v>
      </c>
      <c r="Z151" s="296" t="s">
        <v>98</v>
      </c>
      <c r="AA151" s="1" t="str">
        <f t="shared" si="34"/>
        <v xml:space="preserve"> 1</v>
      </c>
      <c r="AB151" s="1" t="str">
        <f t="shared" si="34"/>
        <v xml:space="preserve"> 7</v>
      </c>
      <c r="AC151" s="1">
        <f t="shared" si="35"/>
        <v>31</v>
      </c>
      <c r="AD151" s="1">
        <f t="shared" si="35"/>
        <v>37</v>
      </c>
      <c r="AH151" s="1">
        <v>55</v>
      </c>
      <c r="AI151" s="1">
        <v>54</v>
      </c>
      <c r="AJ151" s="1">
        <v>47</v>
      </c>
      <c r="AM151" s="1" t="s">
        <v>130</v>
      </c>
      <c r="AN151" s="1" t="s">
        <v>136</v>
      </c>
      <c r="AT151" s="5" t="s">
        <v>146</v>
      </c>
      <c r="AU151" s="288" t="s">
        <v>137</v>
      </c>
    </row>
    <row r="152" spans="18:47" ht="14" thickTop="1" thickBot="1" x14ac:dyDescent="0.35">
      <c r="R152" s="1" t="s">
        <v>160</v>
      </c>
      <c r="S152" s="1" t="s">
        <v>162</v>
      </c>
      <c r="U152" s="37">
        <v>56</v>
      </c>
      <c r="Y152" s="296" t="s">
        <v>94</v>
      </c>
      <c r="Z152" s="296" t="s">
        <v>93</v>
      </c>
      <c r="AA152" s="1" t="str">
        <f t="shared" si="34"/>
        <v xml:space="preserve"> 5</v>
      </c>
      <c r="AB152" s="1" t="str">
        <f t="shared" si="34"/>
        <v xml:space="preserve"> 3</v>
      </c>
      <c r="AC152" s="1">
        <f t="shared" si="35"/>
        <v>35</v>
      </c>
      <c r="AD152" s="1">
        <f t="shared" si="35"/>
        <v>33</v>
      </c>
      <c r="AH152" s="1">
        <v>56</v>
      </c>
      <c r="AI152" s="1">
        <v>51</v>
      </c>
      <c r="AJ152" s="1">
        <v>56</v>
      </c>
      <c r="AM152" s="1" t="s">
        <v>126</v>
      </c>
      <c r="AN152" s="1" t="s">
        <v>128</v>
      </c>
      <c r="AT152" s="5" t="s">
        <v>138</v>
      </c>
      <c r="AU152" s="288" t="s">
        <v>142</v>
      </c>
    </row>
    <row r="153" spans="18:47" ht="13" thickTop="1" x14ac:dyDescent="0.25">
      <c r="R153" s="1" t="s">
        <v>107</v>
      </c>
      <c r="S153" s="1" t="s">
        <v>163</v>
      </c>
      <c r="AH153" s="1">
        <v>57</v>
      </c>
      <c r="AI153" s="1">
        <v>47</v>
      </c>
      <c r="AJ153" s="1">
        <v>49</v>
      </c>
      <c r="AM153" s="1" t="s">
        <v>133</v>
      </c>
      <c r="AN153" s="1" t="s">
        <v>129</v>
      </c>
      <c r="AT153" s="5" t="s">
        <v>149</v>
      </c>
      <c r="AU153" s="288" t="s">
        <v>144</v>
      </c>
    </row>
    <row r="154" spans="18:47" x14ac:dyDescent="0.25">
      <c r="R154" s="1" t="s">
        <v>108</v>
      </c>
      <c r="S154" s="1" t="s">
        <v>105</v>
      </c>
      <c r="AH154" s="1">
        <v>58</v>
      </c>
      <c r="AI154" s="1">
        <v>54</v>
      </c>
      <c r="AJ154" s="1">
        <v>50</v>
      </c>
      <c r="AM154" s="1" t="s">
        <v>134</v>
      </c>
      <c r="AN154" s="1" t="s">
        <v>131</v>
      </c>
      <c r="AT154" s="5" t="s">
        <v>135</v>
      </c>
      <c r="AU154" s="288" t="s">
        <v>147</v>
      </c>
    </row>
    <row r="155" spans="18:47" x14ac:dyDescent="0.25">
      <c r="R155" s="1" t="s">
        <v>106</v>
      </c>
      <c r="S155" s="1" t="s">
        <v>161</v>
      </c>
      <c r="AH155" s="1">
        <v>59</v>
      </c>
      <c r="AI155" s="1">
        <v>55</v>
      </c>
      <c r="AJ155" s="1">
        <v>52</v>
      </c>
      <c r="AM155" s="1" t="s">
        <v>132</v>
      </c>
      <c r="AN155" s="1" t="s">
        <v>127</v>
      </c>
      <c r="AT155" s="5" t="s">
        <v>148</v>
      </c>
      <c r="AU155" s="288" t="s">
        <v>141</v>
      </c>
    </row>
    <row r="156" spans="18:47" x14ac:dyDescent="0.25">
      <c r="R156" s="1" t="s">
        <v>105</v>
      </c>
      <c r="S156" s="1" t="s">
        <v>160</v>
      </c>
      <c r="AH156" s="1">
        <v>60</v>
      </c>
      <c r="AI156" s="1">
        <v>53</v>
      </c>
      <c r="AJ156" s="1">
        <v>48</v>
      </c>
      <c r="AM156" s="1" t="s">
        <v>131</v>
      </c>
      <c r="AN156" s="1" t="s">
        <v>126</v>
      </c>
      <c r="AT156" s="5" t="s">
        <v>147</v>
      </c>
      <c r="AU156" s="288" t="s">
        <v>138</v>
      </c>
    </row>
    <row r="157" spans="18:47" x14ac:dyDescent="0.25">
      <c r="R157" s="1" t="s">
        <v>161</v>
      </c>
      <c r="S157" s="1" t="s">
        <v>109</v>
      </c>
      <c r="AH157" s="1">
        <v>61</v>
      </c>
      <c r="AI157" s="1">
        <v>52</v>
      </c>
      <c r="AJ157" s="1">
        <v>47</v>
      </c>
      <c r="AM157" s="1" t="s">
        <v>127</v>
      </c>
      <c r="AN157" s="1" t="s">
        <v>136</v>
      </c>
      <c r="AT157" s="5" t="s">
        <v>141</v>
      </c>
      <c r="AU157" s="288" t="s">
        <v>137</v>
      </c>
    </row>
    <row r="158" spans="18:47" x14ac:dyDescent="0.25">
      <c r="R158" s="1" t="s">
        <v>104</v>
      </c>
      <c r="S158" s="1" t="s">
        <v>163</v>
      </c>
      <c r="AH158" s="1">
        <v>62</v>
      </c>
      <c r="AI158" s="1">
        <v>48</v>
      </c>
      <c r="AJ158" s="1">
        <v>56</v>
      </c>
      <c r="AM158" s="1" t="s">
        <v>130</v>
      </c>
      <c r="AN158" s="1" t="s">
        <v>129</v>
      </c>
      <c r="AT158" s="5" t="s">
        <v>146</v>
      </c>
      <c r="AU158" s="288" t="s">
        <v>144</v>
      </c>
    </row>
    <row r="159" spans="18:47" x14ac:dyDescent="0.25">
      <c r="R159" s="1" t="s">
        <v>162</v>
      </c>
      <c r="S159" s="1" t="s">
        <v>107</v>
      </c>
      <c r="AH159" s="1">
        <v>63</v>
      </c>
      <c r="AI159" s="1">
        <v>51</v>
      </c>
      <c r="AJ159" s="1">
        <v>50</v>
      </c>
      <c r="AM159" s="1" t="s">
        <v>128</v>
      </c>
      <c r="AN159" s="1" t="s">
        <v>133</v>
      </c>
      <c r="AT159" s="5" t="s">
        <v>142</v>
      </c>
      <c r="AU159" s="288" t="s">
        <v>149</v>
      </c>
    </row>
    <row r="160" spans="18:47" x14ac:dyDescent="0.25">
      <c r="R160" s="1" t="s">
        <v>108</v>
      </c>
      <c r="S160" s="1" t="s">
        <v>106</v>
      </c>
      <c r="AH160" s="1">
        <v>64</v>
      </c>
      <c r="AI160" s="1">
        <v>49</v>
      </c>
      <c r="AJ160" s="1">
        <v>54</v>
      </c>
      <c r="AM160" s="1" t="s">
        <v>134</v>
      </c>
      <c r="AN160" s="1" t="s">
        <v>132</v>
      </c>
      <c r="AT160" s="5" t="s">
        <v>135</v>
      </c>
      <c r="AU160" s="288" t="s">
        <v>148</v>
      </c>
    </row>
    <row r="161" spans="18:47" x14ac:dyDescent="0.25">
      <c r="R161" s="1" t="s">
        <v>109</v>
      </c>
      <c r="S161" s="1" t="s">
        <v>108</v>
      </c>
      <c r="AH161" s="1">
        <v>65</v>
      </c>
      <c r="AI161" s="1">
        <v>55</v>
      </c>
      <c r="AJ161" s="1">
        <v>53</v>
      </c>
      <c r="AM161" s="1" t="s">
        <v>136</v>
      </c>
      <c r="AN161" s="1" t="s">
        <v>134</v>
      </c>
      <c r="AT161" s="5" t="s">
        <v>137</v>
      </c>
      <c r="AU161" s="288" t="s">
        <v>135</v>
      </c>
    </row>
    <row r="162" spans="18:47" x14ac:dyDescent="0.25">
      <c r="R162" s="1" t="s">
        <v>161</v>
      </c>
      <c r="S162" s="1" t="s">
        <v>104</v>
      </c>
      <c r="AH162" s="1">
        <v>66</v>
      </c>
      <c r="AI162" s="1">
        <v>56</v>
      </c>
      <c r="AJ162" s="1">
        <v>55</v>
      </c>
      <c r="AM162" s="1" t="s">
        <v>127</v>
      </c>
      <c r="AN162" s="1" t="s">
        <v>130</v>
      </c>
      <c r="AT162" s="5" t="s">
        <v>141</v>
      </c>
      <c r="AU162" s="288" t="s">
        <v>146</v>
      </c>
    </row>
    <row r="163" spans="18:47" x14ac:dyDescent="0.25">
      <c r="R163" s="1" t="s">
        <v>106</v>
      </c>
      <c r="S163" s="1" t="s">
        <v>160</v>
      </c>
      <c r="AH163" s="1">
        <v>67</v>
      </c>
      <c r="AI163" s="1">
        <v>48</v>
      </c>
      <c r="AJ163" s="1">
        <v>51</v>
      </c>
      <c r="AM163" s="1" t="s">
        <v>132</v>
      </c>
      <c r="AN163" s="1" t="s">
        <v>126</v>
      </c>
      <c r="AT163" s="5" t="s">
        <v>148</v>
      </c>
      <c r="AU163" s="288" t="s">
        <v>138</v>
      </c>
    </row>
    <row r="164" spans="18:47" x14ac:dyDescent="0.25">
      <c r="R164" s="1" t="s">
        <v>163</v>
      </c>
      <c r="S164" s="1" t="s">
        <v>162</v>
      </c>
      <c r="AH164" s="1">
        <v>68</v>
      </c>
      <c r="AI164" s="1">
        <v>53</v>
      </c>
      <c r="AJ164" s="1">
        <v>47</v>
      </c>
      <c r="AM164" s="1" t="s">
        <v>129</v>
      </c>
      <c r="AN164" s="1" t="s">
        <v>128</v>
      </c>
      <c r="AT164" s="5" t="s">
        <v>144</v>
      </c>
      <c r="AU164" s="288" t="s">
        <v>142</v>
      </c>
    </row>
    <row r="165" spans="18:47" x14ac:dyDescent="0.25">
      <c r="R165" s="1" t="s">
        <v>105</v>
      </c>
      <c r="S165" s="1" t="s">
        <v>107</v>
      </c>
      <c r="AH165" s="1">
        <v>69</v>
      </c>
      <c r="AI165" s="1">
        <v>50</v>
      </c>
      <c r="AJ165" s="1">
        <v>49</v>
      </c>
      <c r="AM165" s="1" t="s">
        <v>131</v>
      </c>
      <c r="AN165" s="1" t="s">
        <v>133</v>
      </c>
      <c r="AT165" s="5" t="s">
        <v>147</v>
      </c>
      <c r="AU165" s="288" t="s">
        <v>149</v>
      </c>
    </row>
    <row r="166" spans="18:47" x14ac:dyDescent="0.25">
      <c r="R166" s="1" t="s">
        <v>162</v>
      </c>
      <c r="S166" s="1" t="s">
        <v>104</v>
      </c>
      <c r="AH166" s="1">
        <v>70</v>
      </c>
      <c r="AI166" s="1">
        <v>52</v>
      </c>
      <c r="AJ166" s="1">
        <v>54</v>
      </c>
      <c r="AM166" s="1" t="s">
        <v>128</v>
      </c>
      <c r="AN166" s="1" t="s">
        <v>130</v>
      </c>
      <c r="AT166" s="5" t="s">
        <v>142</v>
      </c>
      <c r="AU166" s="288" t="s">
        <v>146</v>
      </c>
    </row>
    <row r="167" spans="18:47" x14ac:dyDescent="0.25">
      <c r="R167" s="1" t="s">
        <v>108</v>
      </c>
      <c r="S167" s="1" t="s">
        <v>161</v>
      </c>
      <c r="AH167" s="1">
        <v>71</v>
      </c>
      <c r="AI167" s="1">
        <v>49</v>
      </c>
      <c r="AJ167" s="1">
        <v>51</v>
      </c>
      <c r="AM167" s="1" t="s">
        <v>134</v>
      </c>
      <c r="AN167" s="1" t="s">
        <v>127</v>
      </c>
      <c r="AT167" s="5" t="s">
        <v>135</v>
      </c>
      <c r="AU167" s="288" t="s">
        <v>141</v>
      </c>
    </row>
    <row r="168" spans="18:47" x14ac:dyDescent="0.25">
      <c r="R168" s="1" t="s">
        <v>105</v>
      </c>
      <c r="S168" s="1" t="s">
        <v>163</v>
      </c>
      <c r="AH168" s="1">
        <v>72</v>
      </c>
      <c r="AI168" s="1">
        <v>55</v>
      </c>
      <c r="AJ168" s="1">
        <v>48</v>
      </c>
      <c r="AM168" s="1" t="s">
        <v>131</v>
      </c>
      <c r="AN168" s="1" t="s">
        <v>129</v>
      </c>
      <c r="AT168" s="5" t="s">
        <v>147</v>
      </c>
      <c r="AU168" s="288" t="s">
        <v>144</v>
      </c>
    </row>
    <row r="169" spans="18:47" x14ac:dyDescent="0.25">
      <c r="R169" s="1" t="s">
        <v>107</v>
      </c>
      <c r="S169" s="1" t="s">
        <v>106</v>
      </c>
      <c r="AH169" s="1">
        <v>73</v>
      </c>
      <c r="AI169" s="1">
        <v>52</v>
      </c>
      <c r="AJ169" s="1">
        <v>50</v>
      </c>
      <c r="AM169" s="1" t="s">
        <v>133</v>
      </c>
      <c r="AN169" s="1" t="s">
        <v>132</v>
      </c>
      <c r="AT169" s="5" t="s">
        <v>149</v>
      </c>
      <c r="AU169" s="288" t="s">
        <v>148</v>
      </c>
    </row>
    <row r="170" spans="18:47" x14ac:dyDescent="0.25">
      <c r="R170" s="1" t="s">
        <v>160</v>
      </c>
      <c r="S170" s="1" t="s">
        <v>109</v>
      </c>
      <c r="AH170" s="1">
        <v>74</v>
      </c>
      <c r="AI170" s="1">
        <v>54</v>
      </c>
      <c r="AJ170" s="1">
        <v>53</v>
      </c>
      <c r="AM170" s="1" t="s">
        <v>126</v>
      </c>
      <c r="AN170" s="1" t="s">
        <v>136</v>
      </c>
      <c r="AT170" s="5" t="s">
        <v>138</v>
      </c>
      <c r="AU170" s="288" t="s">
        <v>137</v>
      </c>
    </row>
    <row r="171" spans="18:47" x14ac:dyDescent="0.25">
      <c r="R171" s="1" t="s">
        <v>163</v>
      </c>
      <c r="S171" s="1" t="s">
        <v>161</v>
      </c>
      <c r="AH171" s="1">
        <v>75</v>
      </c>
      <c r="AI171" s="1">
        <v>47</v>
      </c>
      <c r="AJ171" s="1">
        <v>56</v>
      </c>
      <c r="AM171" s="1" t="s">
        <v>129</v>
      </c>
      <c r="AN171" s="1" t="s">
        <v>127</v>
      </c>
      <c r="AT171" s="5" t="s">
        <v>144</v>
      </c>
      <c r="AU171" s="288" t="s">
        <v>141</v>
      </c>
    </row>
    <row r="172" spans="18:47" x14ac:dyDescent="0.25">
      <c r="R172" s="1" t="s">
        <v>104</v>
      </c>
      <c r="S172" s="1" t="s">
        <v>160</v>
      </c>
      <c r="AH172" s="1">
        <v>76</v>
      </c>
      <c r="AI172" s="1">
        <v>50</v>
      </c>
      <c r="AJ172" s="1">
        <v>48</v>
      </c>
      <c r="AM172" s="1" t="s">
        <v>130</v>
      </c>
      <c r="AN172" s="1" t="s">
        <v>126</v>
      </c>
      <c r="AT172" s="5" t="s">
        <v>146</v>
      </c>
      <c r="AU172" s="288" t="s">
        <v>138</v>
      </c>
    </row>
    <row r="173" spans="18:47" x14ac:dyDescent="0.25">
      <c r="R173" s="1" t="s">
        <v>106</v>
      </c>
      <c r="S173" s="1" t="s">
        <v>105</v>
      </c>
      <c r="AH173" s="1">
        <v>77</v>
      </c>
      <c r="AI173" s="1">
        <v>51</v>
      </c>
      <c r="AJ173" s="1">
        <v>47</v>
      </c>
      <c r="AM173" s="1" t="s">
        <v>132</v>
      </c>
      <c r="AN173" s="1" t="s">
        <v>131</v>
      </c>
      <c r="AT173" s="5" t="s">
        <v>148</v>
      </c>
      <c r="AU173" s="288" t="s">
        <v>147</v>
      </c>
    </row>
    <row r="174" spans="18:47" x14ac:dyDescent="0.25">
      <c r="R174" s="1" t="s">
        <v>162</v>
      </c>
      <c r="S174" s="1" t="s">
        <v>109</v>
      </c>
      <c r="AH174" s="1">
        <v>78</v>
      </c>
      <c r="AI174" s="1">
        <v>53</v>
      </c>
      <c r="AJ174" s="1">
        <v>52</v>
      </c>
      <c r="AM174" s="1" t="s">
        <v>128</v>
      </c>
      <c r="AN174" s="1" t="s">
        <v>136</v>
      </c>
      <c r="AT174" s="5" t="s">
        <v>142</v>
      </c>
      <c r="AU174" s="288" t="s">
        <v>137</v>
      </c>
    </row>
    <row r="175" spans="18:47" x14ac:dyDescent="0.25">
      <c r="R175" s="1" t="s">
        <v>107</v>
      </c>
      <c r="S175" s="1" t="s">
        <v>108</v>
      </c>
      <c r="AH175" s="1">
        <v>79</v>
      </c>
      <c r="AI175" s="1">
        <v>49</v>
      </c>
      <c r="AJ175" s="1">
        <v>56</v>
      </c>
      <c r="AM175" s="1" t="s">
        <v>133</v>
      </c>
      <c r="AN175" s="1" t="s">
        <v>134</v>
      </c>
      <c r="AT175" s="5" t="s">
        <v>149</v>
      </c>
      <c r="AU175" s="288" t="s">
        <v>135</v>
      </c>
    </row>
    <row r="176" spans="18:47" x14ac:dyDescent="0.25">
      <c r="R176" s="1" t="s">
        <v>108</v>
      </c>
      <c r="S176" s="1" t="s">
        <v>160</v>
      </c>
      <c r="AH176" s="1">
        <v>80</v>
      </c>
      <c r="AI176" s="1">
        <v>54</v>
      </c>
      <c r="AJ176" s="1">
        <v>55</v>
      </c>
      <c r="AM176" s="1" t="s">
        <v>134</v>
      </c>
      <c r="AN176" s="1" t="s">
        <v>126</v>
      </c>
      <c r="AT176" s="5" t="s">
        <v>135</v>
      </c>
      <c r="AU176" s="288" t="s">
        <v>138</v>
      </c>
    </row>
    <row r="177" spans="18:47" x14ac:dyDescent="0.25">
      <c r="R177" s="1" t="s">
        <v>161</v>
      </c>
      <c r="S177" s="1" t="s">
        <v>107</v>
      </c>
      <c r="AH177" s="1">
        <v>81</v>
      </c>
      <c r="AI177" s="1">
        <v>55</v>
      </c>
      <c r="AJ177" s="1">
        <v>47</v>
      </c>
      <c r="AM177" s="1" t="s">
        <v>127</v>
      </c>
      <c r="AN177" s="1" t="s">
        <v>133</v>
      </c>
      <c r="AT177" s="5" t="s">
        <v>141</v>
      </c>
      <c r="AU177" s="288" t="s">
        <v>149</v>
      </c>
    </row>
    <row r="178" spans="18:47" x14ac:dyDescent="0.25">
      <c r="R178" s="1" t="s">
        <v>163</v>
      </c>
      <c r="S178" s="1" t="s">
        <v>109</v>
      </c>
      <c r="AH178" s="1">
        <v>82</v>
      </c>
      <c r="AI178" s="1">
        <v>48</v>
      </c>
      <c r="AJ178" s="1">
        <v>54</v>
      </c>
      <c r="AM178" s="1" t="s">
        <v>129</v>
      </c>
      <c r="AN178" s="1" t="s">
        <v>136</v>
      </c>
      <c r="AT178" s="5" t="s">
        <v>144</v>
      </c>
      <c r="AU178" s="288" t="s">
        <v>137</v>
      </c>
    </row>
    <row r="179" spans="18:47" x14ac:dyDescent="0.25">
      <c r="R179" s="1" t="s">
        <v>106</v>
      </c>
      <c r="S179" s="1" t="s">
        <v>162</v>
      </c>
      <c r="AH179" s="1">
        <v>83</v>
      </c>
      <c r="AI179" s="1">
        <v>50</v>
      </c>
      <c r="AJ179" s="1">
        <v>56</v>
      </c>
      <c r="AM179" s="1" t="s">
        <v>132</v>
      </c>
      <c r="AN179" s="1" t="s">
        <v>128</v>
      </c>
      <c r="AT179" s="5" t="s">
        <v>148</v>
      </c>
      <c r="AU179" s="288" t="s">
        <v>142</v>
      </c>
    </row>
    <row r="180" spans="18:47" x14ac:dyDescent="0.25">
      <c r="R180" s="1" t="s">
        <v>105</v>
      </c>
      <c r="S180" s="1" t="s">
        <v>104</v>
      </c>
      <c r="AH180" s="1">
        <v>84</v>
      </c>
      <c r="AI180" s="1">
        <v>53</v>
      </c>
      <c r="AJ180" s="1">
        <v>49</v>
      </c>
      <c r="AM180" s="1" t="s">
        <v>131</v>
      </c>
      <c r="AN180" s="1" t="s">
        <v>130</v>
      </c>
      <c r="AT180" s="5" t="s">
        <v>147</v>
      </c>
      <c r="AU180" s="288" t="s">
        <v>146</v>
      </c>
    </row>
    <row r="181" spans="18:47" x14ac:dyDescent="0.25">
      <c r="R181" s="1" t="s">
        <v>160</v>
      </c>
      <c r="S181" s="1" t="s">
        <v>163</v>
      </c>
      <c r="AH181" s="1">
        <v>85</v>
      </c>
      <c r="AI181" s="1">
        <v>52</v>
      </c>
      <c r="AJ181" s="1">
        <v>51</v>
      </c>
      <c r="AM181" s="1" t="s">
        <v>126</v>
      </c>
      <c r="AN181" s="1" t="s">
        <v>129</v>
      </c>
      <c r="AT181" s="5" t="s">
        <v>138</v>
      </c>
      <c r="AU181" s="288" t="s">
        <v>144</v>
      </c>
    </row>
    <row r="182" spans="18:47" x14ac:dyDescent="0.25">
      <c r="R182" s="1" t="s">
        <v>107</v>
      </c>
      <c r="S182" s="1" t="s">
        <v>104</v>
      </c>
      <c r="AH182" s="1">
        <v>86</v>
      </c>
      <c r="AI182" s="1">
        <v>47</v>
      </c>
      <c r="AJ182" s="1">
        <v>50</v>
      </c>
      <c r="AM182" s="1" t="s">
        <v>133</v>
      </c>
      <c r="AN182" s="1" t="s">
        <v>130</v>
      </c>
      <c r="AT182" s="5" t="s">
        <v>149</v>
      </c>
      <c r="AU182" s="288" t="s">
        <v>146</v>
      </c>
    </row>
    <row r="183" spans="18:47" x14ac:dyDescent="0.25">
      <c r="R183" s="1" t="s">
        <v>162</v>
      </c>
      <c r="S183" s="1" t="s">
        <v>108</v>
      </c>
      <c r="AH183" s="1">
        <v>87</v>
      </c>
      <c r="AI183" s="1">
        <v>54</v>
      </c>
      <c r="AJ183" s="1">
        <v>51</v>
      </c>
      <c r="AM183" s="1" t="s">
        <v>128</v>
      </c>
      <c r="AN183" s="1" t="s">
        <v>134</v>
      </c>
      <c r="AT183" s="5" t="s">
        <v>142</v>
      </c>
      <c r="AU183" s="288" t="s">
        <v>135</v>
      </c>
    </row>
    <row r="184" spans="18:47" x14ac:dyDescent="0.25">
      <c r="R184" s="1" t="s">
        <v>109</v>
      </c>
      <c r="S184" s="1" t="s">
        <v>106</v>
      </c>
      <c r="AH184" s="1">
        <v>88</v>
      </c>
      <c r="AI184" s="1">
        <v>49</v>
      </c>
      <c r="AJ184" s="1">
        <v>55</v>
      </c>
      <c r="AM184" s="1" t="s">
        <v>136</v>
      </c>
      <c r="AN184" s="1" t="s">
        <v>132</v>
      </c>
      <c r="AT184" s="5" t="s">
        <v>137</v>
      </c>
      <c r="AU184" s="288" t="s">
        <v>148</v>
      </c>
    </row>
    <row r="185" spans="18:47" ht="13" thickBot="1" x14ac:dyDescent="0.3">
      <c r="R185" s="1" t="s">
        <v>105</v>
      </c>
      <c r="S185" s="1" t="s">
        <v>161</v>
      </c>
      <c r="AH185" s="1">
        <v>89</v>
      </c>
      <c r="AI185" s="1">
        <v>56</v>
      </c>
      <c r="AJ185" s="1">
        <v>53</v>
      </c>
      <c r="AM185" s="1" t="s">
        <v>131</v>
      </c>
      <c r="AN185" s="1" t="s">
        <v>127</v>
      </c>
      <c r="AT185" s="291" t="s">
        <v>147</v>
      </c>
      <c r="AU185" s="292" t="s">
        <v>141</v>
      </c>
    </row>
    <row r="186" spans="18:47" ht="13" thickTop="1" x14ac:dyDescent="0.25">
      <c r="AH186" s="1">
        <v>90</v>
      </c>
      <c r="AI186" s="1">
        <v>52</v>
      </c>
      <c r="AJ186" s="1">
        <v>48</v>
      </c>
    </row>
    <row r="187" spans="18:47" x14ac:dyDescent="0.25">
      <c r="AM187" s="5" t="s">
        <v>129</v>
      </c>
      <c r="AN187" s="5" t="s">
        <v>126</v>
      </c>
      <c r="AT187" s="5" t="s">
        <v>129</v>
      </c>
      <c r="AU187" s="5" t="s">
        <v>126</v>
      </c>
    </row>
    <row r="188" spans="18:47" x14ac:dyDescent="0.25">
      <c r="AM188" s="5" t="s">
        <v>132</v>
      </c>
      <c r="AN188" s="5" t="s">
        <v>128</v>
      </c>
      <c r="AT188" s="5" t="s">
        <v>132</v>
      </c>
      <c r="AU188" s="5" t="s">
        <v>128</v>
      </c>
    </row>
    <row r="189" spans="18:47" x14ac:dyDescent="0.25">
      <c r="AM189" s="5" t="s">
        <v>125</v>
      </c>
      <c r="AN189" s="5" t="s">
        <v>124</v>
      </c>
      <c r="AT189" s="5" t="s">
        <v>125</v>
      </c>
      <c r="AU189" s="5" t="s">
        <v>124</v>
      </c>
    </row>
    <row r="190" spans="18:47" x14ac:dyDescent="0.25">
      <c r="AM190" s="5" t="s">
        <v>130</v>
      </c>
      <c r="AN190" s="5" t="s">
        <v>127</v>
      </c>
      <c r="AT190" s="5" t="s">
        <v>130</v>
      </c>
      <c r="AU190" s="5" t="s">
        <v>127</v>
      </c>
    </row>
    <row r="191" spans="18:47" x14ac:dyDescent="0.25">
      <c r="AM191" s="5" t="s">
        <v>131</v>
      </c>
      <c r="AN191" s="5" t="s">
        <v>133</v>
      </c>
      <c r="AT191" s="5" t="s">
        <v>131</v>
      </c>
      <c r="AU191" s="5" t="s">
        <v>133</v>
      </c>
    </row>
    <row r="192" spans="18:47" x14ac:dyDescent="0.25">
      <c r="AM192" s="5" t="s">
        <v>128</v>
      </c>
      <c r="AN192" s="5" t="s">
        <v>130</v>
      </c>
      <c r="AT192" s="5" t="s">
        <v>128</v>
      </c>
      <c r="AU192" s="5" t="s">
        <v>130</v>
      </c>
    </row>
    <row r="193" spans="39:47" x14ac:dyDescent="0.25">
      <c r="AM193" s="5" t="s">
        <v>129</v>
      </c>
      <c r="AN193" s="5" t="s">
        <v>133</v>
      </c>
      <c r="AT193" s="5" t="s">
        <v>129</v>
      </c>
      <c r="AU193" s="5" t="s">
        <v>133</v>
      </c>
    </row>
    <row r="194" spans="39:47" x14ac:dyDescent="0.25">
      <c r="AM194" s="5" t="s">
        <v>126</v>
      </c>
      <c r="AN194" s="5" t="s">
        <v>125</v>
      </c>
      <c r="AT194" s="5" t="s">
        <v>126</v>
      </c>
      <c r="AU194" s="5" t="s">
        <v>125</v>
      </c>
    </row>
    <row r="195" spans="39:47" x14ac:dyDescent="0.25">
      <c r="AM195" s="5" t="s">
        <v>127</v>
      </c>
      <c r="AN195" s="5" t="s">
        <v>132</v>
      </c>
      <c r="AT195" s="5" t="s">
        <v>127</v>
      </c>
      <c r="AU195" s="5" t="s">
        <v>132</v>
      </c>
    </row>
    <row r="196" spans="39:47" x14ac:dyDescent="0.25">
      <c r="AM196" s="5" t="s">
        <v>124</v>
      </c>
      <c r="AN196" s="5" t="s">
        <v>131</v>
      </c>
      <c r="AT196" s="5" t="s">
        <v>124</v>
      </c>
      <c r="AU196" s="5" t="s">
        <v>131</v>
      </c>
    </row>
    <row r="197" spans="39:47" x14ac:dyDescent="0.25">
      <c r="AM197" s="5" t="s">
        <v>125</v>
      </c>
      <c r="AN197" s="5" t="s">
        <v>129</v>
      </c>
      <c r="AT197" s="5" t="s">
        <v>125</v>
      </c>
      <c r="AU197" s="5" t="s">
        <v>129</v>
      </c>
    </row>
    <row r="198" spans="39:47" x14ac:dyDescent="0.25">
      <c r="AM198" s="5" t="s">
        <v>128</v>
      </c>
      <c r="AN198" s="5" t="s">
        <v>131</v>
      </c>
      <c r="AT198" s="5" t="s">
        <v>128</v>
      </c>
      <c r="AU198" s="5" t="s">
        <v>131</v>
      </c>
    </row>
    <row r="199" spans="39:47" x14ac:dyDescent="0.25">
      <c r="AM199" s="5" t="s">
        <v>127</v>
      </c>
      <c r="AN199" s="5" t="s">
        <v>124</v>
      </c>
      <c r="AT199" s="5" t="s">
        <v>127</v>
      </c>
      <c r="AU199" s="5" t="s">
        <v>124</v>
      </c>
    </row>
    <row r="200" spans="39:47" x14ac:dyDescent="0.25">
      <c r="AM200" s="5" t="s">
        <v>132</v>
      </c>
      <c r="AN200" s="5" t="s">
        <v>126</v>
      </c>
      <c r="AT200" s="5" t="s">
        <v>132</v>
      </c>
      <c r="AU200" s="5" t="s">
        <v>126</v>
      </c>
    </row>
    <row r="201" spans="39:47" x14ac:dyDescent="0.25">
      <c r="AM201" s="5" t="s">
        <v>130</v>
      </c>
      <c r="AN201" s="5" t="s">
        <v>133</v>
      </c>
      <c r="AT201" s="5" t="s">
        <v>130</v>
      </c>
      <c r="AU201" s="5" t="s">
        <v>133</v>
      </c>
    </row>
    <row r="202" spans="39:47" x14ac:dyDescent="0.25">
      <c r="AM202" s="5" t="s">
        <v>133</v>
      </c>
      <c r="AN202" s="5" t="s">
        <v>128</v>
      </c>
      <c r="AT202" s="5" t="s">
        <v>133</v>
      </c>
      <c r="AU202" s="5" t="s">
        <v>128</v>
      </c>
    </row>
    <row r="203" spans="39:47" x14ac:dyDescent="0.25">
      <c r="AM203" s="5" t="s">
        <v>126</v>
      </c>
      <c r="AN203" s="5" t="s">
        <v>124</v>
      </c>
      <c r="AT203" s="5" t="s">
        <v>126</v>
      </c>
      <c r="AU203" s="5" t="s">
        <v>124</v>
      </c>
    </row>
    <row r="204" spans="39:47" x14ac:dyDescent="0.25">
      <c r="AM204" s="5" t="s">
        <v>127</v>
      </c>
      <c r="AN204" s="5" t="s">
        <v>131</v>
      </c>
      <c r="AT204" s="5" t="s">
        <v>127</v>
      </c>
      <c r="AU204" s="5" t="s">
        <v>131</v>
      </c>
    </row>
    <row r="205" spans="39:47" x14ac:dyDescent="0.25">
      <c r="AM205" s="5" t="s">
        <v>129</v>
      </c>
      <c r="AN205" s="5" t="s">
        <v>132</v>
      </c>
      <c r="AT205" s="5" t="s">
        <v>129</v>
      </c>
      <c r="AU205" s="5" t="s">
        <v>132</v>
      </c>
    </row>
    <row r="206" spans="39:47" x14ac:dyDescent="0.25">
      <c r="AM206" s="5" t="s">
        <v>125</v>
      </c>
      <c r="AN206" s="5" t="s">
        <v>130</v>
      </c>
      <c r="AT206" s="5" t="s">
        <v>125</v>
      </c>
      <c r="AU206" s="5" t="s">
        <v>130</v>
      </c>
    </row>
    <row r="207" spans="39:47" x14ac:dyDescent="0.25">
      <c r="AM207" s="5" t="s">
        <v>124</v>
      </c>
      <c r="AN207" s="5" t="s">
        <v>129</v>
      </c>
      <c r="AT207" s="5" t="s">
        <v>124</v>
      </c>
      <c r="AU207" s="5" t="s">
        <v>129</v>
      </c>
    </row>
    <row r="208" spans="39:47" x14ac:dyDescent="0.25">
      <c r="AM208" s="5" t="s">
        <v>133</v>
      </c>
      <c r="AN208" s="5" t="s">
        <v>125</v>
      </c>
      <c r="AT208" s="5" t="s">
        <v>133</v>
      </c>
      <c r="AU208" s="5" t="s">
        <v>125</v>
      </c>
    </row>
    <row r="209" spans="39:47" x14ac:dyDescent="0.25">
      <c r="AM209" s="5" t="s">
        <v>127</v>
      </c>
      <c r="AN209" s="5" t="s">
        <v>128</v>
      </c>
      <c r="AT209" s="5" t="s">
        <v>127</v>
      </c>
      <c r="AU209" s="5" t="s">
        <v>128</v>
      </c>
    </row>
    <row r="210" spans="39:47" x14ac:dyDescent="0.25">
      <c r="AM210" s="5" t="s">
        <v>131</v>
      </c>
      <c r="AN210" s="5" t="s">
        <v>126</v>
      </c>
      <c r="AT210" s="5" t="s">
        <v>131</v>
      </c>
      <c r="AU210" s="5" t="s">
        <v>126</v>
      </c>
    </row>
    <row r="211" spans="39:47" x14ac:dyDescent="0.25">
      <c r="AM211" s="5" t="s">
        <v>130</v>
      </c>
      <c r="AN211" s="5" t="s">
        <v>132</v>
      </c>
      <c r="AT211" s="5" t="s">
        <v>130</v>
      </c>
      <c r="AU211" s="5" t="s">
        <v>132</v>
      </c>
    </row>
    <row r="212" spans="39:47" x14ac:dyDescent="0.25">
      <c r="AM212" s="5" t="s">
        <v>132</v>
      </c>
      <c r="AN212" s="5" t="s">
        <v>133</v>
      </c>
      <c r="AT212" s="5" t="s">
        <v>132</v>
      </c>
      <c r="AU212" s="5" t="s">
        <v>133</v>
      </c>
    </row>
    <row r="213" spans="39:47" x14ac:dyDescent="0.25">
      <c r="AM213" s="5" t="s">
        <v>128</v>
      </c>
      <c r="AN213" s="5" t="s">
        <v>125</v>
      </c>
      <c r="AT213" s="5" t="s">
        <v>128</v>
      </c>
      <c r="AU213" s="5" t="s">
        <v>125</v>
      </c>
    </row>
    <row r="214" spans="39:47" x14ac:dyDescent="0.25">
      <c r="AM214" s="5" t="s">
        <v>124</v>
      </c>
      <c r="AN214" s="5" t="s">
        <v>130</v>
      </c>
      <c r="AT214" s="5" t="s">
        <v>124</v>
      </c>
      <c r="AU214" s="5" t="s">
        <v>130</v>
      </c>
    </row>
    <row r="215" spans="39:47" x14ac:dyDescent="0.25">
      <c r="AM215" s="5" t="s">
        <v>126</v>
      </c>
      <c r="AN215" s="5" t="s">
        <v>127</v>
      </c>
      <c r="AT215" s="5" t="s">
        <v>126</v>
      </c>
      <c r="AU215" s="5" t="s">
        <v>127</v>
      </c>
    </row>
    <row r="216" spans="39:47" x14ac:dyDescent="0.25">
      <c r="AM216" s="5" t="s">
        <v>131</v>
      </c>
      <c r="AN216" s="5" t="s">
        <v>129</v>
      </c>
      <c r="AT216" s="5" t="s">
        <v>131</v>
      </c>
      <c r="AU216" s="5" t="s">
        <v>129</v>
      </c>
    </row>
    <row r="217" spans="39:47" x14ac:dyDescent="0.25">
      <c r="AM217" s="5" t="s">
        <v>128</v>
      </c>
      <c r="AN217" s="5" t="s">
        <v>126</v>
      </c>
      <c r="AT217" s="5" t="s">
        <v>128</v>
      </c>
      <c r="AU217" s="5" t="s">
        <v>126</v>
      </c>
    </row>
    <row r="218" spans="39:47" x14ac:dyDescent="0.25">
      <c r="AM218" s="5" t="s">
        <v>125</v>
      </c>
      <c r="AN218" s="5" t="s">
        <v>132</v>
      </c>
      <c r="AT218" s="5" t="s">
        <v>125</v>
      </c>
      <c r="AU218" s="5" t="s">
        <v>132</v>
      </c>
    </row>
    <row r="219" spans="39:47" x14ac:dyDescent="0.25">
      <c r="AM219" s="5" t="s">
        <v>127</v>
      </c>
      <c r="AN219" s="5" t="s">
        <v>129</v>
      </c>
      <c r="AT219" s="5" t="s">
        <v>127</v>
      </c>
      <c r="AU219" s="5" t="s">
        <v>129</v>
      </c>
    </row>
    <row r="220" spans="39:47" x14ac:dyDescent="0.25">
      <c r="AM220" s="5" t="s">
        <v>130</v>
      </c>
      <c r="AN220" s="5" t="s">
        <v>131</v>
      </c>
      <c r="AT220" s="5" t="s">
        <v>130</v>
      </c>
      <c r="AU220" s="5" t="s">
        <v>131</v>
      </c>
    </row>
    <row r="221" spans="39:47" x14ac:dyDescent="0.25">
      <c r="AM221" s="5" t="s">
        <v>133</v>
      </c>
      <c r="AN221" s="5" t="s">
        <v>124</v>
      </c>
      <c r="AT221" s="5" t="s">
        <v>133</v>
      </c>
      <c r="AU221" s="5" t="s">
        <v>124</v>
      </c>
    </row>
    <row r="222" spans="39:47" x14ac:dyDescent="0.25">
      <c r="AM222" s="5" t="s">
        <v>125</v>
      </c>
      <c r="AN222" s="5" t="s">
        <v>127</v>
      </c>
      <c r="AT222" s="5" t="s">
        <v>125</v>
      </c>
      <c r="AU222" s="5" t="s">
        <v>127</v>
      </c>
    </row>
    <row r="223" spans="39:47" x14ac:dyDescent="0.25">
      <c r="AM223" s="5" t="s">
        <v>124</v>
      </c>
      <c r="AN223" s="5" t="s">
        <v>128</v>
      </c>
      <c r="AT223" s="5" t="s">
        <v>124</v>
      </c>
      <c r="AU223" s="5" t="s">
        <v>128</v>
      </c>
    </row>
    <row r="224" spans="39:47" x14ac:dyDescent="0.25">
      <c r="AM224" s="5" t="s">
        <v>129</v>
      </c>
      <c r="AN224" s="5" t="s">
        <v>130</v>
      </c>
      <c r="AT224" s="5" t="s">
        <v>129</v>
      </c>
      <c r="AU224" s="5" t="s">
        <v>130</v>
      </c>
    </row>
    <row r="225" spans="39:47" x14ac:dyDescent="0.25">
      <c r="AM225" s="5" t="s">
        <v>133</v>
      </c>
      <c r="AN225" s="5" t="s">
        <v>126</v>
      </c>
      <c r="AT225" s="5" t="s">
        <v>133</v>
      </c>
      <c r="AU225" s="5" t="s">
        <v>126</v>
      </c>
    </row>
    <row r="226" spans="39:47" x14ac:dyDescent="0.25">
      <c r="AM226" s="5" t="s">
        <v>132</v>
      </c>
      <c r="AN226" s="5" t="s">
        <v>131</v>
      </c>
      <c r="AT226" s="5" t="s">
        <v>132</v>
      </c>
      <c r="AU226" s="5" t="s">
        <v>131</v>
      </c>
    </row>
    <row r="227" spans="39:47" x14ac:dyDescent="0.25">
      <c r="AM227" s="5" t="s">
        <v>124</v>
      </c>
      <c r="AN227" s="5" t="s">
        <v>132</v>
      </c>
      <c r="AT227" s="5" t="s">
        <v>124</v>
      </c>
      <c r="AU227" s="5" t="s">
        <v>132</v>
      </c>
    </row>
    <row r="228" spans="39:47" x14ac:dyDescent="0.25">
      <c r="AM228" s="5" t="s">
        <v>131</v>
      </c>
      <c r="AN228" s="5" t="s">
        <v>125</v>
      </c>
      <c r="AT228" s="5" t="s">
        <v>131</v>
      </c>
      <c r="AU228" s="5" t="s">
        <v>125</v>
      </c>
    </row>
    <row r="229" spans="39:47" x14ac:dyDescent="0.25">
      <c r="AM229" s="5" t="s">
        <v>133</v>
      </c>
      <c r="AN229" s="5" t="s">
        <v>127</v>
      </c>
      <c r="AT229" s="5" t="s">
        <v>133</v>
      </c>
      <c r="AU229" s="5" t="s">
        <v>127</v>
      </c>
    </row>
    <row r="230" spans="39:47" x14ac:dyDescent="0.25">
      <c r="AM230" s="5" t="s">
        <v>126</v>
      </c>
      <c r="AN230" s="5" t="s">
        <v>130</v>
      </c>
      <c r="AT230" s="5" t="s">
        <v>126</v>
      </c>
      <c r="AU230" s="5" t="s">
        <v>130</v>
      </c>
    </row>
    <row r="231" spans="39:47" x14ac:dyDescent="0.25">
      <c r="AM231" s="5" t="s">
        <v>128</v>
      </c>
      <c r="AN231" s="5" t="s">
        <v>129</v>
      </c>
      <c r="AT231" s="5" t="s">
        <v>128</v>
      </c>
      <c r="AU231" s="5" t="s">
        <v>129</v>
      </c>
    </row>
    <row r="232" spans="39:47" x14ac:dyDescent="0.25">
      <c r="AM232" s="5" t="s">
        <v>126</v>
      </c>
      <c r="AN232" s="5" t="s">
        <v>129</v>
      </c>
      <c r="AT232" s="5" t="s">
        <v>126</v>
      </c>
      <c r="AU232" s="5" t="s">
        <v>129</v>
      </c>
    </row>
    <row r="233" spans="39:47" x14ac:dyDescent="0.25">
      <c r="AM233" s="5" t="s">
        <v>128</v>
      </c>
      <c r="AN233" s="5" t="s">
        <v>132</v>
      </c>
      <c r="AT233" s="5" t="s">
        <v>128</v>
      </c>
      <c r="AU233" s="5" t="s">
        <v>132</v>
      </c>
    </row>
    <row r="234" spans="39:47" x14ac:dyDescent="0.25">
      <c r="AM234" s="5" t="s">
        <v>124</v>
      </c>
      <c r="AN234" s="5" t="s">
        <v>125</v>
      </c>
      <c r="AT234" s="5" t="s">
        <v>124</v>
      </c>
      <c r="AU234" s="5" t="s">
        <v>125</v>
      </c>
    </row>
    <row r="235" spans="39:47" x14ac:dyDescent="0.25">
      <c r="AM235" s="5" t="s">
        <v>127</v>
      </c>
      <c r="AN235" s="5" t="s">
        <v>130</v>
      </c>
      <c r="AT235" s="5" t="s">
        <v>127</v>
      </c>
      <c r="AU235" s="5" t="s">
        <v>130</v>
      </c>
    </row>
    <row r="236" spans="39:47" x14ac:dyDescent="0.25">
      <c r="AM236" s="5" t="s">
        <v>133</v>
      </c>
      <c r="AN236" s="5" t="s">
        <v>131</v>
      </c>
      <c r="AT236" s="5" t="s">
        <v>133</v>
      </c>
      <c r="AU236" s="5" t="s">
        <v>131</v>
      </c>
    </row>
    <row r="237" spans="39:47" x14ac:dyDescent="0.25">
      <c r="AM237" s="5" t="s">
        <v>130</v>
      </c>
      <c r="AN237" s="5" t="s">
        <v>128</v>
      </c>
      <c r="AT237" s="5" t="s">
        <v>130</v>
      </c>
      <c r="AU237" s="5" t="s">
        <v>128</v>
      </c>
    </row>
    <row r="238" spans="39:47" x14ac:dyDescent="0.25">
      <c r="AM238" s="5" t="s">
        <v>133</v>
      </c>
      <c r="AN238" s="5" t="s">
        <v>129</v>
      </c>
      <c r="AT238" s="5" t="s">
        <v>133</v>
      </c>
      <c r="AU238" s="5" t="s">
        <v>129</v>
      </c>
    </row>
    <row r="239" spans="39:47" x14ac:dyDescent="0.25">
      <c r="AM239" s="5" t="s">
        <v>125</v>
      </c>
      <c r="AN239" s="5" t="s">
        <v>126</v>
      </c>
      <c r="AT239" s="5" t="s">
        <v>125</v>
      </c>
      <c r="AU239" s="5" t="s">
        <v>126</v>
      </c>
    </row>
    <row r="240" spans="39:47" x14ac:dyDescent="0.25">
      <c r="AM240" s="5" t="s">
        <v>132</v>
      </c>
      <c r="AN240" s="5" t="s">
        <v>127</v>
      </c>
      <c r="AT240" s="5" t="s">
        <v>132</v>
      </c>
      <c r="AU240" s="5" t="s">
        <v>127</v>
      </c>
    </row>
    <row r="241" spans="39:47" x14ac:dyDescent="0.25">
      <c r="AM241" s="5" t="s">
        <v>131</v>
      </c>
      <c r="AN241" s="5" t="s">
        <v>124</v>
      </c>
      <c r="AT241" s="5" t="s">
        <v>131</v>
      </c>
      <c r="AU241" s="5" t="s">
        <v>124</v>
      </c>
    </row>
    <row r="242" spans="39:47" x14ac:dyDescent="0.25">
      <c r="AM242" s="5" t="s">
        <v>128</v>
      </c>
      <c r="AN242" s="5" t="s">
        <v>133</v>
      </c>
      <c r="AT242" s="5" t="s">
        <v>128</v>
      </c>
      <c r="AU242" s="5" t="s">
        <v>133</v>
      </c>
    </row>
    <row r="243" spans="39:47" x14ac:dyDescent="0.25">
      <c r="AM243" s="5" t="s">
        <v>124</v>
      </c>
      <c r="AN243" s="5" t="s">
        <v>126</v>
      </c>
      <c r="AT243" s="5" t="s">
        <v>124</v>
      </c>
      <c r="AU243" s="5" t="s">
        <v>126</v>
      </c>
    </row>
    <row r="244" spans="39:47" x14ac:dyDescent="0.25">
      <c r="AM244" s="5" t="s">
        <v>131</v>
      </c>
      <c r="AN244" s="5" t="s">
        <v>127</v>
      </c>
      <c r="AT244" s="5" t="s">
        <v>131</v>
      </c>
      <c r="AU244" s="5" t="s">
        <v>127</v>
      </c>
    </row>
    <row r="245" spans="39:47" x14ac:dyDescent="0.25">
      <c r="AM245" s="5" t="s">
        <v>132</v>
      </c>
      <c r="AN245" s="5" t="s">
        <v>129</v>
      </c>
      <c r="AT245" s="5" t="s">
        <v>132</v>
      </c>
      <c r="AU245" s="5" t="s">
        <v>129</v>
      </c>
    </row>
    <row r="246" spans="39:47" x14ac:dyDescent="0.25">
      <c r="AM246" s="5" t="s">
        <v>130</v>
      </c>
      <c r="AN246" s="5" t="s">
        <v>125</v>
      </c>
      <c r="AT246" s="5" t="s">
        <v>130</v>
      </c>
      <c r="AU246" s="5" t="s">
        <v>125</v>
      </c>
    </row>
    <row r="247" spans="39:47" x14ac:dyDescent="0.25">
      <c r="AM247" s="5" t="s">
        <v>129</v>
      </c>
      <c r="AN247" s="5" t="s">
        <v>124</v>
      </c>
      <c r="AT247" s="5" t="s">
        <v>129</v>
      </c>
      <c r="AU247" s="5" t="s">
        <v>124</v>
      </c>
    </row>
    <row r="248" spans="39:47" x14ac:dyDescent="0.25">
      <c r="AM248" s="5" t="s">
        <v>125</v>
      </c>
      <c r="AN248" s="5" t="s">
        <v>133</v>
      </c>
      <c r="AT248" s="5" t="s">
        <v>125</v>
      </c>
      <c r="AU248" s="5" t="s">
        <v>133</v>
      </c>
    </row>
    <row r="249" spans="39:47" x14ac:dyDescent="0.25">
      <c r="AM249" s="5" t="s">
        <v>128</v>
      </c>
      <c r="AN249" s="5" t="s">
        <v>127</v>
      </c>
      <c r="AT249" s="5" t="s">
        <v>128</v>
      </c>
      <c r="AU249" s="5" t="s">
        <v>127</v>
      </c>
    </row>
    <row r="250" spans="39:47" x14ac:dyDescent="0.25">
      <c r="AM250" s="5" t="s">
        <v>126</v>
      </c>
      <c r="AN250" s="5" t="s">
        <v>131</v>
      </c>
      <c r="AT250" s="5" t="s">
        <v>126</v>
      </c>
      <c r="AU250" s="5" t="s">
        <v>131</v>
      </c>
    </row>
    <row r="251" spans="39:47" x14ac:dyDescent="0.25">
      <c r="AM251" s="5" t="s">
        <v>132</v>
      </c>
      <c r="AN251" s="5" t="s">
        <v>130</v>
      </c>
      <c r="AT251" s="5" t="s">
        <v>132</v>
      </c>
      <c r="AU251" s="5" t="s">
        <v>130</v>
      </c>
    </row>
    <row r="252" spans="39:47" x14ac:dyDescent="0.25">
      <c r="AM252" s="5" t="s">
        <v>133</v>
      </c>
      <c r="AN252" s="5" t="s">
        <v>132</v>
      </c>
      <c r="AT252" s="5" t="s">
        <v>133</v>
      </c>
      <c r="AU252" s="5" t="s">
        <v>132</v>
      </c>
    </row>
    <row r="253" spans="39:47" x14ac:dyDescent="0.25">
      <c r="AM253" s="5" t="s">
        <v>125</v>
      </c>
      <c r="AN253" s="5" t="s">
        <v>128</v>
      </c>
      <c r="AT253" s="5" t="s">
        <v>125</v>
      </c>
      <c r="AU253" s="5" t="s">
        <v>128</v>
      </c>
    </row>
    <row r="254" spans="39:47" x14ac:dyDescent="0.25">
      <c r="AM254" s="5" t="s">
        <v>130</v>
      </c>
      <c r="AN254" s="5" t="s">
        <v>124</v>
      </c>
      <c r="AT254" s="5" t="s">
        <v>130</v>
      </c>
      <c r="AU254" s="5" t="s">
        <v>124</v>
      </c>
    </row>
    <row r="255" spans="39:47" x14ac:dyDescent="0.25">
      <c r="AM255" s="5" t="s">
        <v>127</v>
      </c>
      <c r="AN255" s="5" t="s">
        <v>126</v>
      </c>
      <c r="AT255" s="5" t="s">
        <v>127</v>
      </c>
      <c r="AU255" s="5" t="s">
        <v>126</v>
      </c>
    </row>
    <row r="256" spans="39:47" x14ac:dyDescent="0.25">
      <c r="AM256" s="5" t="s">
        <v>129</v>
      </c>
      <c r="AN256" s="5" t="s">
        <v>131</v>
      </c>
      <c r="AT256" s="5" t="s">
        <v>129</v>
      </c>
      <c r="AU256" s="5" t="s">
        <v>131</v>
      </c>
    </row>
    <row r="257" spans="39:47" x14ac:dyDescent="0.25">
      <c r="AM257" s="5" t="s">
        <v>126</v>
      </c>
      <c r="AN257" s="5" t="s">
        <v>128</v>
      </c>
      <c r="AT257" s="5" t="s">
        <v>126</v>
      </c>
      <c r="AU257" s="5" t="s">
        <v>128</v>
      </c>
    </row>
    <row r="258" spans="39:47" x14ac:dyDescent="0.25">
      <c r="AM258" s="5" t="s">
        <v>132</v>
      </c>
      <c r="AN258" s="5" t="s">
        <v>125</v>
      </c>
      <c r="AT258" s="5" t="s">
        <v>132</v>
      </c>
      <c r="AU258" s="5" t="s">
        <v>125</v>
      </c>
    </row>
    <row r="259" spans="39:47" x14ac:dyDescent="0.25">
      <c r="AM259" s="5" t="s">
        <v>129</v>
      </c>
      <c r="AN259" s="5" t="s">
        <v>127</v>
      </c>
      <c r="AT259" s="5" t="s">
        <v>129</v>
      </c>
      <c r="AU259" s="5" t="s">
        <v>127</v>
      </c>
    </row>
    <row r="260" spans="39:47" x14ac:dyDescent="0.25">
      <c r="AM260" s="5" t="s">
        <v>131</v>
      </c>
      <c r="AN260" s="5" t="s">
        <v>130</v>
      </c>
      <c r="AT260" s="5" t="s">
        <v>131</v>
      </c>
      <c r="AU260" s="5" t="s">
        <v>130</v>
      </c>
    </row>
    <row r="261" spans="39:47" x14ac:dyDescent="0.25">
      <c r="AM261" s="5" t="s">
        <v>124</v>
      </c>
      <c r="AN261" s="5" t="s">
        <v>133</v>
      </c>
      <c r="AT261" s="5" t="s">
        <v>124</v>
      </c>
      <c r="AU261" s="5" t="s">
        <v>133</v>
      </c>
    </row>
    <row r="262" spans="39:47" x14ac:dyDescent="0.25">
      <c r="AM262" s="5" t="s">
        <v>127</v>
      </c>
      <c r="AN262" s="5" t="s">
        <v>125</v>
      </c>
      <c r="AT262" s="5" t="s">
        <v>127</v>
      </c>
      <c r="AU262" s="5" t="s">
        <v>125</v>
      </c>
    </row>
    <row r="263" spans="39:47" x14ac:dyDescent="0.25">
      <c r="AM263" s="5" t="s">
        <v>128</v>
      </c>
      <c r="AN263" s="5" t="s">
        <v>124</v>
      </c>
      <c r="AT263" s="5" t="s">
        <v>128</v>
      </c>
      <c r="AU263" s="5" t="s">
        <v>124</v>
      </c>
    </row>
    <row r="264" spans="39:47" x14ac:dyDescent="0.25">
      <c r="AM264" s="5" t="s">
        <v>130</v>
      </c>
      <c r="AN264" s="5" t="s">
        <v>129</v>
      </c>
      <c r="AT264" s="5" t="s">
        <v>130</v>
      </c>
      <c r="AU264" s="5" t="s">
        <v>129</v>
      </c>
    </row>
    <row r="265" spans="39:47" x14ac:dyDescent="0.25">
      <c r="AM265" s="5" t="s">
        <v>126</v>
      </c>
      <c r="AN265" s="5" t="s">
        <v>133</v>
      </c>
      <c r="AT265" s="5" t="s">
        <v>126</v>
      </c>
      <c r="AU265" s="5" t="s">
        <v>133</v>
      </c>
    </row>
    <row r="266" spans="39:47" x14ac:dyDescent="0.25">
      <c r="AM266" s="5" t="s">
        <v>131</v>
      </c>
      <c r="AN266" s="5" t="s">
        <v>132</v>
      </c>
      <c r="AT266" s="5" t="s">
        <v>131</v>
      </c>
      <c r="AU266" s="5" t="s">
        <v>132</v>
      </c>
    </row>
    <row r="267" spans="39:47" x14ac:dyDescent="0.25">
      <c r="AM267" s="5" t="s">
        <v>132</v>
      </c>
      <c r="AN267" s="5" t="s">
        <v>124</v>
      </c>
      <c r="AT267" s="5" t="s">
        <v>132</v>
      </c>
      <c r="AU267" s="5" t="s">
        <v>124</v>
      </c>
    </row>
    <row r="268" spans="39:47" x14ac:dyDescent="0.25">
      <c r="AM268" s="5" t="s">
        <v>125</v>
      </c>
      <c r="AN268" s="5" t="s">
        <v>131</v>
      </c>
      <c r="AT268" s="5" t="s">
        <v>125</v>
      </c>
      <c r="AU268" s="5" t="s">
        <v>131</v>
      </c>
    </row>
    <row r="269" spans="39:47" x14ac:dyDescent="0.25">
      <c r="AM269" s="5" t="s">
        <v>127</v>
      </c>
      <c r="AN269" s="5" t="s">
        <v>133</v>
      </c>
      <c r="AT269" s="5" t="s">
        <v>127</v>
      </c>
      <c r="AU269" s="5" t="s">
        <v>133</v>
      </c>
    </row>
    <row r="270" spans="39:47" x14ac:dyDescent="0.25">
      <c r="AM270" s="5" t="s">
        <v>130</v>
      </c>
      <c r="AN270" s="5" t="s">
        <v>126</v>
      </c>
      <c r="AT270" s="5" t="s">
        <v>130</v>
      </c>
      <c r="AU270" s="5" t="s">
        <v>126</v>
      </c>
    </row>
    <row r="271" spans="39:47" x14ac:dyDescent="0.25">
      <c r="AM271" s="5" t="s">
        <v>129</v>
      </c>
      <c r="AN271" s="5" t="s">
        <v>128</v>
      </c>
      <c r="AT271" s="5" t="s">
        <v>129</v>
      </c>
      <c r="AU271" s="5" t="s">
        <v>128</v>
      </c>
    </row>
    <row r="272" spans="39:47" x14ac:dyDescent="0.25">
      <c r="AM272" s="5" t="s">
        <v>124</v>
      </c>
      <c r="AN272" s="5" t="s">
        <v>127</v>
      </c>
      <c r="AT272" s="5" t="s">
        <v>124</v>
      </c>
      <c r="AU272" s="5" t="s">
        <v>127</v>
      </c>
    </row>
    <row r="273" spans="39:47" x14ac:dyDescent="0.25">
      <c r="AM273" s="5" t="s">
        <v>131</v>
      </c>
      <c r="AN273" s="5" t="s">
        <v>128</v>
      </c>
      <c r="AT273" s="5" t="s">
        <v>131</v>
      </c>
      <c r="AU273" s="5" t="s">
        <v>128</v>
      </c>
    </row>
    <row r="274" spans="39:47" x14ac:dyDescent="0.25">
      <c r="AM274" s="5" t="s">
        <v>126</v>
      </c>
      <c r="AN274" s="5" t="s">
        <v>132</v>
      </c>
      <c r="AT274" s="5" t="s">
        <v>126</v>
      </c>
      <c r="AU274" s="5" t="s">
        <v>132</v>
      </c>
    </row>
    <row r="275" spans="39:47" x14ac:dyDescent="0.25">
      <c r="AM275" s="5" t="s">
        <v>133</v>
      </c>
      <c r="AN275" s="5" t="s">
        <v>130</v>
      </c>
      <c r="AT275" s="5" t="s">
        <v>133</v>
      </c>
      <c r="AU275" s="5" t="s">
        <v>130</v>
      </c>
    </row>
    <row r="276" spans="39:47" x14ac:dyDescent="0.25">
      <c r="AM276" s="5" t="s">
        <v>129</v>
      </c>
      <c r="AN276" s="5" t="s">
        <v>125</v>
      </c>
      <c r="AT276" s="5" t="s">
        <v>129</v>
      </c>
      <c r="AU276" s="5" t="s">
        <v>125</v>
      </c>
    </row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67BE-0547-447C-B808-930F389A31C0}">
  <dimension ref="A1:O123"/>
  <sheetViews>
    <sheetView topLeftCell="A59" zoomScale="115" zoomScaleNormal="115" workbookViewId="0">
      <selection activeCell="M304" sqref="M304"/>
    </sheetView>
  </sheetViews>
  <sheetFormatPr defaultRowHeight="14.5" x14ac:dyDescent="0.35"/>
  <cols>
    <col min="1" max="16384" width="8.7265625" style="315"/>
  </cols>
  <sheetData>
    <row r="1" spans="1:11" x14ac:dyDescent="0.35">
      <c r="A1" s="315" t="s">
        <v>759</v>
      </c>
      <c r="B1" s="315" t="s">
        <v>760</v>
      </c>
      <c r="C1" s="316" t="str">
        <f>LEFT(B1,1)</f>
        <v>1</v>
      </c>
      <c r="D1" s="316" t="str">
        <f>RIGHT(B1,2)</f>
        <v xml:space="preserve">2 </v>
      </c>
      <c r="E1" s="317" t="s">
        <v>638</v>
      </c>
      <c r="F1" s="317" t="str">
        <f>CONCATENATE(E1,C1)</f>
        <v>TEAM 1</v>
      </c>
      <c r="G1" s="317" t="s">
        <v>638</v>
      </c>
      <c r="H1" s="317" t="str">
        <f>CONCATENATE(G1,D1)</f>
        <v xml:space="preserve">TEAM 2 </v>
      </c>
      <c r="I1" s="317">
        <v>1</v>
      </c>
      <c r="J1" s="318" t="s">
        <v>110</v>
      </c>
      <c r="K1" s="318" t="s">
        <v>864</v>
      </c>
    </row>
    <row r="2" spans="1:11" x14ac:dyDescent="0.35">
      <c r="A2" s="315" t="s">
        <v>759</v>
      </c>
      <c r="B2" s="315" t="s">
        <v>761</v>
      </c>
      <c r="C2" s="316" t="str">
        <f>LEFT(B2,1)</f>
        <v>3</v>
      </c>
      <c r="D2" s="316" t="str">
        <f>RIGHT(B2,2)</f>
        <v xml:space="preserve">4 </v>
      </c>
      <c r="E2" s="317" t="s">
        <v>638</v>
      </c>
      <c r="F2" s="317" t="str">
        <f>CONCATENATE(E2,C2)</f>
        <v>TEAM 3</v>
      </c>
      <c r="G2" s="317" t="s">
        <v>638</v>
      </c>
      <c r="H2" s="317" t="str">
        <f t="shared" ref="H2:H65" si="0">CONCATENATE(G2,D2)</f>
        <v xml:space="preserve">TEAM 4 </v>
      </c>
      <c r="I2" s="317">
        <v>2</v>
      </c>
      <c r="J2" s="318" t="s">
        <v>112</v>
      </c>
      <c r="K2" s="318" t="s">
        <v>865</v>
      </c>
    </row>
    <row r="3" spans="1:11" x14ac:dyDescent="0.35">
      <c r="A3" s="315" t="s">
        <v>759</v>
      </c>
      <c r="B3" s="315" t="s">
        <v>762</v>
      </c>
      <c r="C3" s="316" t="str">
        <f t="shared" ref="C3:C66" si="1">LEFT(B3,1)</f>
        <v>5</v>
      </c>
      <c r="D3" s="316" t="str">
        <f t="shared" ref="D3:D66" si="2">RIGHT(B3,2)</f>
        <v xml:space="preserve">6 </v>
      </c>
      <c r="E3" s="317" t="s">
        <v>638</v>
      </c>
      <c r="F3" s="317" t="str">
        <f t="shared" ref="F3:F66" si="3">CONCATENATE(E3,C3)</f>
        <v>TEAM 5</v>
      </c>
      <c r="G3" s="317" t="s">
        <v>638</v>
      </c>
      <c r="H3" s="317" t="str">
        <f t="shared" si="0"/>
        <v xml:space="preserve">TEAM 6 </v>
      </c>
      <c r="I3" s="317">
        <v>3</v>
      </c>
      <c r="J3" s="318" t="s">
        <v>114</v>
      </c>
      <c r="K3" s="318" t="s">
        <v>867</v>
      </c>
    </row>
    <row r="4" spans="1:11" x14ac:dyDescent="0.35">
      <c r="A4" s="315" t="s">
        <v>759</v>
      </c>
      <c r="B4" s="315" t="s">
        <v>763</v>
      </c>
      <c r="C4" s="316" t="str">
        <f t="shared" si="1"/>
        <v>7</v>
      </c>
      <c r="D4" s="316" t="str">
        <f t="shared" si="2"/>
        <v xml:space="preserve">8 </v>
      </c>
      <c r="E4" s="317" t="s">
        <v>638</v>
      </c>
      <c r="F4" s="317" t="str">
        <f t="shared" si="3"/>
        <v>TEAM 7</v>
      </c>
      <c r="G4" s="317" t="s">
        <v>638</v>
      </c>
      <c r="H4" s="317" t="str">
        <f t="shared" si="0"/>
        <v xml:space="preserve">TEAM 8 </v>
      </c>
      <c r="I4" s="317">
        <v>4</v>
      </c>
      <c r="J4" s="318" t="s">
        <v>116</v>
      </c>
      <c r="K4" s="318" t="s">
        <v>869</v>
      </c>
    </row>
    <row r="5" spans="1:11" x14ac:dyDescent="0.35">
      <c r="A5" s="315" t="s">
        <v>759</v>
      </c>
      <c r="B5" s="315" t="s">
        <v>764</v>
      </c>
      <c r="C5" s="316" t="str">
        <f t="shared" si="1"/>
        <v>9</v>
      </c>
      <c r="D5" s="316" t="str">
        <f>RIGHT(B5,3)</f>
        <v xml:space="preserve">10 </v>
      </c>
      <c r="E5" s="317" t="s">
        <v>638</v>
      </c>
      <c r="F5" s="317" t="str">
        <f t="shared" si="3"/>
        <v>TEAM 9</v>
      </c>
      <c r="G5" s="317" t="s">
        <v>638</v>
      </c>
      <c r="H5" s="317" t="str">
        <f t="shared" si="0"/>
        <v xml:space="preserve">TEAM 10 </v>
      </c>
      <c r="I5" s="317">
        <v>5</v>
      </c>
      <c r="J5" s="318" t="s">
        <v>118</v>
      </c>
      <c r="K5" s="318" t="s">
        <v>871</v>
      </c>
    </row>
    <row r="6" spans="1:11" x14ac:dyDescent="0.35">
      <c r="A6" s="315" t="s">
        <v>759</v>
      </c>
      <c r="B6" s="315" t="s">
        <v>765</v>
      </c>
      <c r="C6" s="316" t="str">
        <f>LEFT(B6,2)</f>
        <v>11</v>
      </c>
      <c r="D6" s="316" t="str">
        <f>RIGHT(B6,3)</f>
        <v xml:space="preserve">12 </v>
      </c>
      <c r="E6" s="317" t="s">
        <v>638</v>
      </c>
      <c r="F6" s="317" t="str">
        <f t="shared" si="3"/>
        <v>TEAM 11</v>
      </c>
      <c r="G6" s="317" t="s">
        <v>638</v>
      </c>
      <c r="H6" s="317" t="str">
        <f t="shared" si="0"/>
        <v xml:space="preserve">TEAM 12 </v>
      </c>
      <c r="I6" s="317">
        <v>6</v>
      </c>
      <c r="J6" s="318" t="s">
        <v>120</v>
      </c>
      <c r="K6" s="318" t="s">
        <v>872</v>
      </c>
    </row>
    <row r="7" spans="1:11" x14ac:dyDescent="0.35">
      <c r="A7" s="315" t="s">
        <v>759</v>
      </c>
      <c r="B7" s="315" t="s">
        <v>766</v>
      </c>
      <c r="C7" s="316" t="str">
        <f t="shared" si="1"/>
        <v>1</v>
      </c>
      <c r="D7" s="316" t="str">
        <f t="shared" si="2"/>
        <v xml:space="preserve">4 </v>
      </c>
      <c r="E7" s="317" t="s">
        <v>638</v>
      </c>
      <c r="F7" s="317" t="str">
        <f t="shared" si="3"/>
        <v>TEAM 1</v>
      </c>
      <c r="G7" s="317" t="s">
        <v>638</v>
      </c>
      <c r="H7" s="317" t="str">
        <f t="shared" si="0"/>
        <v xml:space="preserve">TEAM 4 </v>
      </c>
      <c r="I7" s="317">
        <v>7</v>
      </c>
      <c r="J7" s="318" t="s">
        <v>122</v>
      </c>
      <c r="K7" s="318" t="s">
        <v>874</v>
      </c>
    </row>
    <row r="8" spans="1:11" x14ac:dyDescent="0.35">
      <c r="A8" s="315" t="s">
        <v>767</v>
      </c>
      <c r="B8" s="315" t="s">
        <v>768</v>
      </c>
      <c r="C8" s="316" t="str">
        <f t="shared" si="1"/>
        <v>1</v>
      </c>
      <c r="D8" s="316" t="str">
        <f t="shared" si="2"/>
        <v xml:space="preserve">8 </v>
      </c>
      <c r="E8" s="317" t="s">
        <v>638</v>
      </c>
      <c r="F8" s="317" t="str">
        <f t="shared" si="3"/>
        <v>TEAM 1</v>
      </c>
      <c r="G8" s="317" t="s">
        <v>638</v>
      </c>
      <c r="H8" s="317" t="str">
        <f t="shared" si="0"/>
        <v xml:space="preserve">TEAM 8 </v>
      </c>
      <c r="I8" s="317">
        <v>8</v>
      </c>
      <c r="J8" s="318" t="s">
        <v>120</v>
      </c>
      <c r="K8" s="318" t="s">
        <v>869</v>
      </c>
    </row>
    <row r="9" spans="1:11" x14ac:dyDescent="0.35">
      <c r="A9" s="315" t="s">
        <v>767</v>
      </c>
      <c r="B9" s="315" t="s">
        <v>769</v>
      </c>
      <c r="C9" s="316" t="str">
        <f t="shared" si="1"/>
        <v>1</v>
      </c>
      <c r="D9" s="316" t="str">
        <f t="shared" si="2"/>
        <v xml:space="preserve">0 </v>
      </c>
      <c r="E9" s="317" t="s">
        <v>638</v>
      </c>
      <c r="F9" s="317" t="str">
        <f t="shared" si="3"/>
        <v>TEAM 1</v>
      </c>
      <c r="G9" s="317" t="s">
        <v>638</v>
      </c>
      <c r="H9" s="317" t="str">
        <f t="shared" si="0"/>
        <v xml:space="preserve">TEAM 0 </v>
      </c>
      <c r="I9" s="317">
        <v>9</v>
      </c>
      <c r="J9" s="318" t="s">
        <v>122</v>
      </c>
      <c r="K9" s="318" t="s">
        <v>871</v>
      </c>
    </row>
    <row r="10" spans="1:11" x14ac:dyDescent="0.35">
      <c r="A10" s="315" t="s">
        <v>767</v>
      </c>
      <c r="B10" s="315" t="s">
        <v>770</v>
      </c>
      <c r="C10" s="316" t="str">
        <f t="shared" si="1"/>
        <v>1</v>
      </c>
      <c r="D10" s="316" t="str">
        <f t="shared" si="2"/>
        <v xml:space="preserve">2 </v>
      </c>
      <c r="E10" s="317" t="s">
        <v>638</v>
      </c>
      <c r="F10" s="317" t="str">
        <f t="shared" si="3"/>
        <v>TEAM 1</v>
      </c>
      <c r="G10" s="317" t="s">
        <v>638</v>
      </c>
      <c r="H10" s="317" t="str">
        <f t="shared" si="0"/>
        <v xml:space="preserve">TEAM 2 </v>
      </c>
      <c r="I10" s="317">
        <v>10</v>
      </c>
      <c r="J10" s="318" t="s">
        <v>110</v>
      </c>
      <c r="K10" s="318" t="s">
        <v>872</v>
      </c>
    </row>
    <row r="11" spans="1:11" x14ac:dyDescent="0.35">
      <c r="A11" s="315" t="s">
        <v>767</v>
      </c>
      <c r="B11" s="315" t="s">
        <v>771</v>
      </c>
      <c r="C11" s="316" t="str">
        <f t="shared" si="1"/>
        <v>3</v>
      </c>
      <c r="D11" s="316" t="str">
        <f t="shared" si="2"/>
        <v xml:space="preserve">4 </v>
      </c>
      <c r="E11" s="317" t="s">
        <v>638</v>
      </c>
      <c r="F11" s="317" t="str">
        <f t="shared" si="3"/>
        <v>TEAM 3</v>
      </c>
      <c r="G11" s="317" t="s">
        <v>638</v>
      </c>
      <c r="H11" s="317" t="str">
        <f t="shared" si="0"/>
        <v xml:space="preserve">TEAM 4 </v>
      </c>
      <c r="I11" s="317">
        <v>11</v>
      </c>
      <c r="J11" s="318" t="s">
        <v>112</v>
      </c>
      <c r="K11" s="318" t="s">
        <v>874</v>
      </c>
    </row>
    <row r="12" spans="1:11" x14ac:dyDescent="0.35">
      <c r="A12" s="315" t="s">
        <v>767</v>
      </c>
      <c r="B12" s="315" t="s">
        <v>772</v>
      </c>
      <c r="C12" s="316" t="str">
        <f t="shared" si="1"/>
        <v>2</v>
      </c>
      <c r="D12" s="316" t="str">
        <f t="shared" si="2"/>
        <v xml:space="preserve">5 </v>
      </c>
      <c r="E12" s="317" t="s">
        <v>638</v>
      </c>
      <c r="F12" s="317" t="str">
        <f t="shared" si="3"/>
        <v>TEAM 2</v>
      </c>
      <c r="G12" s="317" t="s">
        <v>638</v>
      </c>
      <c r="H12" s="317" t="str">
        <f t="shared" si="0"/>
        <v xml:space="preserve">TEAM 5 </v>
      </c>
      <c r="I12" s="317">
        <v>12</v>
      </c>
      <c r="J12" s="318" t="s">
        <v>111</v>
      </c>
      <c r="K12" s="318" t="s">
        <v>866</v>
      </c>
    </row>
    <row r="13" spans="1:11" x14ac:dyDescent="0.35">
      <c r="A13" s="315" t="s">
        <v>767</v>
      </c>
      <c r="B13" s="315" t="s">
        <v>773</v>
      </c>
      <c r="C13" s="316" t="str">
        <f t="shared" si="1"/>
        <v>4</v>
      </c>
      <c r="D13" s="316" t="str">
        <f t="shared" si="2"/>
        <v xml:space="preserve">7 </v>
      </c>
      <c r="E13" s="317" t="s">
        <v>638</v>
      </c>
      <c r="F13" s="317" t="str">
        <f t="shared" si="3"/>
        <v>TEAM 4</v>
      </c>
      <c r="G13" s="317" t="s">
        <v>638</v>
      </c>
      <c r="H13" s="317" t="str">
        <f t="shared" si="0"/>
        <v xml:space="preserve">TEAM 7 </v>
      </c>
      <c r="I13" s="317">
        <v>13</v>
      </c>
      <c r="J13" s="318" t="s">
        <v>113</v>
      </c>
      <c r="K13" s="318" t="s">
        <v>868</v>
      </c>
    </row>
    <row r="14" spans="1:11" x14ac:dyDescent="0.35">
      <c r="A14" s="315" t="s">
        <v>767</v>
      </c>
      <c r="B14" s="315" t="s">
        <v>774</v>
      </c>
      <c r="C14" s="316" t="str">
        <f t="shared" si="1"/>
        <v>6</v>
      </c>
      <c r="D14" s="316" t="str">
        <f t="shared" si="2"/>
        <v xml:space="preserve">9 </v>
      </c>
      <c r="E14" s="317" t="s">
        <v>638</v>
      </c>
      <c r="F14" s="317" t="str">
        <f t="shared" si="3"/>
        <v>TEAM 6</v>
      </c>
      <c r="G14" s="317" t="s">
        <v>638</v>
      </c>
      <c r="H14" s="317" t="str">
        <f t="shared" si="0"/>
        <v xml:space="preserve">TEAM 9 </v>
      </c>
      <c r="I14" s="317">
        <v>14</v>
      </c>
      <c r="J14" s="318" t="s">
        <v>115</v>
      </c>
      <c r="K14" s="318" t="s">
        <v>870</v>
      </c>
    </row>
    <row r="15" spans="1:11" x14ac:dyDescent="0.35">
      <c r="A15" s="315" t="s">
        <v>775</v>
      </c>
      <c r="B15" s="315" t="s">
        <v>776</v>
      </c>
      <c r="C15" s="316" t="str">
        <f t="shared" si="1"/>
        <v>1</v>
      </c>
      <c r="D15" s="316" t="str">
        <f t="shared" si="2"/>
        <v xml:space="preserve">5 </v>
      </c>
      <c r="E15" s="317" t="s">
        <v>638</v>
      </c>
      <c r="F15" s="317" t="str">
        <f t="shared" si="3"/>
        <v>TEAM 1</v>
      </c>
      <c r="G15" s="317" t="s">
        <v>638</v>
      </c>
      <c r="H15" s="317" t="str">
        <f t="shared" si="0"/>
        <v xml:space="preserve">TEAM 5 </v>
      </c>
      <c r="I15" s="317">
        <v>15</v>
      </c>
      <c r="J15" s="318" t="s">
        <v>119</v>
      </c>
      <c r="K15" s="318" t="s">
        <v>866</v>
      </c>
    </row>
    <row r="16" spans="1:11" x14ac:dyDescent="0.35">
      <c r="A16" s="315" t="s">
        <v>775</v>
      </c>
      <c r="B16" s="315" t="s">
        <v>777</v>
      </c>
      <c r="C16" s="316" t="str">
        <f t="shared" si="1"/>
        <v>1</v>
      </c>
      <c r="D16" s="316" t="str">
        <f t="shared" si="2"/>
        <v xml:space="preserve">7 </v>
      </c>
      <c r="E16" s="317" t="s">
        <v>638</v>
      </c>
      <c r="F16" s="317" t="str">
        <f t="shared" si="3"/>
        <v>TEAM 1</v>
      </c>
      <c r="G16" s="317" t="s">
        <v>638</v>
      </c>
      <c r="H16" s="317" t="str">
        <f t="shared" si="0"/>
        <v xml:space="preserve">TEAM 7 </v>
      </c>
      <c r="I16" s="317">
        <v>16</v>
      </c>
      <c r="J16" s="318" t="s">
        <v>121</v>
      </c>
      <c r="K16" s="318" t="s">
        <v>868</v>
      </c>
    </row>
    <row r="17" spans="1:11" x14ac:dyDescent="0.35">
      <c r="A17" s="315" t="s">
        <v>775</v>
      </c>
      <c r="B17" s="315" t="s">
        <v>778</v>
      </c>
      <c r="C17" s="316" t="str">
        <f t="shared" si="1"/>
        <v>9</v>
      </c>
      <c r="D17" s="316" t="str">
        <f t="shared" si="2"/>
        <v xml:space="preserve">4 </v>
      </c>
      <c r="E17" s="317" t="s">
        <v>638</v>
      </c>
      <c r="F17" s="317" t="str">
        <f t="shared" si="3"/>
        <v>TEAM 9</v>
      </c>
      <c r="G17" s="317" t="s">
        <v>638</v>
      </c>
      <c r="H17" s="317" t="str">
        <f t="shared" si="0"/>
        <v xml:space="preserve">TEAM 4 </v>
      </c>
      <c r="I17" s="317">
        <v>17</v>
      </c>
      <c r="J17" s="318" t="s">
        <v>118</v>
      </c>
      <c r="K17" s="318" t="s">
        <v>874</v>
      </c>
    </row>
    <row r="18" spans="1:11" x14ac:dyDescent="0.35">
      <c r="A18" s="315" t="s">
        <v>775</v>
      </c>
      <c r="B18" s="315" t="s">
        <v>779</v>
      </c>
      <c r="C18" s="316" t="str">
        <f t="shared" si="1"/>
        <v>2</v>
      </c>
      <c r="D18" s="316" t="str">
        <f t="shared" si="2"/>
        <v xml:space="preserve">1 </v>
      </c>
      <c r="E18" s="317" t="s">
        <v>638</v>
      </c>
      <c r="F18" s="317" t="str">
        <f t="shared" si="3"/>
        <v>TEAM 2</v>
      </c>
      <c r="G18" s="317" t="s">
        <v>638</v>
      </c>
      <c r="H18" s="317" t="str">
        <f t="shared" si="0"/>
        <v xml:space="preserve">TEAM 1 </v>
      </c>
      <c r="I18" s="317">
        <v>18</v>
      </c>
      <c r="J18" s="318" t="s">
        <v>111</v>
      </c>
      <c r="K18" s="318" t="s">
        <v>120</v>
      </c>
    </row>
    <row r="19" spans="1:11" x14ac:dyDescent="0.35">
      <c r="A19" s="315" t="s">
        <v>775</v>
      </c>
      <c r="B19" s="315" t="s">
        <v>780</v>
      </c>
      <c r="C19" s="316" t="str">
        <f t="shared" si="1"/>
        <v>4</v>
      </c>
      <c r="D19" s="316" t="str">
        <f t="shared" si="2"/>
        <v xml:space="preserve">3 </v>
      </c>
      <c r="E19" s="317" t="s">
        <v>638</v>
      </c>
      <c r="F19" s="317" t="str">
        <f t="shared" si="3"/>
        <v>TEAM 4</v>
      </c>
      <c r="G19" s="317" t="s">
        <v>638</v>
      </c>
      <c r="H19" s="317" t="str">
        <f t="shared" si="0"/>
        <v xml:space="preserve">TEAM 3 </v>
      </c>
      <c r="I19" s="317">
        <v>19</v>
      </c>
      <c r="J19" s="318" t="s">
        <v>113</v>
      </c>
      <c r="K19" s="318" t="s">
        <v>873</v>
      </c>
    </row>
    <row r="20" spans="1:11" x14ac:dyDescent="0.35">
      <c r="A20" s="315" t="s">
        <v>775</v>
      </c>
      <c r="B20" s="315" t="s">
        <v>781</v>
      </c>
      <c r="C20" s="316" t="str">
        <f t="shared" si="1"/>
        <v>6</v>
      </c>
      <c r="D20" s="316" t="str">
        <f t="shared" si="2"/>
        <v xml:space="preserve">1 </v>
      </c>
      <c r="E20" s="317" t="s">
        <v>638</v>
      </c>
      <c r="F20" s="317" t="str">
        <f t="shared" si="3"/>
        <v>TEAM 6</v>
      </c>
      <c r="G20" s="317" t="s">
        <v>638</v>
      </c>
      <c r="H20" s="317" t="str">
        <f t="shared" si="0"/>
        <v xml:space="preserve">TEAM 1 </v>
      </c>
      <c r="I20" s="317">
        <v>20</v>
      </c>
      <c r="J20" s="318" t="s">
        <v>115</v>
      </c>
      <c r="K20" s="318" t="s">
        <v>863</v>
      </c>
    </row>
    <row r="21" spans="1:11" x14ac:dyDescent="0.35">
      <c r="A21" s="315" t="s">
        <v>775</v>
      </c>
      <c r="B21" s="315" t="s">
        <v>782</v>
      </c>
      <c r="C21" s="316" t="str">
        <f t="shared" si="1"/>
        <v>8</v>
      </c>
      <c r="D21" s="316" t="str">
        <f t="shared" si="2"/>
        <v xml:space="preserve">3 </v>
      </c>
      <c r="E21" s="317" t="s">
        <v>638</v>
      </c>
      <c r="F21" s="317" t="str">
        <f t="shared" si="3"/>
        <v>TEAM 8</v>
      </c>
      <c r="G21" s="317" t="s">
        <v>638</v>
      </c>
      <c r="H21" s="317" t="str">
        <f t="shared" si="0"/>
        <v xml:space="preserve">TEAM 3 </v>
      </c>
      <c r="I21" s="317">
        <v>21</v>
      </c>
      <c r="J21" s="318" t="s">
        <v>117</v>
      </c>
      <c r="K21" s="318" t="s">
        <v>112</v>
      </c>
    </row>
    <row r="22" spans="1:11" x14ac:dyDescent="0.35">
      <c r="A22" s="315" t="s">
        <v>783</v>
      </c>
      <c r="B22" s="315" t="s">
        <v>784</v>
      </c>
      <c r="C22" s="316" t="str">
        <f t="shared" si="1"/>
        <v>9</v>
      </c>
      <c r="D22" s="316" t="str">
        <f t="shared" si="2"/>
        <v xml:space="preserve">4 </v>
      </c>
      <c r="E22" s="317" t="s">
        <v>638</v>
      </c>
      <c r="F22" s="317" t="str">
        <f t="shared" si="3"/>
        <v>TEAM 9</v>
      </c>
      <c r="G22" s="317" t="s">
        <v>638</v>
      </c>
      <c r="H22" s="317" t="str">
        <f t="shared" si="0"/>
        <v xml:space="preserve">TEAM 4 </v>
      </c>
      <c r="I22" s="317">
        <v>22</v>
      </c>
      <c r="J22" s="318" t="s">
        <v>118</v>
      </c>
      <c r="K22" s="318" t="s">
        <v>865</v>
      </c>
    </row>
    <row r="23" spans="1:11" x14ac:dyDescent="0.35">
      <c r="A23" s="315" t="s">
        <v>783</v>
      </c>
      <c r="B23" s="315" t="s">
        <v>785</v>
      </c>
      <c r="C23" s="316" t="str">
        <f t="shared" si="1"/>
        <v>1</v>
      </c>
      <c r="D23" s="316" t="str">
        <f t="shared" si="2"/>
        <v xml:space="preserve">6 </v>
      </c>
      <c r="E23" s="317" t="s">
        <v>638</v>
      </c>
      <c r="F23" s="317" t="str">
        <f t="shared" si="3"/>
        <v>TEAM 1</v>
      </c>
      <c r="G23" s="317" t="s">
        <v>638</v>
      </c>
      <c r="H23" s="317" t="str">
        <f t="shared" si="0"/>
        <v xml:space="preserve">TEAM 6 </v>
      </c>
      <c r="I23" s="317">
        <v>23</v>
      </c>
      <c r="J23" s="318" t="s">
        <v>120</v>
      </c>
      <c r="K23" s="318" t="s">
        <v>867</v>
      </c>
    </row>
    <row r="24" spans="1:11" x14ac:dyDescent="0.35">
      <c r="A24" s="315" t="s">
        <v>783</v>
      </c>
      <c r="B24" s="315" t="s">
        <v>786</v>
      </c>
      <c r="C24" s="316" t="str">
        <f t="shared" si="1"/>
        <v>8</v>
      </c>
      <c r="D24" s="316" t="str">
        <f t="shared" si="2"/>
        <v xml:space="preserve">3 </v>
      </c>
      <c r="E24" s="317" t="s">
        <v>638</v>
      </c>
      <c r="F24" s="317" t="str">
        <f t="shared" si="3"/>
        <v>TEAM 8</v>
      </c>
      <c r="G24" s="317" t="s">
        <v>638</v>
      </c>
      <c r="H24" s="317" t="str">
        <f t="shared" si="0"/>
        <v xml:space="preserve">TEAM 3 </v>
      </c>
      <c r="I24" s="317">
        <v>24</v>
      </c>
      <c r="J24" s="318" t="s">
        <v>117</v>
      </c>
      <c r="K24" s="318" t="s">
        <v>873</v>
      </c>
    </row>
    <row r="25" spans="1:11" x14ac:dyDescent="0.35">
      <c r="A25" s="315" t="s">
        <v>783</v>
      </c>
      <c r="B25" s="315" t="s">
        <v>787</v>
      </c>
      <c r="C25" s="316" t="str">
        <f t="shared" si="1"/>
        <v>1</v>
      </c>
      <c r="D25" s="316" t="str">
        <f t="shared" si="2"/>
        <v xml:space="preserve">1 </v>
      </c>
      <c r="E25" s="317" t="s">
        <v>638</v>
      </c>
      <c r="F25" s="317" t="str">
        <f t="shared" si="3"/>
        <v>TEAM 1</v>
      </c>
      <c r="G25" s="317" t="s">
        <v>638</v>
      </c>
      <c r="H25" s="317" t="str">
        <f t="shared" si="0"/>
        <v xml:space="preserve">TEAM 1 </v>
      </c>
      <c r="I25" s="317">
        <v>25</v>
      </c>
      <c r="J25" s="318" t="s">
        <v>119</v>
      </c>
      <c r="K25" s="318" t="s">
        <v>863</v>
      </c>
    </row>
    <row r="26" spans="1:11" x14ac:dyDescent="0.35">
      <c r="A26" s="315" t="s">
        <v>783</v>
      </c>
      <c r="B26" s="315" t="s">
        <v>788</v>
      </c>
      <c r="C26" s="316" t="str">
        <f t="shared" si="1"/>
        <v>3</v>
      </c>
      <c r="D26" s="316" t="str">
        <f t="shared" si="2"/>
        <v xml:space="preserve">2 </v>
      </c>
      <c r="E26" s="317" t="s">
        <v>638</v>
      </c>
      <c r="F26" s="317" t="str">
        <f t="shared" si="3"/>
        <v>TEAM 3</v>
      </c>
      <c r="G26" s="317" t="s">
        <v>638</v>
      </c>
      <c r="H26" s="317" t="str">
        <f t="shared" si="0"/>
        <v xml:space="preserve">TEAM 2 </v>
      </c>
      <c r="I26" s="317">
        <v>26</v>
      </c>
      <c r="J26" s="318" t="s">
        <v>112</v>
      </c>
      <c r="K26" s="318" t="s">
        <v>872</v>
      </c>
    </row>
    <row r="27" spans="1:11" x14ac:dyDescent="0.35">
      <c r="A27" s="315" t="s">
        <v>783</v>
      </c>
      <c r="B27" s="315" t="s">
        <v>789</v>
      </c>
      <c r="C27" s="316" t="str">
        <f t="shared" si="1"/>
        <v>5</v>
      </c>
      <c r="D27" s="316" t="str">
        <f t="shared" si="2"/>
        <v xml:space="preserve">4 </v>
      </c>
      <c r="E27" s="317" t="s">
        <v>638</v>
      </c>
      <c r="F27" s="317" t="str">
        <f t="shared" si="3"/>
        <v>TEAM 5</v>
      </c>
      <c r="G27" s="317" t="s">
        <v>638</v>
      </c>
      <c r="H27" s="317" t="str">
        <f t="shared" si="0"/>
        <v xml:space="preserve">TEAM 4 </v>
      </c>
      <c r="I27" s="317">
        <v>27</v>
      </c>
      <c r="J27" s="318" t="s">
        <v>114</v>
      </c>
      <c r="K27" s="318" t="s">
        <v>874</v>
      </c>
    </row>
    <row r="28" spans="1:11" x14ac:dyDescent="0.35">
      <c r="A28" s="315" t="s">
        <v>783</v>
      </c>
      <c r="B28" s="315" t="s">
        <v>790</v>
      </c>
      <c r="C28" s="316" t="str">
        <f t="shared" si="1"/>
        <v>7</v>
      </c>
      <c r="D28" s="316" t="str">
        <f t="shared" si="2"/>
        <v xml:space="preserve">2 </v>
      </c>
      <c r="E28" s="317" t="s">
        <v>638</v>
      </c>
      <c r="F28" s="317" t="str">
        <f t="shared" si="3"/>
        <v>TEAM 7</v>
      </c>
      <c r="G28" s="317" t="s">
        <v>638</v>
      </c>
      <c r="H28" s="317" t="str">
        <f t="shared" si="0"/>
        <v xml:space="preserve">TEAM 2 </v>
      </c>
      <c r="I28" s="317">
        <v>28</v>
      </c>
      <c r="J28" s="318" t="s">
        <v>116</v>
      </c>
      <c r="K28" s="318" t="s">
        <v>864</v>
      </c>
    </row>
    <row r="29" spans="1:11" x14ac:dyDescent="0.35">
      <c r="A29" s="315" t="s">
        <v>791</v>
      </c>
      <c r="B29" s="315" t="s">
        <v>792</v>
      </c>
      <c r="C29" s="316" t="str">
        <f t="shared" si="1"/>
        <v>1</v>
      </c>
      <c r="D29" s="316" t="str">
        <f t="shared" si="2"/>
        <v xml:space="preserve">7 </v>
      </c>
      <c r="E29" s="317" t="s">
        <v>638</v>
      </c>
      <c r="F29" s="317" t="str">
        <f t="shared" si="3"/>
        <v>TEAM 1</v>
      </c>
      <c r="G29" s="317" t="s">
        <v>638</v>
      </c>
      <c r="H29" s="317" t="str">
        <f t="shared" si="0"/>
        <v xml:space="preserve">TEAM 7 </v>
      </c>
      <c r="I29" s="317">
        <v>29</v>
      </c>
      <c r="J29" s="318" t="s">
        <v>123</v>
      </c>
      <c r="K29" s="318" t="s">
        <v>868</v>
      </c>
    </row>
    <row r="30" spans="1:11" x14ac:dyDescent="0.35">
      <c r="A30" s="315" t="s">
        <v>791</v>
      </c>
      <c r="B30" s="315" t="s">
        <v>793</v>
      </c>
      <c r="C30" s="316" t="str">
        <f t="shared" si="1"/>
        <v>2</v>
      </c>
      <c r="D30" s="316" t="str">
        <f t="shared" si="2"/>
        <v xml:space="preserve">9 </v>
      </c>
      <c r="E30" s="317" t="s">
        <v>638</v>
      </c>
      <c r="F30" s="317" t="str">
        <f t="shared" si="3"/>
        <v>TEAM 2</v>
      </c>
      <c r="G30" s="317" t="s">
        <v>638</v>
      </c>
      <c r="H30" s="317" t="str">
        <f t="shared" si="0"/>
        <v xml:space="preserve">TEAM 9 </v>
      </c>
      <c r="I30" s="317">
        <v>30</v>
      </c>
      <c r="J30" s="318" t="s">
        <v>111</v>
      </c>
      <c r="K30" s="318" t="s">
        <v>870</v>
      </c>
    </row>
    <row r="31" spans="1:11" x14ac:dyDescent="0.35">
      <c r="A31" s="315" t="s">
        <v>791</v>
      </c>
      <c r="B31" s="315" t="s">
        <v>794</v>
      </c>
      <c r="C31" s="316" t="str">
        <f t="shared" si="1"/>
        <v>4</v>
      </c>
      <c r="D31" s="316" t="str">
        <f t="shared" si="2"/>
        <v xml:space="preserve">1 </v>
      </c>
      <c r="E31" s="317" t="s">
        <v>638</v>
      </c>
      <c r="F31" s="317" t="str">
        <f t="shared" si="3"/>
        <v>TEAM 4</v>
      </c>
      <c r="G31" s="317" t="s">
        <v>638</v>
      </c>
      <c r="H31" s="317" t="str">
        <f t="shared" si="0"/>
        <v xml:space="preserve">TEAM 1 </v>
      </c>
      <c r="I31" s="317">
        <v>31</v>
      </c>
      <c r="J31" s="318" t="s">
        <v>113</v>
      </c>
      <c r="K31" s="318" t="s">
        <v>120</v>
      </c>
    </row>
    <row r="32" spans="1:11" x14ac:dyDescent="0.35">
      <c r="A32" s="315" t="s">
        <v>791</v>
      </c>
      <c r="B32" s="315" t="s">
        <v>795</v>
      </c>
      <c r="C32" s="316" t="str">
        <f t="shared" si="1"/>
        <v>6</v>
      </c>
      <c r="D32" s="316" t="str">
        <f t="shared" si="2"/>
        <v xml:space="preserve">3 </v>
      </c>
      <c r="E32" s="317" t="s">
        <v>638</v>
      </c>
      <c r="F32" s="317" t="str">
        <f t="shared" si="3"/>
        <v>TEAM 6</v>
      </c>
      <c r="G32" s="317" t="s">
        <v>638</v>
      </c>
      <c r="H32" s="317" t="str">
        <f t="shared" si="0"/>
        <v xml:space="preserve">TEAM 3 </v>
      </c>
      <c r="I32" s="317">
        <v>32</v>
      </c>
      <c r="J32" s="318" t="s">
        <v>115</v>
      </c>
      <c r="K32" s="318" t="s">
        <v>873</v>
      </c>
    </row>
    <row r="33" spans="1:11" x14ac:dyDescent="0.35">
      <c r="A33" s="315" t="s">
        <v>791</v>
      </c>
      <c r="B33" s="315" t="s">
        <v>796</v>
      </c>
      <c r="C33" s="316" t="str">
        <f t="shared" si="1"/>
        <v>1</v>
      </c>
      <c r="D33" s="316" t="str">
        <f t="shared" si="2"/>
        <v xml:space="preserve">8 </v>
      </c>
      <c r="E33" s="317" t="s">
        <v>638</v>
      </c>
      <c r="F33" s="317" t="str">
        <f t="shared" si="3"/>
        <v>TEAM 1</v>
      </c>
      <c r="G33" s="317" t="s">
        <v>638</v>
      </c>
      <c r="H33" s="317" t="str">
        <f t="shared" si="0"/>
        <v xml:space="preserve">TEAM 8 </v>
      </c>
      <c r="I33" s="317">
        <v>33</v>
      </c>
      <c r="J33" s="318" t="s">
        <v>110</v>
      </c>
      <c r="K33" s="318" t="s">
        <v>869</v>
      </c>
    </row>
    <row r="34" spans="1:11" x14ac:dyDescent="0.35">
      <c r="A34" s="315" t="s">
        <v>791</v>
      </c>
      <c r="B34" s="315" t="s">
        <v>797</v>
      </c>
      <c r="C34" s="316" t="str">
        <f t="shared" si="1"/>
        <v>1</v>
      </c>
      <c r="D34" s="316" t="str">
        <f t="shared" si="2"/>
        <v xml:space="preserve">3 </v>
      </c>
      <c r="E34" s="317" t="s">
        <v>638</v>
      </c>
      <c r="F34" s="317" t="str">
        <f t="shared" si="3"/>
        <v>TEAM 1</v>
      </c>
      <c r="G34" s="317" t="s">
        <v>638</v>
      </c>
      <c r="H34" s="317" t="str">
        <f t="shared" si="0"/>
        <v xml:space="preserve">TEAM 3 </v>
      </c>
      <c r="I34" s="317">
        <v>34</v>
      </c>
      <c r="J34" s="318" t="s">
        <v>119</v>
      </c>
      <c r="K34" s="318" t="s">
        <v>112</v>
      </c>
    </row>
    <row r="35" spans="1:11" x14ac:dyDescent="0.35">
      <c r="A35" s="315" t="s">
        <v>791</v>
      </c>
      <c r="B35" s="315" t="s">
        <v>798</v>
      </c>
      <c r="C35" s="316" t="str">
        <f t="shared" si="1"/>
        <v>1</v>
      </c>
      <c r="D35" s="316" t="str">
        <f t="shared" si="2"/>
        <v xml:space="preserve">5 </v>
      </c>
      <c r="E35" s="317" t="s">
        <v>638</v>
      </c>
      <c r="F35" s="317" t="str">
        <f t="shared" si="3"/>
        <v>TEAM 1</v>
      </c>
      <c r="G35" s="317" t="s">
        <v>638</v>
      </c>
      <c r="H35" s="317" t="str">
        <f t="shared" si="0"/>
        <v xml:space="preserve">TEAM 5 </v>
      </c>
      <c r="I35" s="317">
        <v>35</v>
      </c>
      <c r="J35" s="318" t="s">
        <v>121</v>
      </c>
      <c r="K35" s="318" t="s">
        <v>866</v>
      </c>
    </row>
    <row r="36" spans="1:11" x14ac:dyDescent="0.35">
      <c r="A36" s="315" t="s">
        <v>799</v>
      </c>
      <c r="B36" s="315" t="s">
        <v>800</v>
      </c>
      <c r="C36" s="316" t="str">
        <f t="shared" si="1"/>
        <v>6</v>
      </c>
      <c r="D36" s="316" t="str">
        <f t="shared" si="2"/>
        <v xml:space="preserve">3 </v>
      </c>
      <c r="E36" s="317" t="s">
        <v>638</v>
      </c>
      <c r="F36" s="317" t="str">
        <f t="shared" si="3"/>
        <v>TEAM 6</v>
      </c>
      <c r="G36" s="317" t="s">
        <v>638</v>
      </c>
      <c r="H36" s="317" t="str">
        <f t="shared" si="0"/>
        <v xml:space="preserve">TEAM 3 </v>
      </c>
      <c r="I36" s="317">
        <v>36</v>
      </c>
      <c r="J36" s="318" t="s">
        <v>115</v>
      </c>
      <c r="K36" s="318" t="s">
        <v>112</v>
      </c>
    </row>
    <row r="37" spans="1:11" x14ac:dyDescent="0.35">
      <c r="A37" s="315" t="s">
        <v>799</v>
      </c>
      <c r="B37" s="315" t="s">
        <v>801</v>
      </c>
      <c r="C37" s="316" t="str">
        <f t="shared" si="1"/>
        <v>5</v>
      </c>
      <c r="D37" s="316" t="str">
        <f t="shared" si="2"/>
        <v xml:space="preserve">8 </v>
      </c>
      <c r="E37" s="317" t="s">
        <v>638</v>
      </c>
      <c r="F37" s="317" t="str">
        <f t="shared" si="3"/>
        <v>TEAM 5</v>
      </c>
      <c r="G37" s="317" t="s">
        <v>638</v>
      </c>
      <c r="H37" s="317" t="str">
        <f t="shared" si="0"/>
        <v xml:space="preserve">TEAM 8 </v>
      </c>
      <c r="I37" s="317">
        <v>37</v>
      </c>
      <c r="J37" s="318" t="s">
        <v>114</v>
      </c>
      <c r="K37" s="318" t="s">
        <v>869</v>
      </c>
    </row>
    <row r="38" spans="1:11" x14ac:dyDescent="0.35">
      <c r="A38" s="315" t="s">
        <v>799</v>
      </c>
      <c r="B38" s="315" t="s">
        <v>802</v>
      </c>
      <c r="C38" s="316" t="str">
        <f t="shared" si="1"/>
        <v>1</v>
      </c>
      <c r="D38" s="316" t="str">
        <f t="shared" si="2"/>
        <v xml:space="preserve">7 </v>
      </c>
      <c r="E38" s="317" t="s">
        <v>638</v>
      </c>
      <c r="F38" s="317" t="str">
        <f t="shared" si="3"/>
        <v>TEAM 1</v>
      </c>
      <c r="G38" s="317" t="s">
        <v>638</v>
      </c>
      <c r="H38" s="317" t="str">
        <f t="shared" si="0"/>
        <v xml:space="preserve">TEAM 7 </v>
      </c>
      <c r="I38" s="317">
        <v>38</v>
      </c>
      <c r="J38" s="318" t="s">
        <v>119</v>
      </c>
      <c r="K38" s="318" t="s">
        <v>868</v>
      </c>
    </row>
    <row r="39" spans="1:11" x14ac:dyDescent="0.35">
      <c r="A39" s="315" t="s">
        <v>799</v>
      </c>
      <c r="B39" s="315" t="s">
        <v>803</v>
      </c>
      <c r="C39" s="316" t="str">
        <f t="shared" si="1"/>
        <v>9</v>
      </c>
      <c r="D39" s="316" t="str">
        <f t="shared" si="2"/>
        <v xml:space="preserve">2 </v>
      </c>
      <c r="E39" s="317" t="s">
        <v>638</v>
      </c>
      <c r="F39" s="317" t="str">
        <f t="shared" si="3"/>
        <v>TEAM 9</v>
      </c>
      <c r="G39" s="317" t="s">
        <v>638</v>
      </c>
      <c r="H39" s="317" t="str">
        <f t="shared" si="0"/>
        <v xml:space="preserve">TEAM 2 </v>
      </c>
      <c r="I39" s="317">
        <v>39</v>
      </c>
      <c r="J39" s="318" t="s">
        <v>118</v>
      </c>
      <c r="K39" s="318" t="s">
        <v>872</v>
      </c>
    </row>
    <row r="40" spans="1:11" x14ac:dyDescent="0.35">
      <c r="A40" s="315" t="s">
        <v>799</v>
      </c>
      <c r="B40" s="315" t="s">
        <v>804</v>
      </c>
      <c r="C40" s="316" t="str">
        <f t="shared" si="1"/>
        <v>1</v>
      </c>
      <c r="D40" s="316" t="str">
        <f t="shared" si="2"/>
        <v xml:space="preserve">4 </v>
      </c>
      <c r="E40" s="317" t="s">
        <v>638</v>
      </c>
      <c r="F40" s="317" t="str">
        <f t="shared" si="3"/>
        <v>TEAM 1</v>
      </c>
      <c r="G40" s="317" t="s">
        <v>638</v>
      </c>
      <c r="H40" s="317" t="str">
        <f t="shared" si="0"/>
        <v xml:space="preserve">TEAM 4 </v>
      </c>
      <c r="I40" s="317">
        <v>40</v>
      </c>
      <c r="J40" s="318" t="s">
        <v>120</v>
      </c>
      <c r="K40" s="318" t="s">
        <v>874</v>
      </c>
    </row>
    <row r="41" spans="1:11" x14ac:dyDescent="0.35">
      <c r="A41" s="315" t="s">
        <v>799</v>
      </c>
      <c r="B41" s="315" t="s">
        <v>805</v>
      </c>
      <c r="C41" s="316" t="str">
        <f t="shared" si="1"/>
        <v>1</v>
      </c>
      <c r="D41" s="316" t="str">
        <f t="shared" si="2"/>
        <v xml:space="preserve">2 </v>
      </c>
      <c r="E41" s="317" t="s">
        <v>638</v>
      </c>
      <c r="F41" s="317" t="str">
        <f t="shared" si="3"/>
        <v>TEAM 1</v>
      </c>
      <c r="G41" s="317" t="s">
        <v>638</v>
      </c>
      <c r="H41" s="317" t="str">
        <f t="shared" si="0"/>
        <v xml:space="preserve">TEAM 2 </v>
      </c>
      <c r="I41" s="317">
        <v>41</v>
      </c>
      <c r="J41" s="318" t="s">
        <v>122</v>
      </c>
      <c r="K41" s="318" t="s">
        <v>864</v>
      </c>
    </row>
    <row r="42" spans="1:11" x14ac:dyDescent="0.35">
      <c r="A42" s="315" t="s">
        <v>799</v>
      </c>
      <c r="B42" s="315" t="s">
        <v>806</v>
      </c>
      <c r="C42" s="316" t="str">
        <f t="shared" si="1"/>
        <v>1</v>
      </c>
      <c r="D42" s="316" t="str">
        <f t="shared" si="2"/>
        <v xml:space="preserve">4 </v>
      </c>
      <c r="E42" s="317" t="s">
        <v>638</v>
      </c>
      <c r="F42" s="317" t="str">
        <f t="shared" si="3"/>
        <v>TEAM 1</v>
      </c>
      <c r="G42" s="317" t="s">
        <v>638</v>
      </c>
      <c r="H42" s="317" t="str">
        <f t="shared" si="0"/>
        <v xml:space="preserve">TEAM 4 </v>
      </c>
      <c r="I42" s="317">
        <v>42</v>
      </c>
      <c r="J42" s="318" t="s">
        <v>110</v>
      </c>
      <c r="K42" s="318" t="s">
        <v>865</v>
      </c>
    </row>
    <row r="43" spans="1:11" x14ac:dyDescent="0.35">
      <c r="A43" s="315" t="s">
        <v>807</v>
      </c>
      <c r="B43" s="315" t="s">
        <v>808</v>
      </c>
      <c r="C43" s="316" t="str">
        <f t="shared" si="1"/>
        <v>2</v>
      </c>
      <c r="D43" s="316" t="str">
        <f t="shared" si="2"/>
        <v xml:space="preserve">2 </v>
      </c>
      <c r="E43" s="317" t="s">
        <v>638</v>
      </c>
      <c r="F43" s="317" t="str">
        <f t="shared" si="3"/>
        <v>TEAM 2</v>
      </c>
      <c r="G43" s="317" t="s">
        <v>638</v>
      </c>
      <c r="H43" s="317" t="str">
        <f t="shared" si="0"/>
        <v xml:space="preserve">TEAM 2 </v>
      </c>
      <c r="I43" s="317">
        <v>43</v>
      </c>
      <c r="J43" s="318" t="s">
        <v>111</v>
      </c>
      <c r="K43" s="318" t="s">
        <v>872</v>
      </c>
    </row>
    <row r="44" spans="1:11" x14ac:dyDescent="0.35">
      <c r="A44" s="315" t="s">
        <v>807</v>
      </c>
      <c r="B44" s="315" t="s">
        <v>809</v>
      </c>
      <c r="C44" s="316" t="str">
        <f t="shared" si="1"/>
        <v>6</v>
      </c>
      <c r="D44" s="316" t="str">
        <f t="shared" si="2"/>
        <v xml:space="preserve">4 </v>
      </c>
      <c r="E44" s="317" t="s">
        <v>638</v>
      </c>
      <c r="F44" s="317" t="str">
        <f t="shared" si="3"/>
        <v>TEAM 6</v>
      </c>
      <c r="G44" s="317" t="s">
        <v>638</v>
      </c>
      <c r="H44" s="317" t="str">
        <f t="shared" si="0"/>
        <v xml:space="preserve">TEAM 4 </v>
      </c>
      <c r="I44" s="317">
        <v>44</v>
      </c>
      <c r="J44" s="318" t="s">
        <v>115</v>
      </c>
      <c r="K44" s="318" t="s">
        <v>874</v>
      </c>
    </row>
    <row r="45" spans="1:11" x14ac:dyDescent="0.35">
      <c r="A45" s="315" t="s">
        <v>807</v>
      </c>
      <c r="B45" s="315" t="s">
        <v>810</v>
      </c>
      <c r="C45" s="316" t="str">
        <f t="shared" si="1"/>
        <v>1</v>
      </c>
      <c r="D45" s="316" t="str">
        <f t="shared" si="2"/>
        <v xml:space="preserve">3 </v>
      </c>
      <c r="E45" s="317" t="s">
        <v>638</v>
      </c>
      <c r="F45" s="317" t="str">
        <f t="shared" si="3"/>
        <v>TEAM 1</v>
      </c>
      <c r="G45" s="317" t="s">
        <v>638</v>
      </c>
      <c r="H45" s="317" t="str">
        <f t="shared" si="0"/>
        <v xml:space="preserve">TEAM 3 </v>
      </c>
      <c r="I45" s="317">
        <v>45</v>
      </c>
      <c r="J45" s="318" t="s">
        <v>120</v>
      </c>
      <c r="K45" s="318" t="s">
        <v>112</v>
      </c>
    </row>
    <row r="46" spans="1:11" x14ac:dyDescent="0.35">
      <c r="A46" s="315" t="s">
        <v>807</v>
      </c>
      <c r="B46" s="315" t="s">
        <v>811</v>
      </c>
      <c r="C46" s="316" t="str">
        <f t="shared" si="1"/>
        <v>1</v>
      </c>
      <c r="D46" s="316" t="str">
        <f t="shared" si="2"/>
        <v xml:space="preserve">7 </v>
      </c>
      <c r="E46" s="317" t="s">
        <v>638</v>
      </c>
      <c r="F46" s="317" t="str">
        <f t="shared" si="3"/>
        <v>TEAM 1</v>
      </c>
      <c r="G46" s="317" t="s">
        <v>638</v>
      </c>
      <c r="H46" s="317" t="str">
        <f t="shared" si="0"/>
        <v xml:space="preserve">TEAM 7 </v>
      </c>
      <c r="I46" s="317">
        <v>46</v>
      </c>
      <c r="J46" s="318" t="s">
        <v>110</v>
      </c>
      <c r="K46" s="318" t="s">
        <v>868</v>
      </c>
    </row>
    <row r="47" spans="1:11" x14ac:dyDescent="0.35">
      <c r="A47" s="315" t="s">
        <v>807</v>
      </c>
      <c r="B47" s="315" t="s">
        <v>812</v>
      </c>
      <c r="C47" s="316" t="str">
        <f t="shared" si="1"/>
        <v>1</v>
      </c>
      <c r="D47" s="316" t="str">
        <f t="shared" si="2"/>
        <v xml:space="preserve">4 </v>
      </c>
      <c r="E47" s="317" t="s">
        <v>638</v>
      </c>
      <c r="F47" s="317" t="str">
        <f t="shared" si="3"/>
        <v>TEAM 1</v>
      </c>
      <c r="G47" s="317" t="s">
        <v>638</v>
      </c>
      <c r="H47" s="317" t="str">
        <f t="shared" si="0"/>
        <v xml:space="preserve">TEAM 4 </v>
      </c>
      <c r="I47" s="317">
        <v>47</v>
      </c>
      <c r="J47" s="318" t="s">
        <v>119</v>
      </c>
      <c r="K47" s="318" t="s">
        <v>865</v>
      </c>
    </row>
    <row r="48" spans="1:11" x14ac:dyDescent="0.35">
      <c r="A48" s="315" t="s">
        <v>807</v>
      </c>
      <c r="B48" s="315" t="s">
        <v>813</v>
      </c>
      <c r="C48" s="316" t="str">
        <f t="shared" si="1"/>
        <v>8</v>
      </c>
      <c r="D48" s="316" t="str">
        <f t="shared" si="2"/>
        <v xml:space="preserve">9 </v>
      </c>
      <c r="E48" s="317" t="s">
        <v>638</v>
      </c>
      <c r="F48" s="317" t="str">
        <f t="shared" si="3"/>
        <v>TEAM 8</v>
      </c>
      <c r="G48" s="317" t="s">
        <v>638</v>
      </c>
      <c r="H48" s="317" t="str">
        <f t="shared" si="0"/>
        <v xml:space="preserve">TEAM 9 </v>
      </c>
      <c r="I48" s="317">
        <v>48</v>
      </c>
      <c r="J48" s="318" t="s">
        <v>117</v>
      </c>
      <c r="K48" s="318" t="s">
        <v>870</v>
      </c>
    </row>
    <row r="49" spans="1:11" x14ac:dyDescent="0.35">
      <c r="A49" s="315" t="s">
        <v>807</v>
      </c>
      <c r="B49" s="315" t="s">
        <v>814</v>
      </c>
      <c r="C49" s="316" t="str">
        <f t="shared" si="1"/>
        <v>5</v>
      </c>
      <c r="D49" s="316" t="str">
        <f t="shared" si="2"/>
        <v xml:space="preserve">3 </v>
      </c>
      <c r="E49" s="317" t="s">
        <v>638</v>
      </c>
      <c r="F49" s="317" t="str">
        <f t="shared" si="3"/>
        <v>TEAM 5</v>
      </c>
      <c r="G49" s="317" t="s">
        <v>638</v>
      </c>
      <c r="H49" s="317" t="str">
        <f t="shared" si="0"/>
        <v xml:space="preserve">TEAM 3 </v>
      </c>
      <c r="I49" s="317">
        <v>49</v>
      </c>
      <c r="J49" s="318" t="s">
        <v>114</v>
      </c>
      <c r="K49" s="318" t="s">
        <v>873</v>
      </c>
    </row>
    <row r="50" spans="1:11" x14ac:dyDescent="0.35">
      <c r="A50" s="315" t="s">
        <v>815</v>
      </c>
      <c r="B50" s="315" t="s">
        <v>816</v>
      </c>
      <c r="C50" s="316" t="str">
        <f t="shared" si="1"/>
        <v>8</v>
      </c>
      <c r="D50" s="316" t="str">
        <f t="shared" si="2"/>
        <v xml:space="preserve">0 </v>
      </c>
      <c r="E50" s="317" t="s">
        <v>638</v>
      </c>
      <c r="F50" s="317" t="str">
        <f t="shared" si="3"/>
        <v>TEAM 8</v>
      </c>
      <c r="G50" s="317" t="s">
        <v>638</v>
      </c>
      <c r="H50" s="317" t="str">
        <f t="shared" si="0"/>
        <v xml:space="preserve">TEAM 0 </v>
      </c>
      <c r="I50" s="317">
        <v>50</v>
      </c>
      <c r="J50" s="318" t="s">
        <v>117</v>
      </c>
      <c r="K50" s="318" t="s">
        <v>871</v>
      </c>
    </row>
    <row r="51" spans="1:11" x14ac:dyDescent="0.35">
      <c r="A51" s="315" t="s">
        <v>815</v>
      </c>
      <c r="B51" s="315" t="s">
        <v>817</v>
      </c>
      <c r="C51" s="316" t="str">
        <f t="shared" si="1"/>
        <v>1</v>
      </c>
      <c r="D51" s="316" t="str">
        <f t="shared" si="2"/>
        <v xml:space="preserve">3 </v>
      </c>
      <c r="E51" s="317" t="s">
        <v>638</v>
      </c>
      <c r="F51" s="317" t="str">
        <f t="shared" si="3"/>
        <v>TEAM 1</v>
      </c>
      <c r="G51" s="317" t="s">
        <v>638</v>
      </c>
      <c r="H51" s="317" t="str">
        <f t="shared" si="0"/>
        <v xml:space="preserve">TEAM 3 </v>
      </c>
      <c r="I51" s="317">
        <v>51</v>
      </c>
      <c r="J51" s="318" t="s">
        <v>110</v>
      </c>
      <c r="K51" s="318" t="s">
        <v>112</v>
      </c>
    </row>
    <row r="52" spans="1:11" x14ac:dyDescent="0.35">
      <c r="A52" s="315" t="s">
        <v>815</v>
      </c>
      <c r="B52" s="315" t="s">
        <v>818</v>
      </c>
      <c r="C52" s="316" t="str">
        <f t="shared" si="1"/>
        <v>7</v>
      </c>
      <c r="D52" s="316" t="str">
        <f t="shared" si="2"/>
        <v xml:space="preserve">9 </v>
      </c>
      <c r="E52" s="317" t="s">
        <v>638</v>
      </c>
      <c r="F52" s="317" t="str">
        <f t="shared" si="3"/>
        <v>TEAM 7</v>
      </c>
      <c r="G52" s="317" t="s">
        <v>638</v>
      </c>
      <c r="H52" s="317" t="str">
        <f t="shared" si="0"/>
        <v xml:space="preserve">TEAM 9 </v>
      </c>
      <c r="I52" s="317">
        <v>52</v>
      </c>
      <c r="J52" s="318" t="s">
        <v>116</v>
      </c>
      <c r="K52" s="318" t="s">
        <v>870</v>
      </c>
    </row>
    <row r="53" spans="1:11" x14ac:dyDescent="0.35">
      <c r="A53" s="315" t="s">
        <v>815</v>
      </c>
      <c r="B53" s="315" t="s">
        <v>819</v>
      </c>
      <c r="C53" s="316" t="str">
        <f t="shared" si="1"/>
        <v>5</v>
      </c>
      <c r="D53" s="316" t="str">
        <f t="shared" si="2"/>
        <v xml:space="preserve">4 </v>
      </c>
      <c r="E53" s="317" t="s">
        <v>638</v>
      </c>
      <c r="F53" s="317" t="str">
        <f t="shared" si="3"/>
        <v>TEAM 5</v>
      </c>
      <c r="G53" s="317" t="s">
        <v>638</v>
      </c>
      <c r="H53" s="317" t="str">
        <f t="shared" si="0"/>
        <v xml:space="preserve">TEAM 4 </v>
      </c>
      <c r="I53" s="317">
        <v>53</v>
      </c>
      <c r="J53" s="318" t="s">
        <v>114</v>
      </c>
      <c r="K53" s="318" t="s">
        <v>865</v>
      </c>
    </row>
    <row r="54" spans="1:11" x14ac:dyDescent="0.35">
      <c r="A54" s="315" t="s">
        <v>815</v>
      </c>
      <c r="B54" s="315" t="s">
        <v>820</v>
      </c>
      <c r="C54" s="316" t="str">
        <f t="shared" si="1"/>
        <v>1</v>
      </c>
      <c r="D54" s="316" t="str">
        <f t="shared" si="2"/>
        <v xml:space="preserve">1 </v>
      </c>
      <c r="E54" s="317" t="s">
        <v>638</v>
      </c>
      <c r="F54" s="317" t="str">
        <f t="shared" si="3"/>
        <v>TEAM 1</v>
      </c>
      <c r="G54" s="317" t="s">
        <v>638</v>
      </c>
      <c r="H54" s="317" t="str">
        <f t="shared" si="0"/>
        <v xml:space="preserve">TEAM 1 </v>
      </c>
      <c r="I54" s="317">
        <v>54</v>
      </c>
      <c r="J54" s="318" t="s">
        <v>122</v>
      </c>
      <c r="K54" s="318" t="s">
        <v>120</v>
      </c>
    </row>
    <row r="55" spans="1:11" x14ac:dyDescent="0.35">
      <c r="A55" s="315" t="s">
        <v>815</v>
      </c>
      <c r="B55" s="315" t="s">
        <v>821</v>
      </c>
      <c r="C55" s="316" t="str">
        <f t="shared" si="1"/>
        <v>2</v>
      </c>
      <c r="D55" s="316" t="str">
        <f t="shared" si="2"/>
        <v xml:space="preserve">6 </v>
      </c>
      <c r="E55" s="317" t="s">
        <v>638</v>
      </c>
      <c r="F55" s="317" t="str">
        <f t="shared" si="3"/>
        <v>TEAM 2</v>
      </c>
      <c r="G55" s="317" t="s">
        <v>638</v>
      </c>
      <c r="H55" s="317" t="str">
        <f t="shared" si="0"/>
        <v xml:space="preserve">TEAM 6 </v>
      </c>
      <c r="I55" s="317">
        <v>55</v>
      </c>
      <c r="J55" s="318" t="s">
        <v>111</v>
      </c>
      <c r="K55" s="318" t="s">
        <v>867</v>
      </c>
    </row>
    <row r="56" spans="1:11" x14ac:dyDescent="0.35">
      <c r="A56" s="315" t="s">
        <v>815</v>
      </c>
      <c r="B56" s="315" t="s">
        <v>822</v>
      </c>
      <c r="C56" s="316" t="str">
        <f t="shared" si="1"/>
        <v>1</v>
      </c>
      <c r="D56" s="316" t="str">
        <f t="shared" si="2"/>
        <v xml:space="preserve">2 </v>
      </c>
      <c r="E56" s="317" t="s">
        <v>638</v>
      </c>
      <c r="F56" s="317" t="str">
        <f t="shared" si="3"/>
        <v>TEAM 1</v>
      </c>
      <c r="G56" s="317" t="s">
        <v>638</v>
      </c>
      <c r="H56" s="317" t="str">
        <f t="shared" si="0"/>
        <v xml:space="preserve">TEAM 2 </v>
      </c>
      <c r="I56" s="317">
        <v>56</v>
      </c>
      <c r="J56" s="318" t="s">
        <v>123</v>
      </c>
      <c r="K56" s="318" t="s">
        <v>872</v>
      </c>
    </row>
    <row r="57" spans="1:11" x14ac:dyDescent="0.35">
      <c r="A57" s="315" t="s">
        <v>823</v>
      </c>
      <c r="B57" s="315" t="s">
        <v>824</v>
      </c>
      <c r="C57" s="316" t="str">
        <f t="shared" si="1"/>
        <v>4</v>
      </c>
      <c r="D57" s="316" t="str">
        <f t="shared" si="2"/>
        <v xml:space="preserve">4 </v>
      </c>
      <c r="E57" s="317" t="s">
        <v>638</v>
      </c>
      <c r="F57" s="317" t="str">
        <f t="shared" si="3"/>
        <v>TEAM 4</v>
      </c>
      <c r="G57" s="317" t="s">
        <v>638</v>
      </c>
      <c r="H57" s="317" t="str">
        <f t="shared" si="0"/>
        <v xml:space="preserve">TEAM 4 </v>
      </c>
      <c r="I57" s="317">
        <v>57</v>
      </c>
      <c r="J57" s="318" t="s">
        <v>113</v>
      </c>
      <c r="K57" s="318" t="s">
        <v>874</v>
      </c>
    </row>
    <row r="58" spans="1:11" x14ac:dyDescent="0.35">
      <c r="A58" s="315" t="s">
        <v>823</v>
      </c>
      <c r="B58" s="315" t="s">
        <v>825</v>
      </c>
      <c r="C58" s="316" t="str">
        <f t="shared" si="1"/>
        <v>1</v>
      </c>
      <c r="D58" s="316" t="str">
        <f t="shared" si="2"/>
        <v xml:space="preserve">2 </v>
      </c>
      <c r="E58" s="317" t="s">
        <v>638</v>
      </c>
      <c r="F58" s="317" t="str">
        <f t="shared" si="3"/>
        <v>TEAM 1</v>
      </c>
      <c r="G58" s="317" t="s">
        <v>638</v>
      </c>
      <c r="H58" s="317" t="str">
        <f t="shared" si="0"/>
        <v xml:space="preserve">TEAM 2 </v>
      </c>
      <c r="I58" s="317">
        <v>58</v>
      </c>
      <c r="J58" s="318" t="s">
        <v>119</v>
      </c>
      <c r="K58" s="318" t="s">
        <v>864</v>
      </c>
    </row>
    <row r="59" spans="1:11" x14ac:dyDescent="0.35">
      <c r="A59" s="315" t="s">
        <v>823</v>
      </c>
      <c r="B59" s="315" t="s">
        <v>826</v>
      </c>
      <c r="C59" s="316" t="str">
        <f t="shared" si="1"/>
        <v>1</v>
      </c>
      <c r="D59" s="316" t="str">
        <f t="shared" si="2"/>
        <v xml:space="preserve">5 </v>
      </c>
      <c r="E59" s="317" t="s">
        <v>638</v>
      </c>
      <c r="F59" s="317" t="str">
        <f t="shared" si="3"/>
        <v>TEAM 1</v>
      </c>
      <c r="G59" s="317" t="s">
        <v>638</v>
      </c>
      <c r="H59" s="317" t="str">
        <f t="shared" si="0"/>
        <v xml:space="preserve">TEAM 5 </v>
      </c>
      <c r="I59" s="317">
        <v>59</v>
      </c>
      <c r="J59" s="318" t="s">
        <v>120</v>
      </c>
      <c r="K59" s="318" t="s">
        <v>866</v>
      </c>
    </row>
    <row r="60" spans="1:11" x14ac:dyDescent="0.35">
      <c r="A60" s="315" t="s">
        <v>823</v>
      </c>
      <c r="B60" s="315" t="s">
        <v>827</v>
      </c>
      <c r="C60" s="316" t="str">
        <f t="shared" si="1"/>
        <v>1</v>
      </c>
      <c r="D60" s="316" t="str">
        <f t="shared" si="2"/>
        <v xml:space="preserve">3 </v>
      </c>
      <c r="E60" s="317" t="s">
        <v>638</v>
      </c>
      <c r="F60" s="317" t="str">
        <f t="shared" si="3"/>
        <v>TEAM 1</v>
      </c>
      <c r="G60" s="317" t="s">
        <v>638</v>
      </c>
      <c r="H60" s="317" t="str">
        <f t="shared" si="0"/>
        <v xml:space="preserve">TEAM 3 </v>
      </c>
      <c r="I60" s="317">
        <v>60</v>
      </c>
      <c r="J60" s="318" t="s">
        <v>122</v>
      </c>
      <c r="K60" s="318" t="s">
        <v>112</v>
      </c>
    </row>
    <row r="61" spans="1:11" x14ac:dyDescent="0.35">
      <c r="A61" s="315" t="s">
        <v>823</v>
      </c>
      <c r="B61" s="315" t="s">
        <v>828</v>
      </c>
      <c r="C61" s="316" t="str">
        <f t="shared" si="1"/>
        <v>6</v>
      </c>
      <c r="D61" s="316" t="str">
        <f t="shared" si="2"/>
        <v xml:space="preserve">7 </v>
      </c>
      <c r="E61" s="317" t="s">
        <v>638</v>
      </c>
      <c r="F61" s="317" t="str">
        <f t="shared" si="3"/>
        <v>TEAM 6</v>
      </c>
      <c r="G61" s="317" t="s">
        <v>638</v>
      </c>
      <c r="H61" s="317" t="str">
        <f t="shared" si="0"/>
        <v xml:space="preserve">TEAM 7 </v>
      </c>
      <c r="I61" s="317">
        <v>61</v>
      </c>
      <c r="J61" s="318" t="s">
        <v>115</v>
      </c>
      <c r="K61" s="318" t="s">
        <v>868</v>
      </c>
    </row>
    <row r="62" spans="1:11" x14ac:dyDescent="0.35">
      <c r="A62" s="315" t="s">
        <v>823</v>
      </c>
      <c r="B62" s="315" t="s">
        <v>829</v>
      </c>
      <c r="C62" s="316" t="str">
        <f t="shared" si="1"/>
        <v>1</v>
      </c>
      <c r="D62" s="316" t="str">
        <f t="shared" si="2"/>
        <v xml:space="preserve">8 </v>
      </c>
      <c r="E62" s="317" t="s">
        <v>638</v>
      </c>
      <c r="F62" s="317" t="str">
        <f t="shared" si="3"/>
        <v>TEAM 1</v>
      </c>
      <c r="G62" s="317" t="s">
        <v>638</v>
      </c>
      <c r="H62" s="317" t="str">
        <f t="shared" si="0"/>
        <v xml:space="preserve">TEAM 8 </v>
      </c>
      <c r="I62" s="317">
        <v>62</v>
      </c>
      <c r="J62" s="318" t="s">
        <v>121</v>
      </c>
      <c r="K62" s="318" t="s">
        <v>869</v>
      </c>
    </row>
    <row r="63" spans="1:11" x14ac:dyDescent="0.35">
      <c r="A63" s="315" t="s">
        <v>823</v>
      </c>
      <c r="B63" s="315" t="s">
        <v>830</v>
      </c>
      <c r="C63" s="316" t="str">
        <f t="shared" si="1"/>
        <v>9</v>
      </c>
      <c r="D63" s="316" t="str">
        <f t="shared" si="2"/>
        <v xml:space="preserve">1 </v>
      </c>
      <c r="E63" s="317" t="s">
        <v>638</v>
      </c>
      <c r="F63" s="317" t="str">
        <f t="shared" si="3"/>
        <v>TEAM 9</v>
      </c>
      <c r="G63" s="317" t="s">
        <v>638</v>
      </c>
      <c r="H63" s="317" t="str">
        <f t="shared" si="0"/>
        <v xml:space="preserve">TEAM 1 </v>
      </c>
      <c r="I63" s="317">
        <v>63</v>
      </c>
      <c r="J63" s="318" t="s">
        <v>118</v>
      </c>
      <c r="K63" s="318" t="s">
        <v>863</v>
      </c>
    </row>
    <row r="64" spans="1:11" x14ac:dyDescent="0.35">
      <c r="A64" s="315" t="s">
        <v>831</v>
      </c>
      <c r="B64" s="315" t="s">
        <v>832</v>
      </c>
      <c r="C64" s="316" t="str">
        <f t="shared" si="1"/>
        <v>7</v>
      </c>
      <c r="D64" s="316" t="str">
        <f t="shared" si="2"/>
        <v xml:space="preserve">1 </v>
      </c>
      <c r="E64" s="317" t="s">
        <v>638</v>
      </c>
      <c r="F64" s="317" t="str">
        <f t="shared" si="3"/>
        <v>TEAM 7</v>
      </c>
      <c r="G64" s="317" t="s">
        <v>638</v>
      </c>
      <c r="H64" s="317" t="str">
        <f t="shared" si="0"/>
        <v xml:space="preserve">TEAM 1 </v>
      </c>
      <c r="I64" s="317">
        <v>64</v>
      </c>
      <c r="J64" s="318" t="s">
        <v>116</v>
      </c>
      <c r="K64" s="318" t="s">
        <v>120</v>
      </c>
    </row>
    <row r="65" spans="1:11" x14ac:dyDescent="0.35">
      <c r="A65" s="315" t="s">
        <v>831</v>
      </c>
      <c r="B65" s="315" t="s">
        <v>833</v>
      </c>
      <c r="C65" s="316" t="str">
        <f t="shared" si="1"/>
        <v>1</v>
      </c>
      <c r="D65" s="316" t="str">
        <f t="shared" si="2"/>
        <v xml:space="preserve">1 </v>
      </c>
      <c r="E65" s="317" t="s">
        <v>638</v>
      </c>
      <c r="F65" s="317" t="str">
        <f t="shared" si="3"/>
        <v>TEAM 1</v>
      </c>
      <c r="G65" s="317" t="s">
        <v>638</v>
      </c>
      <c r="H65" s="317" t="str">
        <f t="shared" si="0"/>
        <v xml:space="preserve">TEAM 1 </v>
      </c>
      <c r="I65" s="317">
        <v>65</v>
      </c>
      <c r="J65" s="318" t="s">
        <v>123</v>
      </c>
      <c r="K65" s="318" t="s">
        <v>863</v>
      </c>
    </row>
    <row r="66" spans="1:11" x14ac:dyDescent="0.35">
      <c r="A66" s="315" t="s">
        <v>831</v>
      </c>
      <c r="B66" s="315" t="s">
        <v>834</v>
      </c>
      <c r="C66" s="316" t="str">
        <f t="shared" si="1"/>
        <v>6</v>
      </c>
      <c r="D66" s="316" t="str">
        <f t="shared" si="2"/>
        <v xml:space="preserve">4 </v>
      </c>
      <c r="E66" s="317" t="s">
        <v>638</v>
      </c>
      <c r="F66" s="317" t="str">
        <f t="shared" si="3"/>
        <v>TEAM 6</v>
      </c>
      <c r="G66" s="317" t="s">
        <v>638</v>
      </c>
      <c r="H66" s="317" t="str">
        <f t="shared" ref="H66:H91" si="4">CONCATENATE(G66,D66)</f>
        <v xml:space="preserve">TEAM 4 </v>
      </c>
      <c r="I66" s="317">
        <v>66</v>
      </c>
      <c r="J66" s="318" t="s">
        <v>115</v>
      </c>
      <c r="K66" s="318" t="s">
        <v>865</v>
      </c>
    </row>
    <row r="67" spans="1:11" x14ac:dyDescent="0.35">
      <c r="A67" s="315" t="s">
        <v>831</v>
      </c>
      <c r="B67" s="315" t="s">
        <v>835</v>
      </c>
      <c r="C67" s="316" t="str">
        <f t="shared" ref="C67:C91" si="5">LEFT(B67,1)</f>
        <v>1</v>
      </c>
      <c r="D67" s="316" t="str">
        <f t="shared" ref="D67:D91" si="6">RIGHT(B67,2)</f>
        <v xml:space="preserve">0 </v>
      </c>
      <c r="E67" s="317" t="s">
        <v>638</v>
      </c>
      <c r="F67" s="317" t="str">
        <f t="shared" ref="F67:F91" si="7">CONCATENATE(E67,C67)</f>
        <v>TEAM 1</v>
      </c>
      <c r="G67" s="317" t="s">
        <v>638</v>
      </c>
      <c r="H67" s="317" t="str">
        <f t="shared" si="4"/>
        <v xml:space="preserve">TEAM 0 </v>
      </c>
      <c r="I67" s="317">
        <v>67</v>
      </c>
      <c r="J67" s="318" t="s">
        <v>121</v>
      </c>
      <c r="K67" s="318" t="s">
        <v>871</v>
      </c>
    </row>
    <row r="68" spans="1:11" x14ac:dyDescent="0.35">
      <c r="A68" s="315" t="s">
        <v>831</v>
      </c>
      <c r="B68" s="315" t="s">
        <v>836</v>
      </c>
      <c r="C68" s="316" t="str">
        <f t="shared" si="5"/>
        <v>5</v>
      </c>
      <c r="D68" s="316" t="str">
        <f t="shared" si="6"/>
        <v xml:space="preserve">3 </v>
      </c>
      <c r="E68" s="317" t="s">
        <v>638</v>
      </c>
      <c r="F68" s="317" t="str">
        <f t="shared" si="7"/>
        <v>TEAM 5</v>
      </c>
      <c r="G68" s="317" t="s">
        <v>638</v>
      </c>
      <c r="H68" s="317" t="str">
        <f t="shared" si="4"/>
        <v xml:space="preserve">TEAM 3 </v>
      </c>
      <c r="I68" s="317">
        <v>68</v>
      </c>
      <c r="J68" s="318" t="s">
        <v>114</v>
      </c>
      <c r="K68" s="318" t="s">
        <v>112</v>
      </c>
    </row>
    <row r="69" spans="1:11" x14ac:dyDescent="0.35">
      <c r="A69" s="315" t="s">
        <v>831</v>
      </c>
      <c r="B69" s="315" t="s">
        <v>837</v>
      </c>
      <c r="C69" s="316" t="str">
        <f t="shared" si="5"/>
        <v>9</v>
      </c>
      <c r="D69" s="316" t="str">
        <f t="shared" si="6"/>
        <v xml:space="preserve">3 </v>
      </c>
      <c r="E69" s="317" t="s">
        <v>638</v>
      </c>
      <c r="F69" s="317" t="str">
        <f t="shared" si="7"/>
        <v>TEAM 9</v>
      </c>
      <c r="G69" s="317" t="s">
        <v>638</v>
      </c>
      <c r="H69" s="317" t="str">
        <f t="shared" si="4"/>
        <v xml:space="preserve">TEAM 3 </v>
      </c>
      <c r="I69" s="317">
        <v>69</v>
      </c>
      <c r="J69" s="318" t="s">
        <v>118</v>
      </c>
      <c r="K69" s="318" t="s">
        <v>873</v>
      </c>
    </row>
    <row r="70" spans="1:11" x14ac:dyDescent="0.35">
      <c r="A70" s="315" t="s">
        <v>831</v>
      </c>
      <c r="B70" s="315" t="s">
        <v>838</v>
      </c>
      <c r="C70" s="316" t="str">
        <f t="shared" si="5"/>
        <v>2</v>
      </c>
      <c r="D70" s="316" t="str">
        <f t="shared" si="6"/>
        <v xml:space="preserve">8 </v>
      </c>
      <c r="E70" s="317" t="s">
        <v>638</v>
      </c>
      <c r="F70" s="317" t="str">
        <f t="shared" si="7"/>
        <v>TEAM 2</v>
      </c>
      <c r="G70" s="317" t="s">
        <v>638</v>
      </c>
      <c r="H70" s="317" t="str">
        <f t="shared" si="4"/>
        <v xml:space="preserve">TEAM 8 </v>
      </c>
      <c r="I70" s="317">
        <v>70</v>
      </c>
      <c r="J70" s="318" t="s">
        <v>111</v>
      </c>
      <c r="K70" s="318" t="s">
        <v>869</v>
      </c>
    </row>
    <row r="71" spans="1:11" x14ac:dyDescent="0.35">
      <c r="A71" s="315" t="s">
        <v>839</v>
      </c>
      <c r="B71" s="315" t="s">
        <v>840</v>
      </c>
      <c r="C71" s="316" t="str">
        <f t="shared" si="5"/>
        <v>1</v>
      </c>
      <c r="D71" s="316" t="str">
        <f t="shared" si="6"/>
        <v xml:space="preserve">3 </v>
      </c>
      <c r="E71" s="317" t="s">
        <v>638</v>
      </c>
      <c r="F71" s="317" t="str">
        <f t="shared" si="7"/>
        <v>TEAM 1</v>
      </c>
      <c r="G71" s="317" t="s">
        <v>638</v>
      </c>
      <c r="H71" s="317" t="str">
        <f t="shared" si="4"/>
        <v xml:space="preserve">TEAM 3 </v>
      </c>
      <c r="I71" s="317">
        <v>71</v>
      </c>
      <c r="J71" s="318" t="s">
        <v>121</v>
      </c>
      <c r="K71" s="318" t="s">
        <v>873</v>
      </c>
    </row>
    <row r="72" spans="1:11" x14ac:dyDescent="0.35">
      <c r="A72" s="315" t="s">
        <v>839</v>
      </c>
      <c r="B72" s="315" t="s">
        <v>841</v>
      </c>
      <c r="C72" s="316" t="str">
        <f t="shared" si="5"/>
        <v>9</v>
      </c>
      <c r="D72" s="316" t="str">
        <f t="shared" si="6"/>
        <v xml:space="preserve">5 </v>
      </c>
      <c r="E72" s="317" t="s">
        <v>638</v>
      </c>
      <c r="F72" s="317" t="str">
        <f t="shared" si="7"/>
        <v>TEAM 9</v>
      </c>
      <c r="G72" s="317" t="s">
        <v>638</v>
      </c>
      <c r="H72" s="317" t="str">
        <f t="shared" si="4"/>
        <v xml:space="preserve">TEAM 5 </v>
      </c>
      <c r="I72" s="317">
        <v>72</v>
      </c>
      <c r="J72" s="318" t="s">
        <v>118</v>
      </c>
      <c r="K72" s="318" t="s">
        <v>866</v>
      </c>
    </row>
    <row r="73" spans="1:11" x14ac:dyDescent="0.35">
      <c r="A73" s="315" t="s">
        <v>839</v>
      </c>
      <c r="B73" s="315" t="s">
        <v>842</v>
      </c>
      <c r="C73" s="316" t="str">
        <f t="shared" si="5"/>
        <v>1</v>
      </c>
      <c r="D73" s="316" t="str">
        <f t="shared" si="6"/>
        <v xml:space="preserve">8 </v>
      </c>
      <c r="E73" s="317" t="s">
        <v>638</v>
      </c>
      <c r="F73" s="317" t="str">
        <f t="shared" si="7"/>
        <v>TEAM 1</v>
      </c>
      <c r="G73" s="317" t="s">
        <v>638</v>
      </c>
      <c r="H73" s="317" t="str">
        <f t="shared" si="4"/>
        <v xml:space="preserve">TEAM 8 </v>
      </c>
      <c r="I73" s="317">
        <v>73</v>
      </c>
      <c r="J73" s="318" t="s">
        <v>123</v>
      </c>
      <c r="K73" s="318" t="s">
        <v>869</v>
      </c>
    </row>
    <row r="74" spans="1:11" x14ac:dyDescent="0.35">
      <c r="A74" s="315" t="s">
        <v>839</v>
      </c>
      <c r="B74" s="315" t="s">
        <v>843</v>
      </c>
      <c r="C74" s="316" t="str">
        <f t="shared" si="5"/>
        <v>4</v>
      </c>
      <c r="D74" s="316" t="str">
        <f t="shared" si="6"/>
        <v xml:space="preserve">2 </v>
      </c>
      <c r="E74" s="317" t="s">
        <v>638</v>
      </c>
      <c r="F74" s="317" t="str">
        <f t="shared" si="7"/>
        <v>TEAM 4</v>
      </c>
      <c r="G74" s="317" t="s">
        <v>638</v>
      </c>
      <c r="H74" s="317" t="str">
        <f t="shared" si="4"/>
        <v xml:space="preserve">TEAM 2 </v>
      </c>
      <c r="I74" s="317">
        <v>74</v>
      </c>
      <c r="J74" s="318" t="s">
        <v>113</v>
      </c>
      <c r="K74" s="318" t="s">
        <v>864</v>
      </c>
    </row>
    <row r="75" spans="1:11" x14ac:dyDescent="0.35">
      <c r="A75" s="315" t="s">
        <v>839</v>
      </c>
      <c r="B75" s="315" t="s">
        <v>844</v>
      </c>
      <c r="C75" s="316" t="str">
        <f t="shared" si="5"/>
        <v>6</v>
      </c>
      <c r="D75" s="316" t="str">
        <f t="shared" si="6"/>
        <v xml:space="preserve">0 </v>
      </c>
      <c r="E75" s="317" t="s">
        <v>638</v>
      </c>
      <c r="F75" s="317" t="str">
        <f t="shared" si="7"/>
        <v>TEAM 6</v>
      </c>
      <c r="G75" s="317" t="s">
        <v>638</v>
      </c>
      <c r="H75" s="317" t="str">
        <f t="shared" si="4"/>
        <v xml:space="preserve">TEAM 0 </v>
      </c>
      <c r="I75" s="317">
        <v>75</v>
      </c>
      <c r="J75" s="318" t="s">
        <v>115</v>
      </c>
      <c r="K75" s="318" t="s">
        <v>871</v>
      </c>
    </row>
    <row r="76" spans="1:11" x14ac:dyDescent="0.35">
      <c r="A76" s="315" t="s">
        <v>839</v>
      </c>
      <c r="B76" s="315" t="s">
        <v>845</v>
      </c>
      <c r="C76" s="316" t="str">
        <f t="shared" si="5"/>
        <v>1</v>
      </c>
      <c r="D76" s="316" t="str">
        <f t="shared" si="6"/>
        <v xml:space="preserve">1 </v>
      </c>
      <c r="E76" s="317" t="s">
        <v>638</v>
      </c>
      <c r="F76" s="317" t="str">
        <f t="shared" si="7"/>
        <v>TEAM 1</v>
      </c>
      <c r="G76" s="317" t="s">
        <v>638</v>
      </c>
      <c r="H76" s="317" t="str">
        <f t="shared" si="4"/>
        <v xml:space="preserve">TEAM 1 </v>
      </c>
      <c r="I76" s="317">
        <v>76</v>
      </c>
      <c r="J76" s="318" t="s">
        <v>110</v>
      </c>
      <c r="K76" s="318" t="s">
        <v>120</v>
      </c>
    </row>
    <row r="77" spans="1:11" x14ac:dyDescent="0.35">
      <c r="A77" s="315" t="s">
        <v>839</v>
      </c>
      <c r="B77" s="315" t="s">
        <v>846</v>
      </c>
      <c r="C77" s="316" t="str">
        <f t="shared" si="5"/>
        <v>3</v>
      </c>
      <c r="D77" s="316" t="str">
        <f t="shared" si="6"/>
        <v xml:space="preserve">7 </v>
      </c>
      <c r="E77" s="317" t="s">
        <v>638</v>
      </c>
      <c r="F77" s="317" t="str">
        <f t="shared" si="7"/>
        <v>TEAM 3</v>
      </c>
      <c r="G77" s="317" t="s">
        <v>638</v>
      </c>
      <c r="H77" s="317" t="str">
        <f t="shared" si="4"/>
        <v xml:space="preserve">TEAM 7 </v>
      </c>
      <c r="I77" s="317">
        <v>77</v>
      </c>
      <c r="J77" s="318" t="s">
        <v>112</v>
      </c>
      <c r="K77" s="318" t="s">
        <v>868</v>
      </c>
    </row>
    <row r="78" spans="1:11" x14ac:dyDescent="0.35">
      <c r="A78" s="315" t="s">
        <v>847</v>
      </c>
      <c r="B78" s="315" t="s">
        <v>848</v>
      </c>
      <c r="C78" s="316" t="str">
        <f t="shared" si="5"/>
        <v>3</v>
      </c>
      <c r="D78" s="316" t="str">
        <f t="shared" si="6"/>
        <v xml:space="preserve">9 </v>
      </c>
      <c r="E78" s="317" t="s">
        <v>638</v>
      </c>
      <c r="F78" s="317" t="str">
        <f t="shared" si="7"/>
        <v>TEAM 3</v>
      </c>
      <c r="G78" s="317" t="s">
        <v>638</v>
      </c>
      <c r="H78" s="317" t="str">
        <f t="shared" si="4"/>
        <v xml:space="preserve">TEAM 9 </v>
      </c>
      <c r="I78" s="317">
        <v>78</v>
      </c>
      <c r="J78" s="318" t="s">
        <v>112</v>
      </c>
      <c r="K78" s="318" t="s">
        <v>870</v>
      </c>
    </row>
    <row r="79" spans="1:11" x14ac:dyDescent="0.35">
      <c r="A79" s="315" t="s">
        <v>847</v>
      </c>
      <c r="B79" s="315" t="s">
        <v>849</v>
      </c>
      <c r="C79" s="316" t="str">
        <f t="shared" si="5"/>
        <v>4</v>
      </c>
      <c r="D79" s="316" t="str">
        <f t="shared" si="6"/>
        <v xml:space="preserve">2 </v>
      </c>
      <c r="E79" s="317" t="s">
        <v>638</v>
      </c>
      <c r="F79" s="317" t="str">
        <f t="shared" si="7"/>
        <v>TEAM 4</v>
      </c>
      <c r="G79" s="317" t="s">
        <v>638</v>
      </c>
      <c r="H79" s="317" t="str">
        <f t="shared" si="4"/>
        <v xml:space="preserve">TEAM 2 </v>
      </c>
      <c r="I79" s="317">
        <v>79</v>
      </c>
      <c r="J79" s="318" t="s">
        <v>113</v>
      </c>
      <c r="K79" s="318" t="s">
        <v>872</v>
      </c>
    </row>
    <row r="80" spans="1:11" x14ac:dyDescent="0.35">
      <c r="A80" s="315" t="s">
        <v>847</v>
      </c>
      <c r="B80" s="315" t="s">
        <v>850</v>
      </c>
      <c r="C80" s="316" t="str">
        <f t="shared" si="5"/>
        <v>1</v>
      </c>
      <c r="D80" s="316" t="str">
        <f t="shared" si="6"/>
        <v xml:space="preserve">1 </v>
      </c>
      <c r="E80" s="317" t="s">
        <v>638</v>
      </c>
      <c r="F80" s="317" t="str">
        <f t="shared" si="7"/>
        <v>TEAM 1</v>
      </c>
      <c r="G80" s="317" t="s">
        <v>638</v>
      </c>
      <c r="H80" s="317" t="str">
        <f t="shared" si="4"/>
        <v xml:space="preserve">TEAM 1 </v>
      </c>
      <c r="I80" s="317">
        <v>80</v>
      </c>
      <c r="J80" s="318" t="s">
        <v>122</v>
      </c>
      <c r="K80" s="318" t="s">
        <v>863</v>
      </c>
    </row>
    <row r="81" spans="1:15" x14ac:dyDescent="0.35">
      <c r="A81" s="315" t="s">
        <v>847</v>
      </c>
      <c r="B81" s="315" t="s">
        <v>851</v>
      </c>
      <c r="C81" s="316" t="str">
        <f t="shared" si="5"/>
        <v>8</v>
      </c>
      <c r="D81" s="316" t="str">
        <f t="shared" si="6"/>
        <v xml:space="preserve">6 </v>
      </c>
      <c r="E81" s="317" t="s">
        <v>638</v>
      </c>
      <c r="F81" s="317" t="str">
        <f t="shared" si="7"/>
        <v>TEAM 8</v>
      </c>
      <c r="G81" s="317" t="s">
        <v>638</v>
      </c>
      <c r="H81" s="317" t="str">
        <f t="shared" si="4"/>
        <v xml:space="preserve">TEAM 6 </v>
      </c>
      <c r="I81" s="317">
        <v>81</v>
      </c>
      <c r="J81" s="318" t="s">
        <v>117</v>
      </c>
      <c r="K81" s="318" t="s">
        <v>867</v>
      </c>
    </row>
    <row r="82" spans="1:15" x14ac:dyDescent="0.35">
      <c r="A82" s="315" t="s">
        <v>847</v>
      </c>
      <c r="B82" s="315" t="s">
        <v>852</v>
      </c>
      <c r="C82" s="316" t="str">
        <f t="shared" si="5"/>
        <v>1</v>
      </c>
      <c r="D82" s="316" t="str">
        <f t="shared" si="6"/>
        <v xml:space="preserve">2 </v>
      </c>
      <c r="E82" s="317" t="s">
        <v>638</v>
      </c>
      <c r="F82" s="317" t="str">
        <f t="shared" si="7"/>
        <v>TEAM 1</v>
      </c>
      <c r="G82" s="317" t="s">
        <v>638</v>
      </c>
      <c r="H82" s="317" t="str">
        <f t="shared" si="4"/>
        <v xml:space="preserve">TEAM 2 </v>
      </c>
      <c r="I82" s="317">
        <v>82</v>
      </c>
      <c r="J82" s="318" t="s">
        <v>123</v>
      </c>
      <c r="K82" s="318" t="s">
        <v>864</v>
      </c>
    </row>
    <row r="83" spans="1:15" x14ac:dyDescent="0.35">
      <c r="A83" s="315" t="s">
        <v>847</v>
      </c>
      <c r="B83" s="315" t="s">
        <v>853</v>
      </c>
      <c r="C83" s="316" t="str">
        <f t="shared" si="5"/>
        <v>7</v>
      </c>
      <c r="D83" s="316" t="str">
        <f t="shared" si="6"/>
        <v xml:space="preserve">5 </v>
      </c>
      <c r="E83" s="317" t="s">
        <v>638</v>
      </c>
      <c r="F83" s="317" t="str">
        <f t="shared" si="7"/>
        <v>TEAM 7</v>
      </c>
      <c r="G83" s="317" t="s">
        <v>638</v>
      </c>
      <c r="H83" s="317" t="str">
        <f t="shared" si="4"/>
        <v xml:space="preserve">TEAM 5 </v>
      </c>
      <c r="I83" s="317">
        <v>83</v>
      </c>
      <c r="J83" s="318" t="s">
        <v>116</v>
      </c>
      <c r="K83" s="318" t="s">
        <v>866</v>
      </c>
    </row>
    <row r="84" spans="1:15" x14ac:dyDescent="0.35">
      <c r="A84" s="315" t="s">
        <v>847</v>
      </c>
      <c r="B84" s="315" t="s">
        <v>854</v>
      </c>
      <c r="C84" s="316" t="str">
        <f t="shared" si="5"/>
        <v>1</v>
      </c>
      <c r="D84" s="316" t="str">
        <f t="shared" si="6"/>
        <v xml:space="preserve">0 </v>
      </c>
      <c r="E84" s="317" t="s">
        <v>638</v>
      </c>
      <c r="F84" s="317" t="str">
        <f t="shared" si="7"/>
        <v>TEAM 1</v>
      </c>
      <c r="G84" s="317" t="s">
        <v>638</v>
      </c>
      <c r="H84" s="317" t="str">
        <f t="shared" si="4"/>
        <v xml:space="preserve">TEAM 0 </v>
      </c>
      <c r="I84" s="317">
        <v>84</v>
      </c>
      <c r="J84" s="318" t="s">
        <v>120</v>
      </c>
      <c r="K84" s="318" t="s">
        <v>871</v>
      </c>
    </row>
    <row r="85" spans="1:15" x14ac:dyDescent="0.35">
      <c r="A85" s="315" t="s">
        <v>855</v>
      </c>
      <c r="B85" s="315" t="s">
        <v>856</v>
      </c>
      <c r="C85" s="316" t="str">
        <f t="shared" si="5"/>
        <v>5</v>
      </c>
      <c r="D85" s="316" t="str">
        <f t="shared" si="6"/>
        <v xml:space="preserve">1 </v>
      </c>
      <c r="E85" s="317" t="s">
        <v>638</v>
      </c>
      <c r="F85" s="317" t="str">
        <f t="shared" si="7"/>
        <v>TEAM 5</v>
      </c>
      <c r="G85" s="317" t="s">
        <v>638</v>
      </c>
      <c r="H85" s="317" t="str">
        <f t="shared" si="4"/>
        <v xml:space="preserve">TEAM 1 </v>
      </c>
      <c r="I85" s="317">
        <v>85</v>
      </c>
      <c r="J85" s="318" t="s">
        <v>114</v>
      </c>
      <c r="K85" s="318" t="s">
        <v>863</v>
      </c>
    </row>
    <row r="86" spans="1:15" x14ac:dyDescent="0.35">
      <c r="A86" s="315" t="s">
        <v>855</v>
      </c>
      <c r="B86" s="315" t="s">
        <v>857</v>
      </c>
      <c r="C86" s="316" t="str">
        <f t="shared" si="5"/>
        <v>7</v>
      </c>
      <c r="D86" s="316" t="str">
        <f t="shared" si="6"/>
        <v xml:space="preserve">3 </v>
      </c>
      <c r="E86" s="317" t="s">
        <v>638</v>
      </c>
      <c r="F86" s="317" t="str">
        <f t="shared" si="7"/>
        <v>TEAM 7</v>
      </c>
      <c r="G86" s="317" t="s">
        <v>638</v>
      </c>
      <c r="H86" s="317" t="str">
        <f t="shared" si="4"/>
        <v xml:space="preserve">TEAM 3 </v>
      </c>
      <c r="I86" s="317">
        <v>86</v>
      </c>
      <c r="J86" s="318" t="s">
        <v>116</v>
      </c>
      <c r="K86" s="318" t="s">
        <v>873</v>
      </c>
    </row>
    <row r="87" spans="1:15" x14ac:dyDescent="0.35">
      <c r="A87" s="315" t="s">
        <v>855</v>
      </c>
      <c r="B87" s="315" t="s">
        <v>858</v>
      </c>
      <c r="C87" s="316" t="str">
        <f t="shared" si="5"/>
        <v>3</v>
      </c>
      <c r="D87" s="316" t="str">
        <f t="shared" si="6"/>
        <v xml:space="preserve">2 </v>
      </c>
      <c r="E87" s="317" t="s">
        <v>638</v>
      </c>
      <c r="F87" s="317" t="str">
        <f t="shared" si="7"/>
        <v>TEAM 3</v>
      </c>
      <c r="G87" s="317" t="s">
        <v>638</v>
      </c>
      <c r="H87" s="317" t="str">
        <f t="shared" si="4"/>
        <v xml:space="preserve">TEAM 2 </v>
      </c>
      <c r="I87" s="317">
        <v>87</v>
      </c>
      <c r="J87" s="318" t="s">
        <v>112</v>
      </c>
      <c r="K87" s="318" t="s">
        <v>864</v>
      </c>
    </row>
    <row r="88" spans="1:15" x14ac:dyDescent="0.35">
      <c r="A88" s="315" t="s">
        <v>855</v>
      </c>
      <c r="B88" s="315" t="s">
        <v>859</v>
      </c>
      <c r="C88" s="316" t="str">
        <f t="shared" si="5"/>
        <v>1</v>
      </c>
      <c r="D88" s="316" t="str">
        <f t="shared" si="6"/>
        <v xml:space="preserve">9 </v>
      </c>
      <c r="E88" s="317" t="s">
        <v>638</v>
      </c>
      <c r="F88" s="317" t="str">
        <f t="shared" si="7"/>
        <v>TEAM 1</v>
      </c>
      <c r="G88" s="317" t="s">
        <v>638</v>
      </c>
      <c r="H88" s="317" t="str">
        <f t="shared" si="4"/>
        <v xml:space="preserve">TEAM 9 </v>
      </c>
      <c r="I88" s="317">
        <v>88</v>
      </c>
      <c r="J88" s="318" t="s">
        <v>120</v>
      </c>
      <c r="K88" s="318" t="s">
        <v>870</v>
      </c>
    </row>
    <row r="89" spans="1:15" x14ac:dyDescent="0.35">
      <c r="A89" s="315" t="s">
        <v>855</v>
      </c>
      <c r="B89" s="315" t="s">
        <v>860</v>
      </c>
      <c r="C89" s="316" t="str">
        <f t="shared" si="5"/>
        <v>1</v>
      </c>
      <c r="D89" s="316" t="str">
        <f t="shared" si="6"/>
        <v xml:space="preserve">6 </v>
      </c>
      <c r="E89" s="317" t="s">
        <v>638</v>
      </c>
      <c r="F89" s="317" t="str">
        <f t="shared" si="7"/>
        <v>TEAM 1</v>
      </c>
      <c r="G89" s="317" t="s">
        <v>638</v>
      </c>
      <c r="H89" s="317" t="str">
        <f t="shared" si="4"/>
        <v xml:space="preserve">TEAM 6 </v>
      </c>
      <c r="I89" s="317">
        <v>89</v>
      </c>
      <c r="J89" s="318" t="s">
        <v>121</v>
      </c>
      <c r="K89" s="318" t="s">
        <v>867</v>
      </c>
    </row>
    <row r="90" spans="1:15" x14ac:dyDescent="0.35">
      <c r="A90" s="315" t="s">
        <v>855</v>
      </c>
      <c r="B90" s="315" t="s">
        <v>861</v>
      </c>
      <c r="C90" s="316" t="str">
        <f t="shared" si="5"/>
        <v>1</v>
      </c>
      <c r="D90" s="316" t="str">
        <f t="shared" si="6"/>
        <v xml:space="preserve">0 </v>
      </c>
      <c r="E90" s="317" t="s">
        <v>638</v>
      </c>
      <c r="F90" s="317" t="str">
        <f t="shared" si="7"/>
        <v>TEAM 1</v>
      </c>
      <c r="G90" s="317" t="s">
        <v>638</v>
      </c>
      <c r="H90" s="317" t="str">
        <f t="shared" si="4"/>
        <v xml:space="preserve">TEAM 0 </v>
      </c>
      <c r="I90" s="317">
        <v>90</v>
      </c>
      <c r="J90" s="318" t="s">
        <v>123</v>
      </c>
      <c r="K90" s="318" t="s">
        <v>871</v>
      </c>
    </row>
    <row r="91" spans="1:15" x14ac:dyDescent="0.35">
      <c r="A91" s="315" t="s">
        <v>855</v>
      </c>
      <c r="B91" s="315" t="s">
        <v>862</v>
      </c>
      <c r="C91" s="316" t="str">
        <f t="shared" si="5"/>
        <v>4</v>
      </c>
      <c r="D91" s="316" t="str">
        <f t="shared" si="6"/>
        <v xml:space="preserve">8 </v>
      </c>
      <c r="E91" s="317" t="s">
        <v>638</v>
      </c>
      <c r="F91" s="317" t="str">
        <f t="shared" si="7"/>
        <v>TEAM 4</v>
      </c>
      <c r="G91" s="317" t="s">
        <v>638</v>
      </c>
      <c r="H91" s="317" t="str">
        <f t="shared" si="4"/>
        <v xml:space="preserve">TEAM 8 </v>
      </c>
      <c r="I91" s="317">
        <v>91</v>
      </c>
      <c r="J91" s="318" t="s">
        <v>113</v>
      </c>
      <c r="K91" s="318" t="s">
        <v>869</v>
      </c>
    </row>
    <row r="92" spans="1:15" x14ac:dyDescent="0.35">
      <c r="E92" s="317"/>
      <c r="F92" s="317"/>
      <c r="G92" s="317"/>
      <c r="H92" s="317"/>
      <c r="I92" s="317"/>
    </row>
    <row r="95" spans="1:15" x14ac:dyDescent="0.35"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</row>
    <row r="96" spans="1:15" x14ac:dyDescent="0.35"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</row>
    <row r="97" spans="2:15" x14ac:dyDescent="0.35"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</row>
    <row r="98" spans="2:15" x14ac:dyDescent="0.35"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</row>
    <row r="99" spans="2:15" x14ac:dyDescent="0.35"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</row>
    <row r="100" spans="2:15" x14ac:dyDescent="0.35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</row>
    <row r="101" spans="2:15" x14ac:dyDescent="0.35"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</row>
    <row r="102" spans="2:15" x14ac:dyDescent="0.35"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</row>
    <row r="103" spans="2:15" x14ac:dyDescent="0.35"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</row>
    <row r="104" spans="2:15" x14ac:dyDescent="0.35"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</row>
    <row r="105" spans="2:15" x14ac:dyDescent="0.35"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</row>
    <row r="106" spans="2:15" x14ac:dyDescent="0.35"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</row>
    <row r="107" spans="2:15" x14ac:dyDescent="0.35"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</row>
    <row r="108" spans="2:15" x14ac:dyDescent="0.35"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</row>
    <row r="109" spans="2:15" x14ac:dyDescent="0.35"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</row>
    <row r="110" spans="2:15" x14ac:dyDescent="0.35"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</row>
    <row r="111" spans="2:15" x14ac:dyDescent="0.35"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</row>
    <row r="112" spans="2:15" x14ac:dyDescent="0.35"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</row>
    <row r="113" spans="2:15" x14ac:dyDescent="0.35"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</row>
    <row r="114" spans="2:15" x14ac:dyDescent="0.35"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</row>
    <row r="115" spans="2:15" x14ac:dyDescent="0.35"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</row>
    <row r="116" spans="2:15" x14ac:dyDescent="0.35"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</row>
    <row r="117" spans="2:15" x14ac:dyDescent="0.35"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</row>
    <row r="118" spans="2:15" x14ac:dyDescent="0.35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</row>
    <row r="119" spans="2:15" x14ac:dyDescent="0.35"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</row>
    <row r="120" spans="2:15" x14ac:dyDescent="0.35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</row>
    <row r="121" spans="2:15" x14ac:dyDescent="0.35"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</row>
    <row r="122" spans="2:15" x14ac:dyDescent="0.35"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</row>
    <row r="123" spans="2:15" x14ac:dyDescent="0.35"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</row>
  </sheetData>
  <sortState xmlns:xlrd2="http://schemas.microsoft.com/office/spreadsheetml/2017/richdata2" ref="I1:K91">
    <sortCondition ref="I1:I91"/>
  </sortState>
  <phoneticPr fontId="8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4C8F-FBCE-4136-962D-8E34BA97A4FA}">
  <dimension ref="A1:V46"/>
  <sheetViews>
    <sheetView zoomScale="88" zoomScaleNormal="80" workbookViewId="0">
      <selection activeCell="M304" sqref="M304"/>
    </sheetView>
  </sheetViews>
  <sheetFormatPr defaultRowHeight="13" x14ac:dyDescent="0.3"/>
  <cols>
    <col min="1" max="1" width="2.81640625" style="296" bestFit="1" customWidth="1"/>
    <col min="2" max="2" width="4.7265625" style="296" customWidth="1"/>
    <col min="3" max="3" width="8.7265625" style="296"/>
    <col min="4" max="4" width="11" style="296" bestFit="1" customWidth="1"/>
    <col min="5" max="5" width="16.7265625" style="296" customWidth="1"/>
    <col min="6" max="8" width="16.26953125" style="296" customWidth="1"/>
    <col min="9" max="9" width="18.81640625" style="296" customWidth="1"/>
    <col min="10" max="10" width="16.81640625" style="296" customWidth="1"/>
    <col min="11" max="261" width="8.7265625" style="296"/>
    <col min="262" max="262" width="18.81640625" style="296" customWidth="1"/>
    <col min="263" max="263" width="16.81640625" style="296" customWidth="1"/>
    <col min="264" max="517" width="8.7265625" style="296"/>
    <col min="518" max="518" width="18.81640625" style="296" customWidth="1"/>
    <col min="519" max="519" width="16.81640625" style="296" customWidth="1"/>
    <col min="520" max="773" width="8.7265625" style="296"/>
    <col min="774" max="774" width="18.81640625" style="296" customWidth="1"/>
    <col min="775" max="775" width="16.81640625" style="296" customWidth="1"/>
    <col min="776" max="1029" width="8.7265625" style="296"/>
    <col min="1030" max="1030" width="18.81640625" style="296" customWidth="1"/>
    <col min="1031" max="1031" width="16.81640625" style="296" customWidth="1"/>
    <col min="1032" max="1285" width="8.7265625" style="296"/>
    <col min="1286" max="1286" width="18.81640625" style="296" customWidth="1"/>
    <col min="1287" max="1287" width="16.81640625" style="296" customWidth="1"/>
    <col min="1288" max="1541" width="8.7265625" style="296"/>
    <col min="1542" max="1542" width="18.81640625" style="296" customWidth="1"/>
    <col min="1543" max="1543" width="16.81640625" style="296" customWidth="1"/>
    <col min="1544" max="1797" width="8.7265625" style="296"/>
    <col min="1798" max="1798" width="18.81640625" style="296" customWidth="1"/>
    <col min="1799" max="1799" width="16.81640625" style="296" customWidth="1"/>
    <col min="1800" max="2053" width="8.7265625" style="296"/>
    <col min="2054" max="2054" width="18.81640625" style="296" customWidth="1"/>
    <col min="2055" max="2055" width="16.81640625" style="296" customWidth="1"/>
    <col min="2056" max="2309" width="8.7265625" style="296"/>
    <col min="2310" max="2310" width="18.81640625" style="296" customWidth="1"/>
    <col min="2311" max="2311" width="16.81640625" style="296" customWidth="1"/>
    <col min="2312" max="2565" width="8.7265625" style="296"/>
    <col min="2566" max="2566" width="18.81640625" style="296" customWidth="1"/>
    <col min="2567" max="2567" width="16.81640625" style="296" customWidth="1"/>
    <col min="2568" max="2821" width="8.7265625" style="296"/>
    <col min="2822" max="2822" width="18.81640625" style="296" customWidth="1"/>
    <col min="2823" max="2823" width="16.81640625" style="296" customWidth="1"/>
    <col min="2824" max="3077" width="8.7265625" style="296"/>
    <col min="3078" max="3078" width="18.81640625" style="296" customWidth="1"/>
    <col min="3079" max="3079" width="16.81640625" style="296" customWidth="1"/>
    <col min="3080" max="3333" width="8.7265625" style="296"/>
    <col min="3334" max="3334" width="18.81640625" style="296" customWidth="1"/>
    <col min="3335" max="3335" width="16.81640625" style="296" customWidth="1"/>
    <col min="3336" max="3589" width="8.7265625" style="296"/>
    <col min="3590" max="3590" width="18.81640625" style="296" customWidth="1"/>
    <col min="3591" max="3591" width="16.81640625" style="296" customWidth="1"/>
    <col min="3592" max="3845" width="8.7265625" style="296"/>
    <col min="3846" max="3846" width="18.81640625" style="296" customWidth="1"/>
    <col min="3847" max="3847" width="16.81640625" style="296" customWidth="1"/>
    <col min="3848" max="4101" width="8.7265625" style="296"/>
    <col min="4102" max="4102" width="18.81640625" style="296" customWidth="1"/>
    <col min="4103" max="4103" width="16.81640625" style="296" customWidth="1"/>
    <col min="4104" max="4357" width="8.7265625" style="296"/>
    <col min="4358" max="4358" width="18.81640625" style="296" customWidth="1"/>
    <col min="4359" max="4359" width="16.81640625" style="296" customWidth="1"/>
    <col min="4360" max="4613" width="8.7265625" style="296"/>
    <col min="4614" max="4614" width="18.81640625" style="296" customWidth="1"/>
    <col min="4615" max="4615" width="16.81640625" style="296" customWidth="1"/>
    <col min="4616" max="4869" width="8.7265625" style="296"/>
    <col min="4870" max="4870" width="18.81640625" style="296" customWidth="1"/>
    <col min="4871" max="4871" width="16.81640625" style="296" customWidth="1"/>
    <col min="4872" max="5125" width="8.7265625" style="296"/>
    <col min="5126" max="5126" width="18.81640625" style="296" customWidth="1"/>
    <col min="5127" max="5127" width="16.81640625" style="296" customWidth="1"/>
    <col min="5128" max="5381" width="8.7265625" style="296"/>
    <col min="5382" max="5382" width="18.81640625" style="296" customWidth="1"/>
    <col min="5383" max="5383" width="16.81640625" style="296" customWidth="1"/>
    <col min="5384" max="5637" width="8.7265625" style="296"/>
    <col min="5638" max="5638" width="18.81640625" style="296" customWidth="1"/>
    <col min="5639" max="5639" width="16.81640625" style="296" customWidth="1"/>
    <col min="5640" max="5893" width="8.7265625" style="296"/>
    <col min="5894" max="5894" width="18.81640625" style="296" customWidth="1"/>
    <col min="5895" max="5895" width="16.81640625" style="296" customWidth="1"/>
    <col min="5896" max="6149" width="8.7265625" style="296"/>
    <col min="6150" max="6150" width="18.81640625" style="296" customWidth="1"/>
    <col min="6151" max="6151" width="16.81640625" style="296" customWidth="1"/>
    <col min="6152" max="6405" width="8.7265625" style="296"/>
    <col min="6406" max="6406" width="18.81640625" style="296" customWidth="1"/>
    <col min="6407" max="6407" width="16.81640625" style="296" customWidth="1"/>
    <col min="6408" max="6661" width="8.7265625" style="296"/>
    <col min="6662" max="6662" width="18.81640625" style="296" customWidth="1"/>
    <col min="6663" max="6663" width="16.81640625" style="296" customWidth="1"/>
    <col min="6664" max="6917" width="8.7265625" style="296"/>
    <col min="6918" max="6918" width="18.81640625" style="296" customWidth="1"/>
    <col min="6919" max="6919" width="16.81640625" style="296" customWidth="1"/>
    <col min="6920" max="7173" width="8.7265625" style="296"/>
    <col min="7174" max="7174" width="18.81640625" style="296" customWidth="1"/>
    <col min="7175" max="7175" width="16.81640625" style="296" customWidth="1"/>
    <col min="7176" max="7429" width="8.7265625" style="296"/>
    <col min="7430" max="7430" width="18.81640625" style="296" customWidth="1"/>
    <col min="7431" max="7431" width="16.81640625" style="296" customWidth="1"/>
    <col min="7432" max="7685" width="8.7265625" style="296"/>
    <col min="7686" max="7686" width="18.81640625" style="296" customWidth="1"/>
    <col min="7687" max="7687" width="16.81640625" style="296" customWidth="1"/>
    <col min="7688" max="7941" width="8.7265625" style="296"/>
    <col min="7942" max="7942" width="18.81640625" style="296" customWidth="1"/>
    <col min="7943" max="7943" width="16.81640625" style="296" customWidth="1"/>
    <col min="7944" max="8197" width="8.7265625" style="296"/>
    <col min="8198" max="8198" width="18.81640625" style="296" customWidth="1"/>
    <col min="8199" max="8199" width="16.81640625" style="296" customWidth="1"/>
    <col min="8200" max="8453" width="8.7265625" style="296"/>
    <col min="8454" max="8454" width="18.81640625" style="296" customWidth="1"/>
    <col min="8455" max="8455" width="16.81640625" style="296" customWidth="1"/>
    <col min="8456" max="8709" width="8.7265625" style="296"/>
    <col min="8710" max="8710" width="18.81640625" style="296" customWidth="1"/>
    <col min="8711" max="8711" width="16.81640625" style="296" customWidth="1"/>
    <col min="8712" max="8965" width="8.7265625" style="296"/>
    <col min="8966" max="8966" width="18.81640625" style="296" customWidth="1"/>
    <col min="8967" max="8967" width="16.81640625" style="296" customWidth="1"/>
    <col min="8968" max="9221" width="8.7265625" style="296"/>
    <col min="9222" max="9222" width="18.81640625" style="296" customWidth="1"/>
    <col min="9223" max="9223" width="16.81640625" style="296" customWidth="1"/>
    <col min="9224" max="9477" width="8.7265625" style="296"/>
    <col min="9478" max="9478" width="18.81640625" style="296" customWidth="1"/>
    <col min="9479" max="9479" width="16.81640625" style="296" customWidth="1"/>
    <col min="9480" max="9733" width="8.7265625" style="296"/>
    <col min="9734" max="9734" width="18.81640625" style="296" customWidth="1"/>
    <col min="9735" max="9735" width="16.81640625" style="296" customWidth="1"/>
    <col min="9736" max="9989" width="8.7265625" style="296"/>
    <col min="9990" max="9990" width="18.81640625" style="296" customWidth="1"/>
    <col min="9991" max="9991" width="16.81640625" style="296" customWidth="1"/>
    <col min="9992" max="10245" width="8.7265625" style="296"/>
    <col min="10246" max="10246" width="18.81640625" style="296" customWidth="1"/>
    <col min="10247" max="10247" width="16.81640625" style="296" customWidth="1"/>
    <col min="10248" max="10501" width="8.7265625" style="296"/>
    <col min="10502" max="10502" width="18.81640625" style="296" customWidth="1"/>
    <col min="10503" max="10503" width="16.81640625" style="296" customWidth="1"/>
    <col min="10504" max="10757" width="8.7265625" style="296"/>
    <col min="10758" max="10758" width="18.81640625" style="296" customWidth="1"/>
    <col min="10759" max="10759" width="16.81640625" style="296" customWidth="1"/>
    <col min="10760" max="11013" width="8.7265625" style="296"/>
    <col min="11014" max="11014" width="18.81640625" style="296" customWidth="1"/>
    <col min="11015" max="11015" width="16.81640625" style="296" customWidth="1"/>
    <col min="11016" max="11269" width="8.7265625" style="296"/>
    <col min="11270" max="11270" width="18.81640625" style="296" customWidth="1"/>
    <col min="11271" max="11271" width="16.81640625" style="296" customWidth="1"/>
    <col min="11272" max="11525" width="8.7265625" style="296"/>
    <col min="11526" max="11526" width="18.81640625" style="296" customWidth="1"/>
    <col min="11527" max="11527" width="16.81640625" style="296" customWidth="1"/>
    <col min="11528" max="11781" width="8.7265625" style="296"/>
    <col min="11782" max="11782" width="18.81640625" style="296" customWidth="1"/>
    <col min="11783" max="11783" width="16.81640625" style="296" customWidth="1"/>
    <col min="11784" max="12037" width="8.7265625" style="296"/>
    <col min="12038" max="12038" width="18.81640625" style="296" customWidth="1"/>
    <col min="12039" max="12039" width="16.81640625" style="296" customWidth="1"/>
    <col min="12040" max="12293" width="8.7265625" style="296"/>
    <col min="12294" max="12294" width="18.81640625" style="296" customWidth="1"/>
    <col min="12295" max="12295" width="16.81640625" style="296" customWidth="1"/>
    <col min="12296" max="12549" width="8.7265625" style="296"/>
    <col min="12550" max="12550" width="18.81640625" style="296" customWidth="1"/>
    <col min="12551" max="12551" width="16.81640625" style="296" customWidth="1"/>
    <col min="12552" max="12805" width="8.7265625" style="296"/>
    <col min="12806" max="12806" width="18.81640625" style="296" customWidth="1"/>
    <col min="12807" max="12807" width="16.81640625" style="296" customWidth="1"/>
    <col min="12808" max="13061" width="8.7265625" style="296"/>
    <col min="13062" max="13062" width="18.81640625" style="296" customWidth="1"/>
    <col min="13063" max="13063" width="16.81640625" style="296" customWidth="1"/>
    <col min="13064" max="13317" width="8.7265625" style="296"/>
    <col min="13318" max="13318" width="18.81640625" style="296" customWidth="1"/>
    <col min="13319" max="13319" width="16.81640625" style="296" customWidth="1"/>
    <col min="13320" max="13573" width="8.7265625" style="296"/>
    <col min="13574" max="13574" width="18.81640625" style="296" customWidth="1"/>
    <col min="13575" max="13575" width="16.81640625" style="296" customWidth="1"/>
    <col min="13576" max="13829" width="8.7265625" style="296"/>
    <col min="13830" max="13830" width="18.81640625" style="296" customWidth="1"/>
    <col min="13831" max="13831" width="16.81640625" style="296" customWidth="1"/>
    <col min="13832" max="14085" width="8.7265625" style="296"/>
    <col min="14086" max="14086" width="18.81640625" style="296" customWidth="1"/>
    <col min="14087" max="14087" width="16.81640625" style="296" customWidth="1"/>
    <col min="14088" max="14341" width="8.7265625" style="296"/>
    <col min="14342" max="14342" width="18.81640625" style="296" customWidth="1"/>
    <col min="14343" max="14343" width="16.81640625" style="296" customWidth="1"/>
    <col min="14344" max="14597" width="8.7265625" style="296"/>
    <col min="14598" max="14598" width="18.81640625" style="296" customWidth="1"/>
    <col min="14599" max="14599" width="16.81640625" style="296" customWidth="1"/>
    <col min="14600" max="14853" width="8.7265625" style="296"/>
    <col min="14854" max="14854" width="18.81640625" style="296" customWidth="1"/>
    <col min="14855" max="14855" width="16.81640625" style="296" customWidth="1"/>
    <col min="14856" max="15109" width="8.7265625" style="296"/>
    <col min="15110" max="15110" width="18.81640625" style="296" customWidth="1"/>
    <col min="15111" max="15111" width="16.81640625" style="296" customWidth="1"/>
    <col min="15112" max="15365" width="8.7265625" style="296"/>
    <col min="15366" max="15366" width="18.81640625" style="296" customWidth="1"/>
    <col min="15367" max="15367" width="16.81640625" style="296" customWidth="1"/>
    <col min="15368" max="15621" width="8.7265625" style="296"/>
    <col min="15622" max="15622" width="18.81640625" style="296" customWidth="1"/>
    <col min="15623" max="15623" width="16.81640625" style="296" customWidth="1"/>
    <col min="15624" max="15877" width="8.7265625" style="296"/>
    <col min="15878" max="15878" width="18.81640625" style="296" customWidth="1"/>
    <col min="15879" max="15879" width="16.81640625" style="296" customWidth="1"/>
    <col min="15880" max="16133" width="8.7265625" style="296"/>
    <col min="16134" max="16134" width="18.81640625" style="296" customWidth="1"/>
    <col min="16135" max="16135" width="16.81640625" style="296" customWidth="1"/>
    <col min="16136" max="16384" width="8.7265625" style="296"/>
  </cols>
  <sheetData>
    <row r="1" spans="1:22" x14ac:dyDescent="0.3">
      <c r="B1" s="296" t="s">
        <v>1</v>
      </c>
      <c r="C1" s="296" t="s">
        <v>4</v>
      </c>
      <c r="D1" s="296" t="s">
        <v>706</v>
      </c>
      <c r="E1" s="296" t="s">
        <v>4</v>
      </c>
      <c r="F1" s="296" t="s">
        <v>706</v>
      </c>
      <c r="T1" s="296" t="s">
        <v>1</v>
      </c>
      <c r="U1" s="296" t="s">
        <v>4</v>
      </c>
      <c r="V1" s="296" t="s">
        <v>706</v>
      </c>
    </row>
    <row r="2" spans="1:22" x14ac:dyDescent="0.3">
      <c r="A2" s="303">
        <v>1</v>
      </c>
      <c r="B2" s="296">
        <v>1</v>
      </c>
      <c r="C2" t="s">
        <v>97</v>
      </c>
      <c r="D2" t="s">
        <v>92</v>
      </c>
      <c r="E2" s="5" t="s">
        <v>150</v>
      </c>
      <c r="F2" s="5" t="s">
        <v>155</v>
      </c>
      <c r="I2" s="5" t="s">
        <v>156</v>
      </c>
      <c r="J2" s="296">
        <v>1</v>
      </c>
      <c r="K2" s="5" t="s">
        <v>161</v>
      </c>
      <c r="L2" s="5" t="s">
        <v>158</v>
      </c>
      <c r="M2" s="296">
        <v>1</v>
      </c>
      <c r="N2" s="5" t="s">
        <v>111</v>
      </c>
      <c r="O2" s="5" t="s">
        <v>108</v>
      </c>
      <c r="P2" s="296">
        <v>1</v>
      </c>
      <c r="Q2" s="5" t="s">
        <v>121</v>
      </c>
      <c r="R2" s="5" t="s">
        <v>118</v>
      </c>
      <c r="S2" s="296">
        <v>1</v>
      </c>
      <c r="T2" s="296">
        <v>1</v>
      </c>
      <c r="U2" s="5" t="s">
        <v>126</v>
      </c>
      <c r="V2" s="5" t="s">
        <v>131</v>
      </c>
    </row>
    <row r="3" spans="1:22" x14ac:dyDescent="0.3">
      <c r="A3" s="303">
        <v>2</v>
      </c>
      <c r="B3" s="296">
        <v>1</v>
      </c>
      <c r="C3" t="s">
        <v>94</v>
      </c>
      <c r="D3" t="s">
        <v>96</v>
      </c>
      <c r="E3" s="5" t="s">
        <v>154</v>
      </c>
      <c r="F3" s="5" t="s">
        <v>151</v>
      </c>
      <c r="I3" s="5" t="s">
        <v>157</v>
      </c>
      <c r="J3" s="296">
        <v>2</v>
      </c>
      <c r="K3" s="5" t="s">
        <v>104</v>
      </c>
      <c r="L3" s="5" t="s">
        <v>160</v>
      </c>
      <c r="M3" s="296">
        <v>2</v>
      </c>
      <c r="N3" s="5" t="s">
        <v>114</v>
      </c>
      <c r="O3" s="5" t="s">
        <v>110</v>
      </c>
      <c r="P3" s="296">
        <v>2</v>
      </c>
      <c r="Q3" s="5" t="s">
        <v>124</v>
      </c>
      <c r="R3" s="5" t="s">
        <v>120</v>
      </c>
      <c r="S3" s="296">
        <v>2</v>
      </c>
      <c r="T3" s="296">
        <v>1</v>
      </c>
      <c r="U3" s="5" t="s">
        <v>130</v>
      </c>
      <c r="V3" s="5" t="s">
        <v>127</v>
      </c>
    </row>
    <row r="4" spans="1:22" x14ac:dyDescent="0.3">
      <c r="A4" s="303">
        <v>3</v>
      </c>
      <c r="B4" s="296">
        <v>1</v>
      </c>
      <c r="C4" t="s">
        <v>99</v>
      </c>
      <c r="D4" t="s">
        <v>93</v>
      </c>
      <c r="E4" s="5" t="s">
        <v>153</v>
      </c>
      <c r="F4" s="5" t="s">
        <v>152</v>
      </c>
      <c r="I4" s="5" t="s">
        <v>158</v>
      </c>
      <c r="J4" s="296">
        <v>3</v>
      </c>
      <c r="K4" s="5" t="s">
        <v>157</v>
      </c>
      <c r="L4" s="5" t="s">
        <v>156</v>
      </c>
      <c r="M4" s="296">
        <v>3</v>
      </c>
      <c r="N4" s="5" t="s">
        <v>107</v>
      </c>
      <c r="O4" s="5" t="s">
        <v>106</v>
      </c>
      <c r="P4" s="296">
        <v>3</v>
      </c>
      <c r="Q4" s="5" t="s">
        <v>117</v>
      </c>
      <c r="R4" s="5" t="s">
        <v>116</v>
      </c>
      <c r="S4" s="296">
        <v>3</v>
      </c>
      <c r="T4" s="296">
        <v>1</v>
      </c>
      <c r="U4" s="5" t="s">
        <v>129</v>
      </c>
      <c r="V4" s="5" t="s">
        <v>128</v>
      </c>
    </row>
    <row r="5" spans="1:22" x14ac:dyDescent="0.3">
      <c r="A5" s="303">
        <v>4</v>
      </c>
      <c r="B5" s="296">
        <v>2</v>
      </c>
      <c r="C5" t="s">
        <v>97</v>
      </c>
      <c r="D5" t="s">
        <v>96</v>
      </c>
      <c r="E5" s="5" t="s">
        <v>150</v>
      </c>
      <c r="F5" s="5" t="s">
        <v>151</v>
      </c>
      <c r="I5" s="5" t="s">
        <v>159</v>
      </c>
      <c r="J5" s="296">
        <v>4</v>
      </c>
      <c r="K5" s="5" t="s">
        <v>162</v>
      </c>
      <c r="L5" s="5" t="s">
        <v>159</v>
      </c>
      <c r="M5" s="296">
        <v>4</v>
      </c>
      <c r="N5" s="5" t="s">
        <v>112</v>
      </c>
      <c r="O5" s="5" t="s">
        <v>109</v>
      </c>
      <c r="P5" s="296">
        <v>4</v>
      </c>
      <c r="Q5" s="5" t="s">
        <v>122</v>
      </c>
      <c r="R5" s="5" t="s">
        <v>119</v>
      </c>
      <c r="S5" s="296">
        <v>4</v>
      </c>
      <c r="T5" s="296">
        <v>2</v>
      </c>
      <c r="U5" s="5" t="s">
        <v>126</v>
      </c>
      <c r="V5" s="5" t="s">
        <v>127</v>
      </c>
    </row>
    <row r="6" spans="1:22" x14ac:dyDescent="0.3">
      <c r="A6" s="303">
        <v>5</v>
      </c>
      <c r="B6" s="296">
        <v>2</v>
      </c>
      <c r="C6" t="s">
        <v>99</v>
      </c>
      <c r="D6" t="s">
        <v>92</v>
      </c>
      <c r="E6" s="5" t="s">
        <v>153</v>
      </c>
      <c r="F6" s="5" t="s">
        <v>155</v>
      </c>
      <c r="I6" s="5" t="s">
        <v>160</v>
      </c>
      <c r="J6" s="296">
        <v>5</v>
      </c>
      <c r="K6" s="5" t="s">
        <v>163</v>
      </c>
      <c r="L6" s="5" t="s">
        <v>105</v>
      </c>
      <c r="M6" s="296">
        <v>5</v>
      </c>
      <c r="N6" s="5" t="s">
        <v>113</v>
      </c>
      <c r="O6" s="5" t="s">
        <v>115</v>
      </c>
      <c r="P6" s="296">
        <v>5</v>
      </c>
      <c r="Q6" s="5" t="s">
        <v>123</v>
      </c>
      <c r="R6" s="5" t="s">
        <v>125</v>
      </c>
      <c r="S6" s="296">
        <v>5</v>
      </c>
      <c r="T6" s="296">
        <v>2</v>
      </c>
      <c r="U6" s="5" t="s">
        <v>129</v>
      </c>
      <c r="V6" s="5" t="s">
        <v>131</v>
      </c>
    </row>
    <row r="7" spans="1:22" x14ac:dyDescent="0.3">
      <c r="A7" s="303">
        <v>6</v>
      </c>
      <c r="B7" s="296">
        <v>2</v>
      </c>
      <c r="C7" t="s">
        <v>93</v>
      </c>
      <c r="D7" t="s">
        <v>94</v>
      </c>
      <c r="E7" s="5" t="s">
        <v>152</v>
      </c>
      <c r="F7" s="5" t="s">
        <v>154</v>
      </c>
      <c r="I7" s="5" t="s">
        <v>161</v>
      </c>
      <c r="J7" s="296">
        <v>6</v>
      </c>
      <c r="K7" s="5" t="s">
        <v>160</v>
      </c>
      <c r="L7" s="5" t="s">
        <v>162</v>
      </c>
      <c r="M7" s="296">
        <v>6</v>
      </c>
      <c r="N7" s="5" t="s">
        <v>110</v>
      </c>
      <c r="O7" s="5" t="s">
        <v>112</v>
      </c>
      <c r="P7" s="296">
        <v>6</v>
      </c>
      <c r="Q7" s="5" t="s">
        <v>120</v>
      </c>
      <c r="R7" s="5" t="s">
        <v>122</v>
      </c>
      <c r="S7" s="296">
        <v>6</v>
      </c>
      <c r="T7" s="296">
        <v>2</v>
      </c>
      <c r="U7" s="5" t="s">
        <v>128</v>
      </c>
      <c r="V7" s="5" t="s">
        <v>130</v>
      </c>
    </row>
    <row r="8" spans="1:22" x14ac:dyDescent="0.3">
      <c r="A8" s="303">
        <v>7</v>
      </c>
      <c r="B8" s="296">
        <v>3</v>
      </c>
      <c r="C8" t="s">
        <v>99</v>
      </c>
      <c r="D8" t="s">
        <v>94</v>
      </c>
      <c r="E8" s="5" t="s">
        <v>153</v>
      </c>
      <c r="F8" s="5" t="s">
        <v>154</v>
      </c>
      <c r="I8" s="5" t="s">
        <v>162</v>
      </c>
      <c r="J8" s="296">
        <v>7</v>
      </c>
      <c r="K8" s="5" t="s">
        <v>161</v>
      </c>
      <c r="L8" s="5" t="s">
        <v>105</v>
      </c>
      <c r="M8" s="296">
        <v>7</v>
      </c>
      <c r="N8" s="5" t="s">
        <v>111</v>
      </c>
      <c r="O8" s="5" t="s">
        <v>115</v>
      </c>
      <c r="P8" s="296">
        <v>7</v>
      </c>
      <c r="Q8" s="5" t="s">
        <v>121</v>
      </c>
      <c r="R8" s="5" t="s">
        <v>125</v>
      </c>
      <c r="S8" s="296">
        <v>7</v>
      </c>
      <c r="T8" s="296">
        <v>3</v>
      </c>
      <c r="U8" s="5" t="s">
        <v>129</v>
      </c>
      <c r="V8" s="5" t="s">
        <v>130</v>
      </c>
    </row>
    <row r="9" spans="1:22" x14ac:dyDescent="0.3">
      <c r="A9" s="303">
        <v>8</v>
      </c>
      <c r="B9" s="296">
        <v>3</v>
      </c>
      <c r="C9" t="s">
        <v>92</v>
      </c>
      <c r="D9" t="s">
        <v>96</v>
      </c>
      <c r="E9" s="5" t="s">
        <v>155</v>
      </c>
      <c r="F9" s="5" t="s">
        <v>151</v>
      </c>
      <c r="I9" s="5" t="s">
        <v>163</v>
      </c>
      <c r="J9" s="296">
        <v>8</v>
      </c>
      <c r="K9" s="5" t="s">
        <v>158</v>
      </c>
      <c r="L9" s="5" t="s">
        <v>157</v>
      </c>
      <c r="M9" s="296">
        <v>8</v>
      </c>
      <c r="N9" s="5" t="s">
        <v>108</v>
      </c>
      <c r="O9" s="5" t="s">
        <v>107</v>
      </c>
      <c r="P9" s="296">
        <v>8</v>
      </c>
      <c r="Q9" s="5" t="s">
        <v>118</v>
      </c>
      <c r="R9" s="5" t="s">
        <v>117</v>
      </c>
      <c r="S9" s="296">
        <v>8</v>
      </c>
      <c r="T9" s="296">
        <v>3</v>
      </c>
      <c r="U9" s="5" t="s">
        <v>131</v>
      </c>
      <c r="V9" s="5" t="s">
        <v>127</v>
      </c>
    </row>
    <row r="10" spans="1:22" x14ac:dyDescent="0.3">
      <c r="A10" s="303">
        <v>9</v>
      </c>
      <c r="B10" s="296">
        <v>3</v>
      </c>
      <c r="C10" t="s">
        <v>93</v>
      </c>
      <c r="D10" t="s">
        <v>97</v>
      </c>
      <c r="E10" s="5" t="s">
        <v>152</v>
      </c>
      <c r="F10" s="5" t="s">
        <v>150</v>
      </c>
      <c r="I10" s="5" t="s">
        <v>104</v>
      </c>
      <c r="J10" s="296">
        <v>9</v>
      </c>
      <c r="K10" s="5" t="s">
        <v>159</v>
      </c>
      <c r="L10" s="5" t="s">
        <v>104</v>
      </c>
      <c r="M10" s="296">
        <v>9</v>
      </c>
      <c r="N10" s="5" t="s">
        <v>109</v>
      </c>
      <c r="O10" s="5" t="s">
        <v>114</v>
      </c>
      <c r="P10" s="296">
        <v>9</v>
      </c>
      <c r="Q10" s="5" t="s">
        <v>119</v>
      </c>
      <c r="R10" s="5" t="s">
        <v>124</v>
      </c>
      <c r="S10" s="296">
        <v>9</v>
      </c>
      <c r="T10" s="296">
        <v>3</v>
      </c>
      <c r="U10" s="5" t="s">
        <v>128</v>
      </c>
      <c r="V10" s="5" t="s">
        <v>126</v>
      </c>
    </row>
    <row r="11" spans="1:22" x14ac:dyDescent="0.3">
      <c r="A11" s="303">
        <v>10</v>
      </c>
      <c r="B11" s="296">
        <v>4</v>
      </c>
      <c r="C11" t="s">
        <v>93</v>
      </c>
      <c r="D11" t="s">
        <v>96</v>
      </c>
      <c r="E11" s="5" t="s">
        <v>152</v>
      </c>
      <c r="F11" s="5" t="s">
        <v>151</v>
      </c>
      <c r="I11" s="5" t="s">
        <v>105</v>
      </c>
      <c r="J11" s="296">
        <v>10</v>
      </c>
      <c r="K11" s="5" t="s">
        <v>156</v>
      </c>
      <c r="L11" s="5" t="s">
        <v>163</v>
      </c>
      <c r="M11" s="296">
        <v>10</v>
      </c>
      <c r="N11" s="5" t="s">
        <v>106</v>
      </c>
      <c r="O11" s="5" t="s">
        <v>113</v>
      </c>
      <c r="P11" s="296">
        <v>10</v>
      </c>
      <c r="Q11" s="5" t="s">
        <v>116</v>
      </c>
      <c r="R11" s="5" t="s">
        <v>123</v>
      </c>
      <c r="S11" s="296">
        <v>10</v>
      </c>
      <c r="T11" s="296">
        <v>4</v>
      </c>
      <c r="U11" s="5" t="s">
        <v>128</v>
      </c>
      <c r="V11" s="5" t="s">
        <v>127</v>
      </c>
    </row>
    <row r="12" spans="1:22" x14ac:dyDescent="0.3">
      <c r="A12" s="303">
        <v>11</v>
      </c>
      <c r="B12" s="296">
        <v>4</v>
      </c>
      <c r="C12" t="s">
        <v>94</v>
      </c>
      <c r="D12" t="s">
        <v>92</v>
      </c>
      <c r="E12" s="5" t="s">
        <v>154</v>
      </c>
      <c r="F12" s="5" t="s">
        <v>155</v>
      </c>
      <c r="J12" s="296">
        <v>11</v>
      </c>
      <c r="K12" s="5" t="s">
        <v>157</v>
      </c>
      <c r="L12" s="5" t="s">
        <v>161</v>
      </c>
      <c r="M12" s="296">
        <v>11</v>
      </c>
      <c r="N12" s="5" t="s">
        <v>107</v>
      </c>
      <c r="O12" s="5" t="s">
        <v>111</v>
      </c>
      <c r="P12" s="296">
        <v>11</v>
      </c>
      <c r="Q12" s="5" t="s">
        <v>117</v>
      </c>
      <c r="R12" s="5" t="s">
        <v>121</v>
      </c>
      <c r="S12" s="296">
        <v>11</v>
      </c>
      <c r="T12" s="296">
        <v>4</v>
      </c>
      <c r="U12" s="5" t="s">
        <v>130</v>
      </c>
      <c r="V12" s="5" t="s">
        <v>131</v>
      </c>
    </row>
    <row r="13" spans="1:22" x14ac:dyDescent="0.3">
      <c r="A13" s="303">
        <v>12</v>
      </c>
      <c r="B13" s="296">
        <v>4</v>
      </c>
      <c r="C13" t="s">
        <v>97</v>
      </c>
      <c r="D13" t="s">
        <v>99</v>
      </c>
      <c r="E13" s="5" t="s">
        <v>150</v>
      </c>
      <c r="F13" s="5" t="s">
        <v>153</v>
      </c>
      <c r="I13" s="5" t="s">
        <v>106</v>
      </c>
      <c r="J13" s="296">
        <v>12</v>
      </c>
      <c r="K13" s="5" t="s">
        <v>160</v>
      </c>
      <c r="L13" s="5" t="s">
        <v>163</v>
      </c>
      <c r="M13" s="296">
        <v>12</v>
      </c>
      <c r="N13" s="5" t="s">
        <v>110</v>
      </c>
      <c r="O13" s="5" t="s">
        <v>113</v>
      </c>
      <c r="P13" s="296">
        <v>12</v>
      </c>
      <c r="Q13" s="5" t="s">
        <v>120</v>
      </c>
      <c r="R13" s="5" t="s">
        <v>123</v>
      </c>
      <c r="S13" s="296">
        <v>12</v>
      </c>
      <c r="T13" s="296">
        <v>4</v>
      </c>
      <c r="U13" s="5" t="s">
        <v>126</v>
      </c>
      <c r="V13" s="5" t="s">
        <v>129</v>
      </c>
    </row>
    <row r="14" spans="1:22" x14ac:dyDescent="0.3">
      <c r="A14" s="303">
        <v>13</v>
      </c>
      <c r="B14" s="296">
        <v>5</v>
      </c>
      <c r="C14" t="s">
        <v>92</v>
      </c>
      <c r="D14" t="s">
        <v>93</v>
      </c>
      <c r="E14" s="5" t="s">
        <v>155</v>
      </c>
      <c r="F14" s="5" t="s">
        <v>152</v>
      </c>
      <c r="I14" s="5" t="s">
        <v>107</v>
      </c>
      <c r="J14" s="296">
        <v>13</v>
      </c>
      <c r="K14" s="5" t="s">
        <v>159</v>
      </c>
      <c r="L14" s="5" t="s">
        <v>156</v>
      </c>
      <c r="M14" s="296">
        <v>13</v>
      </c>
      <c r="N14" s="5" t="s">
        <v>109</v>
      </c>
      <c r="O14" s="5" t="s">
        <v>106</v>
      </c>
      <c r="P14" s="296">
        <v>13</v>
      </c>
      <c r="Q14" s="5" t="s">
        <v>119</v>
      </c>
      <c r="R14" s="5" t="s">
        <v>116</v>
      </c>
      <c r="S14" s="296">
        <v>13</v>
      </c>
      <c r="T14" s="296">
        <v>5</v>
      </c>
      <c r="U14" s="5" t="s">
        <v>131</v>
      </c>
      <c r="V14" s="5" t="s">
        <v>128</v>
      </c>
    </row>
    <row r="15" spans="1:22" x14ac:dyDescent="0.3">
      <c r="A15" s="303">
        <v>14</v>
      </c>
      <c r="B15" s="296">
        <v>5</v>
      </c>
      <c r="C15" t="s">
        <v>94</v>
      </c>
      <c r="D15" t="s">
        <v>97</v>
      </c>
      <c r="E15" s="5" t="s">
        <v>154</v>
      </c>
      <c r="F15" s="5" t="s">
        <v>150</v>
      </c>
      <c r="I15" s="5" t="s">
        <v>108</v>
      </c>
      <c r="J15" s="296">
        <v>14</v>
      </c>
      <c r="K15" s="5" t="s">
        <v>104</v>
      </c>
      <c r="L15" s="5" t="s">
        <v>158</v>
      </c>
      <c r="M15" s="296">
        <v>14</v>
      </c>
      <c r="N15" s="5" t="s">
        <v>114</v>
      </c>
      <c r="O15" s="5" t="s">
        <v>108</v>
      </c>
      <c r="P15" s="296">
        <v>14</v>
      </c>
      <c r="Q15" s="5" t="s">
        <v>124</v>
      </c>
      <c r="R15" s="5" t="s">
        <v>118</v>
      </c>
      <c r="S15" s="296">
        <v>14</v>
      </c>
      <c r="T15" s="296">
        <v>5</v>
      </c>
      <c r="U15" s="5" t="s">
        <v>130</v>
      </c>
      <c r="V15" s="5" t="s">
        <v>126</v>
      </c>
    </row>
    <row r="16" spans="1:22" x14ac:dyDescent="0.3">
      <c r="A16" s="303">
        <v>15</v>
      </c>
      <c r="B16" s="296">
        <v>5</v>
      </c>
      <c r="C16" t="s">
        <v>96</v>
      </c>
      <c r="D16" t="s">
        <v>99</v>
      </c>
      <c r="E16" s="5" t="s">
        <v>151</v>
      </c>
      <c r="F16" s="5" t="s">
        <v>153</v>
      </c>
      <c r="I16" s="5" t="s">
        <v>109</v>
      </c>
      <c r="J16" s="296">
        <v>15</v>
      </c>
      <c r="K16" s="5" t="s">
        <v>162</v>
      </c>
      <c r="L16" s="5" t="s">
        <v>105</v>
      </c>
      <c r="M16" s="296">
        <v>15</v>
      </c>
      <c r="N16" s="5" t="s">
        <v>112</v>
      </c>
      <c r="O16" s="5" t="s">
        <v>115</v>
      </c>
      <c r="P16" s="296">
        <v>15</v>
      </c>
      <c r="Q16" s="5" t="s">
        <v>122</v>
      </c>
      <c r="R16" s="5" t="s">
        <v>125</v>
      </c>
      <c r="S16" s="296">
        <v>15</v>
      </c>
      <c r="T16" s="296">
        <v>5</v>
      </c>
      <c r="U16" s="5" t="s">
        <v>127</v>
      </c>
      <c r="V16" s="5" t="s">
        <v>129</v>
      </c>
    </row>
    <row r="17" spans="1:22" x14ac:dyDescent="0.3">
      <c r="A17" s="303">
        <v>16</v>
      </c>
      <c r="B17" s="296">
        <v>6</v>
      </c>
      <c r="C17" t="s">
        <v>96</v>
      </c>
      <c r="D17" t="s">
        <v>94</v>
      </c>
      <c r="E17" s="5" t="s">
        <v>151</v>
      </c>
      <c r="F17" s="5" t="s">
        <v>154</v>
      </c>
      <c r="I17" s="5" t="s">
        <v>110</v>
      </c>
      <c r="J17" s="296">
        <v>16</v>
      </c>
      <c r="K17" s="5" t="s">
        <v>105</v>
      </c>
      <c r="L17" s="5" t="s">
        <v>160</v>
      </c>
      <c r="M17" s="296">
        <v>16</v>
      </c>
      <c r="N17" s="5" t="s">
        <v>115</v>
      </c>
      <c r="O17" s="5" t="s">
        <v>110</v>
      </c>
      <c r="P17" s="296">
        <v>16</v>
      </c>
      <c r="Q17" s="5" t="s">
        <v>125</v>
      </c>
      <c r="R17" s="5" t="s">
        <v>120</v>
      </c>
      <c r="S17" s="296">
        <v>16</v>
      </c>
      <c r="T17" s="296">
        <v>6</v>
      </c>
      <c r="U17" s="5" t="s">
        <v>127</v>
      </c>
      <c r="V17" s="5" t="s">
        <v>130</v>
      </c>
    </row>
    <row r="18" spans="1:22" x14ac:dyDescent="0.3">
      <c r="A18" s="303">
        <v>17</v>
      </c>
      <c r="B18" s="296">
        <v>6</v>
      </c>
      <c r="C18" t="s">
        <v>93</v>
      </c>
      <c r="D18" t="s">
        <v>99</v>
      </c>
      <c r="E18" s="5" t="s">
        <v>152</v>
      </c>
      <c r="F18" s="5" t="s">
        <v>153</v>
      </c>
      <c r="I18" s="5" t="s">
        <v>111</v>
      </c>
      <c r="J18" s="296">
        <v>17</v>
      </c>
      <c r="K18" s="5" t="s">
        <v>158</v>
      </c>
      <c r="L18" s="5" t="s">
        <v>156</v>
      </c>
      <c r="M18" s="296">
        <v>17</v>
      </c>
      <c r="N18" s="5" t="s">
        <v>108</v>
      </c>
      <c r="O18" s="5" t="s">
        <v>106</v>
      </c>
      <c r="P18" s="296">
        <v>17</v>
      </c>
      <c r="Q18" s="5" t="s">
        <v>118</v>
      </c>
      <c r="R18" s="5" t="s">
        <v>116</v>
      </c>
      <c r="S18" s="296">
        <v>17</v>
      </c>
      <c r="T18" s="296">
        <v>6</v>
      </c>
      <c r="U18" s="5" t="s">
        <v>128</v>
      </c>
      <c r="V18" s="5" t="s">
        <v>129</v>
      </c>
    </row>
    <row r="19" spans="1:22" x14ac:dyDescent="0.3">
      <c r="A19" s="303">
        <v>18</v>
      </c>
      <c r="B19" s="296">
        <v>6</v>
      </c>
      <c r="C19" t="s">
        <v>92</v>
      </c>
      <c r="D19" t="s">
        <v>97</v>
      </c>
      <c r="E19" s="5" t="s">
        <v>155</v>
      </c>
      <c r="F19" s="5" t="s">
        <v>150</v>
      </c>
      <c r="I19" s="5" t="s">
        <v>112</v>
      </c>
      <c r="J19" s="296">
        <v>18</v>
      </c>
      <c r="K19" s="5" t="s">
        <v>159</v>
      </c>
      <c r="L19" s="5" t="s">
        <v>163</v>
      </c>
      <c r="M19" s="296">
        <v>18</v>
      </c>
      <c r="N19" s="5" t="s">
        <v>109</v>
      </c>
      <c r="O19" s="5" t="s">
        <v>113</v>
      </c>
      <c r="P19" s="296">
        <v>18</v>
      </c>
      <c r="Q19" s="5" t="s">
        <v>119</v>
      </c>
      <c r="R19" s="5" t="s">
        <v>123</v>
      </c>
      <c r="S19" s="296">
        <v>18</v>
      </c>
      <c r="T19" s="296">
        <v>6</v>
      </c>
      <c r="U19" s="5" t="s">
        <v>131</v>
      </c>
      <c r="V19" s="5" t="s">
        <v>126</v>
      </c>
    </row>
    <row r="20" spans="1:22" x14ac:dyDescent="0.3">
      <c r="A20" s="303">
        <v>19</v>
      </c>
      <c r="B20" s="296">
        <v>7</v>
      </c>
      <c r="C20" t="s">
        <v>94</v>
      </c>
      <c r="D20" t="s">
        <v>93</v>
      </c>
      <c r="E20" s="5" t="s">
        <v>154</v>
      </c>
      <c r="F20" s="5" t="s">
        <v>152</v>
      </c>
      <c r="I20" s="5" t="s">
        <v>113</v>
      </c>
      <c r="J20" s="296">
        <v>19</v>
      </c>
      <c r="K20" s="5" t="s">
        <v>161</v>
      </c>
      <c r="L20" s="5" t="s">
        <v>104</v>
      </c>
      <c r="M20" s="296">
        <v>19</v>
      </c>
      <c r="N20" s="5" t="s">
        <v>111</v>
      </c>
      <c r="O20" s="5" t="s">
        <v>114</v>
      </c>
      <c r="P20" s="296">
        <v>19</v>
      </c>
      <c r="Q20" s="5" t="s">
        <v>121</v>
      </c>
      <c r="R20" s="5" t="s">
        <v>124</v>
      </c>
      <c r="S20" s="296">
        <v>19</v>
      </c>
      <c r="T20" s="296">
        <v>7</v>
      </c>
      <c r="U20" s="5" t="s">
        <v>130</v>
      </c>
      <c r="V20" s="5" t="s">
        <v>128</v>
      </c>
    </row>
    <row r="21" spans="1:22" x14ac:dyDescent="0.3">
      <c r="A21" s="303">
        <v>20</v>
      </c>
      <c r="B21" s="296">
        <v>7</v>
      </c>
      <c r="C21" t="s">
        <v>96</v>
      </c>
      <c r="D21" t="s">
        <v>97</v>
      </c>
      <c r="E21" s="5" t="s">
        <v>151</v>
      </c>
      <c r="F21" s="5" t="s">
        <v>150</v>
      </c>
      <c r="I21" s="5" t="s">
        <v>114</v>
      </c>
      <c r="J21" s="296">
        <v>20</v>
      </c>
      <c r="K21" s="5" t="s">
        <v>157</v>
      </c>
      <c r="L21" s="5" t="s">
        <v>162</v>
      </c>
      <c r="M21" s="296">
        <v>20</v>
      </c>
      <c r="N21" s="5" t="s">
        <v>107</v>
      </c>
      <c r="O21" s="5" t="s">
        <v>112</v>
      </c>
      <c r="P21" s="296">
        <v>20</v>
      </c>
      <c r="Q21" s="5" t="s">
        <v>117</v>
      </c>
      <c r="R21" s="5" t="s">
        <v>122</v>
      </c>
      <c r="S21" s="296">
        <v>20</v>
      </c>
      <c r="T21" s="296">
        <v>7</v>
      </c>
      <c r="U21" s="5" t="s">
        <v>127</v>
      </c>
      <c r="V21" s="5" t="s">
        <v>126</v>
      </c>
    </row>
    <row r="22" spans="1:22" x14ac:dyDescent="0.3">
      <c r="A22" s="303">
        <v>21</v>
      </c>
      <c r="B22" s="296">
        <v>7</v>
      </c>
      <c r="C22" t="s">
        <v>92</v>
      </c>
      <c r="D22" t="s">
        <v>99</v>
      </c>
      <c r="E22" s="5" t="s">
        <v>155</v>
      </c>
      <c r="F22" s="5" t="s">
        <v>153</v>
      </c>
      <c r="I22" s="5" t="s">
        <v>115</v>
      </c>
      <c r="J22" s="296">
        <v>21</v>
      </c>
      <c r="K22" s="5" t="s">
        <v>156</v>
      </c>
      <c r="L22" s="5" t="s">
        <v>161</v>
      </c>
      <c r="M22" s="296">
        <v>21</v>
      </c>
      <c r="N22" s="5" t="s">
        <v>106</v>
      </c>
      <c r="O22" s="5" t="s">
        <v>111</v>
      </c>
      <c r="P22" s="296">
        <v>21</v>
      </c>
      <c r="Q22" s="5" t="s">
        <v>116</v>
      </c>
      <c r="R22" s="5" t="s">
        <v>121</v>
      </c>
      <c r="S22" s="296">
        <v>21</v>
      </c>
      <c r="T22" s="296">
        <v>7</v>
      </c>
      <c r="U22" s="5" t="s">
        <v>131</v>
      </c>
      <c r="V22" s="5" t="s">
        <v>129</v>
      </c>
    </row>
    <row r="23" spans="1:22" x14ac:dyDescent="0.3">
      <c r="A23" s="303">
        <v>22</v>
      </c>
      <c r="B23" s="296">
        <v>8</v>
      </c>
      <c r="C23" t="s">
        <v>94</v>
      </c>
      <c r="D23" t="s">
        <v>99</v>
      </c>
      <c r="E23" s="5" t="s">
        <v>154</v>
      </c>
      <c r="F23" s="5" t="s">
        <v>153</v>
      </c>
      <c r="J23" s="296">
        <v>22</v>
      </c>
      <c r="K23" s="5" t="s">
        <v>105</v>
      </c>
      <c r="L23" s="5" t="s">
        <v>157</v>
      </c>
      <c r="M23" s="296">
        <v>22</v>
      </c>
      <c r="N23" s="5" t="s">
        <v>115</v>
      </c>
      <c r="O23" s="5" t="s">
        <v>107</v>
      </c>
      <c r="P23" s="296">
        <v>22</v>
      </c>
      <c r="Q23" s="5" t="s">
        <v>125</v>
      </c>
      <c r="R23" s="5" t="s">
        <v>117</v>
      </c>
      <c r="S23" s="296">
        <v>22</v>
      </c>
      <c r="T23" s="296">
        <v>8</v>
      </c>
      <c r="U23" s="5" t="s">
        <v>130</v>
      </c>
      <c r="V23" s="5" t="s">
        <v>129</v>
      </c>
    </row>
    <row r="24" spans="1:22" x14ac:dyDescent="0.3">
      <c r="A24" s="303">
        <v>23</v>
      </c>
      <c r="B24" s="296">
        <v>8</v>
      </c>
      <c r="C24" t="s">
        <v>97</v>
      </c>
      <c r="D24" t="s">
        <v>93</v>
      </c>
      <c r="E24" s="5" t="s">
        <v>150</v>
      </c>
      <c r="F24" s="5" t="s">
        <v>152</v>
      </c>
      <c r="I24" s="5" t="s">
        <v>116</v>
      </c>
      <c r="J24" s="296">
        <v>23</v>
      </c>
      <c r="K24" s="5" t="s">
        <v>159</v>
      </c>
      <c r="L24" s="5" t="s">
        <v>160</v>
      </c>
      <c r="M24" s="296">
        <v>23</v>
      </c>
      <c r="N24" s="5" t="s">
        <v>109</v>
      </c>
      <c r="O24" s="5" t="s">
        <v>110</v>
      </c>
      <c r="P24" s="296">
        <v>23</v>
      </c>
      <c r="Q24" s="5" t="s">
        <v>119</v>
      </c>
      <c r="R24" s="5" t="s">
        <v>120</v>
      </c>
      <c r="S24" s="296">
        <v>23</v>
      </c>
      <c r="T24" s="296">
        <v>8</v>
      </c>
      <c r="U24" s="5" t="s">
        <v>126</v>
      </c>
      <c r="V24" s="5" t="s">
        <v>128</v>
      </c>
    </row>
    <row r="25" spans="1:22" x14ac:dyDescent="0.3">
      <c r="A25" s="303">
        <v>24</v>
      </c>
      <c r="B25" s="296">
        <v>8</v>
      </c>
      <c r="C25" t="s">
        <v>96</v>
      </c>
      <c r="D25" t="s">
        <v>92</v>
      </c>
      <c r="E25" s="5" t="s">
        <v>151</v>
      </c>
      <c r="F25" s="5" t="s">
        <v>155</v>
      </c>
      <c r="I25" s="5" t="s">
        <v>117</v>
      </c>
      <c r="J25" s="296">
        <v>24</v>
      </c>
      <c r="K25" s="5" t="s">
        <v>163</v>
      </c>
      <c r="L25" s="5" t="s">
        <v>158</v>
      </c>
      <c r="M25" s="296">
        <v>24</v>
      </c>
      <c r="N25" s="5" t="s">
        <v>113</v>
      </c>
      <c r="O25" s="5" t="s">
        <v>108</v>
      </c>
      <c r="P25" s="296">
        <v>24</v>
      </c>
      <c r="Q25" s="5" t="s">
        <v>123</v>
      </c>
      <c r="R25" s="5" t="s">
        <v>118</v>
      </c>
      <c r="S25" s="296">
        <v>24</v>
      </c>
      <c r="T25" s="296">
        <v>8</v>
      </c>
      <c r="U25" s="5" t="s">
        <v>127</v>
      </c>
      <c r="V25" s="5" t="s">
        <v>131</v>
      </c>
    </row>
    <row r="26" spans="1:22" x14ac:dyDescent="0.3">
      <c r="A26" s="303">
        <v>25</v>
      </c>
      <c r="B26" s="296">
        <v>9</v>
      </c>
      <c r="C26" t="s">
        <v>99</v>
      </c>
      <c r="D26" t="s">
        <v>97</v>
      </c>
      <c r="E26" s="5" t="s">
        <v>153</v>
      </c>
      <c r="F26" s="5" t="s">
        <v>150</v>
      </c>
      <c r="I26" s="5" t="s">
        <v>118</v>
      </c>
      <c r="J26" s="296">
        <v>25</v>
      </c>
      <c r="K26" s="5" t="s">
        <v>162</v>
      </c>
      <c r="L26" s="5" t="s">
        <v>104</v>
      </c>
      <c r="M26" s="296">
        <v>25</v>
      </c>
      <c r="N26" s="5" t="s">
        <v>112</v>
      </c>
      <c r="O26" s="5" t="s">
        <v>114</v>
      </c>
      <c r="P26" s="296">
        <v>25</v>
      </c>
      <c r="Q26" s="5" t="s">
        <v>122</v>
      </c>
      <c r="R26" s="5" t="s">
        <v>124</v>
      </c>
      <c r="S26" s="296">
        <v>25</v>
      </c>
      <c r="T26" s="296">
        <v>9</v>
      </c>
      <c r="U26" s="5" t="s">
        <v>129</v>
      </c>
      <c r="V26" s="5" t="s">
        <v>126</v>
      </c>
    </row>
    <row r="27" spans="1:22" x14ac:dyDescent="0.3">
      <c r="A27" s="303">
        <v>26</v>
      </c>
      <c r="B27" s="296">
        <v>9</v>
      </c>
      <c r="C27" t="s">
        <v>96</v>
      </c>
      <c r="D27" t="s">
        <v>93</v>
      </c>
      <c r="E27" s="5" t="s">
        <v>151</v>
      </c>
      <c r="F27" s="5" t="s">
        <v>152</v>
      </c>
      <c r="I27" s="5" t="s">
        <v>119</v>
      </c>
      <c r="J27" s="296">
        <v>26</v>
      </c>
      <c r="K27" s="5" t="s">
        <v>104</v>
      </c>
      <c r="L27" s="5" t="s">
        <v>105</v>
      </c>
      <c r="M27" s="296">
        <v>26</v>
      </c>
      <c r="N27" s="5" t="s">
        <v>114</v>
      </c>
      <c r="O27" s="5" t="s">
        <v>115</v>
      </c>
      <c r="P27" s="296">
        <v>26</v>
      </c>
      <c r="Q27" s="5" t="s">
        <v>124</v>
      </c>
      <c r="R27" s="5" t="s">
        <v>125</v>
      </c>
      <c r="S27" s="296">
        <v>26</v>
      </c>
      <c r="T27" s="296">
        <v>9</v>
      </c>
      <c r="U27" s="5" t="s">
        <v>127</v>
      </c>
      <c r="V27" s="5" t="s">
        <v>128</v>
      </c>
    </row>
    <row r="28" spans="1:22" x14ac:dyDescent="0.3">
      <c r="A28" s="303">
        <v>27</v>
      </c>
      <c r="B28" s="296">
        <v>9</v>
      </c>
      <c r="C28" t="s">
        <v>92</v>
      </c>
      <c r="D28" t="s">
        <v>94</v>
      </c>
      <c r="E28" s="5" t="s">
        <v>155</v>
      </c>
      <c r="F28" s="5" t="s">
        <v>154</v>
      </c>
      <c r="I28" s="5" t="s">
        <v>120</v>
      </c>
      <c r="J28" s="296">
        <v>27</v>
      </c>
      <c r="K28" s="5" t="s">
        <v>160</v>
      </c>
      <c r="L28" s="5" t="s">
        <v>157</v>
      </c>
      <c r="M28" s="296">
        <v>27</v>
      </c>
      <c r="N28" s="5" t="s">
        <v>110</v>
      </c>
      <c r="O28" s="5" t="s">
        <v>107</v>
      </c>
      <c r="P28" s="296">
        <v>27</v>
      </c>
      <c r="Q28" s="5" t="s">
        <v>120</v>
      </c>
      <c r="R28" s="5" t="s">
        <v>117</v>
      </c>
      <c r="S28" s="296">
        <v>27</v>
      </c>
      <c r="T28" s="296">
        <v>9</v>
      </c>
      <c r="U28" s="5" t="s">
        <v>131</v>
      </c>
      <c r="V28" s="5" t="s">
        <v>130</v>
      </c>
    </row>
    <row r="29" spans="1:22" x14ac:dyDescent="0.3">
      <c r="B29" s="296">
        <v>10</v>
      </c>
      <c r="C29" t="s">
        <v>93</v>
      </c>
      <c r="D29" t="s">
        <v>92</v>
      </c>
      <c r="E29" s="5" t="s">
        <v>152</v>
      </c>
      <c r="F29" s="5" t="s">
        <v>155</v>
      </c>
      <c r="I29" s="5" t="s">
        <v>121</v>
      </c>
      <c r="J29" s="296">
        <v>28</v>
      </c>
      <c r="K29" s="5" t="s">
        <v>156</v>
      </c>
      <c r="L29" s="5" t="s">
        <v>162</v>
      </c>
      <c r="M29" s="296">
        <v>28</v>
      </c>
      <c r="N29" s="5" t="s">
        <v>106</v>
      </c>
      <c r="O29" s="5" t="s">
        <v>112</v>
      </c>
      <c r="P29" s="296">
        <v>28</v>
      </c>
      <c r="Q29" s="5" t="s">
        <v>116</v>
      </c>
      <c r="R29" s="5" t="s">
        <v>122</v>
      </c>
      <c r="S29" s="296">
        <v>28</v>
      </c>
      <c r="T29" s="296">
        <v>10</v>
      </c>
      <c r="U29" s="5" t="s">
        <v>128</v>
      </c>
      <c r="V29" s="5" t="s">
        <v>131</v>
      </c>
    </row>
    <row r="30" spans="1:22" x14ac:dyDescent="0.3">
      <c r="B30" s="296">
        <v>10</v>
      </c>
      <c r="C30" t="s">
        <v>99</v>
      </c>
      <c r="D30" t="s">
        <v>96</v>
      </c>
      <c r="E30" s="5" t="s">
        <v>153</v>
      </c>
      <c r="F30" s="5" t="s">
        <v>151</v>
      </c>
      <c r="I30" s="5" t="s">
        <v>122</v>
      </c>
      <c r="J30" s="296">
        <v>29</v>
      </c>
      <c r="K30" s="5" t="s">
        <v>158</v>
      </c>
      <c r="L30" s="5" t="s">
        <v>159</v>
      </c>
      <c r="M30" s="296">
        <v>29</v>
      </c>
      <c r="N30" s="5" t="s">
        <v>108</v>
      </c>
      <c r="O30" s="5" t="s">
        <v>109</v>
      </c>
      <c r="P30" s="296">
        <v>29</v>
      </c>
      <c r="Q30" s="5" t="s">
        <v>118</v>
      </c>
      <c r="R30" s="5" t="s">
        <v>119</v>
      </c>
      <c r="S30" s="296">
        <v>29</v>
      </c>
      <c r="T30" s="296">
        <v>10</v>
      </c>
      <c r="U30" s="5" t="s">
        <v>129</v>
      </c>
      <c r="V30" s="5" t="s">
        <v>127</v>
      </c>
    </row>
    <row r="31" spans="1:22" x14ac:dyDescent="0.3">
      <c r="B31" s="296">
        <v>10</v>
      </c>
      <c r="C31" t="s">
        <v>97</v>
      </c>
      <c r="D31" t="s">
        <v>94</v>
      </c>
      <c r="E31" s="5" t="s">
        <v>150</v>
      </c>
      <c r="F31" s="5" t="s">
        <v>154</v>
      </c>
      <c r="I31" s="5" t="s">
        <v>123</v>
      </c>
      <c r="J31" s="296">
        <v>30</v>
      </c>
      <c r="K31" s="5" t="s">
        <v>163</v>
      </c>
      <c r="L31" s="5" t="s">
        <v>161</v>
      </c>
      <c r="M31" s="296">
        <v>30</v>
      </c>
      <c r="N31" s="5" t="s">
        <v>113</v>
      </c>
      <c r="O31" s="5" t="s">
        <v>111</v>
      </c>
      <c r="P31" s="296">
        <v>30</v>
      </c>
      <c r="Q31" s="5" t="s">
        <v>123</v>
      </c>
      <c r="R31" s="5" t="s">
        <v>121</v>
      </c>
      <c r="S31" s="296">
        <v>30</v>
      </c>
      <c r="T31" s="296">
        <v>10</v>
      </c>
      <c r="U31" s="5" t="s">
        <v>126</v>
      </c>
      <c r="V31" s="5" t="s">
        <v>130</v>
      </c>
    </row>
    <row r="32" spans="1:22" x14ac:dyDescent="0.3">
      <c r="I32" s="5" t="s">
        <v>124</v>
      </c>
      <c r="J32" s="296">
        <v>31</v>
      </c>
      <c r="K32" s="5" t="s">
        <v>160</v>
      </c>
      <c r="L32" s="5" t="s">
        <v>158</v>
      </c>
      <c r="M32" s="296">
        <v>31</v>
      </c>
      <c r="N32" s="5" t="s">
        <v>110</v>
      </c>
      <c r="O32" s="5" t="s">
        <v>108</v>
      </c>
      <c r="P32" s="296">
        <v>31</v>
      </c>
      <c r="Q32" s="5" t="s">
        <v>120</v>
      </c>
      <c r="R32" s="5" t="s">
        <v>118</v>
      </c>
    </row>
    <row r="33" spans="3:18" x14ac:dyDescent="0.3">
      <c r="C33" s="296" t="s">
        <v>150</v>
      </c>
      <c r="I33" s="5" t="s">
        <v>125</v>
      </c>
      <c r="J33" s="296">
        <v>32</v>
      </c>
      <c r="K33" s="5" t="s">
        <v>157</v>
      </c>
      <c r="L33" s="5" t="s">
        <v>104</v>
      </c>
      <c r="M33" s="296">
        <v>32</v>
      </c>
      <c r="N33" s="5" t="s">
        <v>107</v>
      </c>
      <c r="O33" s="5" t="s">
        <v>114</v>
      </c>
      <c r="P33" s="296">
        <v>32</v>
      </c>
      <c r="Q33" s="5" t="s">
        <v>117</v>
      </c>
      <c r="R33" s="5" t="s">
        <v>124</v>
      </c>
    </row>
    <row r="34" spans="3:18" x14ac:dyDescent="0.3">
      <c r="C34" s="296" t="s">
        <v>151</v>
      </c>
      <c r="J34" s="296">
        <v>33</v>
      </c>
      <c r="K34" s="5" t="s">
        <v>159</v>
      </c>
      <c r="L34" s="5" t="s">
        <v>161</v>
      </c>
      <c r="M34" s="296">
        <v>33</v>
      </c>
      <c r="N34" s="5" t="s">
        <v>109</v>
      </c>
      <c r="O34" s="5" t="s">
        <v>111</v>
      </c>
      <c r="P34" s="296">
        <v>33</v>
      </c>
      <c r="Q34" s="5" t="s">
        <v>119</v>
      </c>
      <c r="R34" s="5" t="s">
        <v>121</v>
      </c>
    </row>
    <row r="35" spans="3:18" x14ac:dyDescent="0.3">
      <c r="C35" s="296" t="s">
        <v>152</v>
      </c>
      <c r="I35" s="5" t="s">
        <v>126</v>
      </c>
      <c r="J35" s="296">
        <v>34</v>
      </c>
      <c r="K35" s="5" t="s">
        <v>162</v>
      </c>
      <c r="L35" s="5" t="s">
        <v>163</v>
      </c>
      <c r="M35" s="296">
        <v>34</v>
      </c>
      <c r="N35" s="5" t="s">
        <v>112</v>
      </c>
      <c r="O35" s="5" t="s">
        <v>113</v>
      </c>
      <c r="P35" s="296">
        <v>34</v>
      </c>
      <c r="Q35" s="5" t="s">
        <v>122</v>
      </c>
      <c r="R35" s="5" t="s">
        <v>123</v>
      </c>
    </row>
    <row r="36" spans="3:18" x14ac:dyDescent="0.3">
      <c r="C36" s="296" t="s">
        <v>153</v>
      </c>
      <c r="I36" s="5" t="s">
        <v>127</v>
      </c>
      <c r="J36" s="296">
        <v>35</v>
      </c>
      <c r="K36" s="5" t="s">
        <v>105</v>
      </c>
      <c r="L36" s="5" t="s">
        <v>156</v>
      </c>
      <c r="M36" s="296">
        <v>35</v>
      </c>
      <c r="N36" s="5" t="s">
        <v>115</v>
      </c>
      <c r="O36" s="5" t="s">
        <v>106</v>
      </c>
      <c r="P36" s="296">
        <v>35</v>
      </c>
      <c r="Q36" s="5" t="s">
        <v>125</v>
      </c>
      <c r="R36" s="5" t="s">
        <v>116</v>
      </c>
    </row>
    <row r="37" spans="3:18" x14ac:dyDescent="0.3">
      <c r="C37" s="296" t="s">
        <v>154</v>
      </c>
      <c r="I37" s="5" t="s">
        <v>128</v>
      </c>
      <c r="J37" s="296">
        <v>36</v>
      </c>
      <c r="K37" s="5" t="s">
        <v>157</v>
      </c>
      <c r="L37" s="5" t="s">
        <v>159</v>
      </c>
      <c r="M37" s="296">
        <v>36</v>
      </c>
      <c r="N37" s="5" t="s">
        <v>107</v>
      </c>
      <c r="O37" s="5" t="s">
        <v>109</v>
      </c>
      <c r="P37" s="296">
        <v>36</v>
      </c>
      <c r="Q37" s="5" t="s">
        <v>117</v>
      </c>
      <c r="R37" s="5" t="s">
        <v>119</v>
      </c>
    </row>
    <row r="38" spans="3:18" x14ac:dyDescent="0.3">
      <c r="C38" s="296" t="s">
        <v>155</v>
      </c>
      <c r="I38" s="5" t="s">
        <v>129</v>
      </c>
      <c r="J38" s="296">
        <v>37</v>
      </c>
      <c r="K38" s="5" t="s">
        <v>156</v>
      </c>
      <c r="L38" s="5" t="s">
        <v>160</v>
      </c>
      <c r="M38" s="296">
        <v>37</v>
      </c>
      <c r="N38" s="5" t="s">
        <v>106</v>
      </c>
      <c r="O38" s="5" t="s">
        <v>110</v>
      </c>
      <c r="P38" s="296">
        <v>37</v>
      </c>
      <c r="Q38" s="5" t="s">
        <v>116</v>
      </c>
      <c r="R38" s="5" t="s">
        <v>120</v>
      </c>
    </row>
    <row r="39" spans="3:18" x14ac:dyDescent="0.3">
      <c r="I39" s="5" t="s">
        <v>130</v>
      </c>
      <c r="J39" s="296">
        <v>38</v>
      </c>
      <c r="K39" s="5" t="s">
        <v>161</v>
      </c>
      <c r="L39" s="5" t="s">
        <v>162</v>
      </c>
      <c r="M39" s="296">
        <v>38</v>
      </c>
      <c r="N39" s="5" t="s">
        <v>111</v>
      </c>
      <c r="O39" s="5" t="s">
        <v>112</v>
      </c>
      <c r="P39" s="296">
        <v>38</v>
      </c>
      <c r="Q39" s="5" t="s">
        <v>121</v>
      </c>
      <c r="R39" s="5" t="s">
        <v>122</v>
      </c>
    </row>
    <row r="40" spans="3:18" x14ac:dyDescent="0.3">
      <c r="C40" s="296" t="s">
        <v>126</v>
      </c>
      <c r="I40" s="5" t="s">
        <v>131</v>
      </c>
      <c r="J40" s="296">
        <v>39</v>
      </c>
      <c r="K40" s="5" t="s">
        <v>105</v>
      </c>
      <c r="L40" s="5" t="s">
        <v>158</v>
      </c>
      <c r="M40" s="296">
        <v>39</v>
      </c>
      <c r="N40" s="5" t="s">
        <v>115</v>
      </c>
      <c r="O40" s="5" t="s">
        <v>108</v>
      </c>
      <c r="P40" s="296">
        <v>39</v>
      </c>
      <c r="Q40" s="5" t="s">
        <v>125</v>
      </c>
      <c r="R40" s="5" t="s">
        <v>118</v>
      </c>
    </row>
    <row r="41" spans="3:18" x14ac:dyDescent="0.3">
      <c r="C41" s="296" t="s">
        <v>127</v>
      </c>
      <c r="I41" s="5" t="s">
        <v>132</v>
      </c>
      <c r="J41" s="296">
        <v>40</v>
      </c>
      <c r="K41" s="5" t="s">
        <v>104</v>
      </c>
      <c r="L41" s="5" t="s">
        <v>163</v>
      </c>
      <c r="M41" s="296">
        <v>40</v>
      </c>
      <c r="N41" s="5" t="s">
        <v>114</v>
      </c>
      <c r="O41" s="5" t="s">
        <v>113</v>
      </c>
      <c r="P41" s="296">
        <v>40</v>
      </c>
      <c r="Q41" s="5" t="s">
        <v>124</v>
      </c>
      <c r="R41" s="5" t="s">
        <v>123</v>
      </c>
    </row>
    <row r="42" spans="3:18" x14ac:dyDescent="0.3">
      <c r="C42" s="296" t="s">
        <v>128</v>
      </c>
      <c r="I42" s="5" t="s">
        <v>133</v>
      </c>
      <c r="J42" s="296">
        <v>41</v>
      </c>
      <c r="K42" s="5" t="s">
        <v>156</v>
      </c>
      <c r="L42" s="5" t="s">
        <v>104</v>
      </c>
      <c r="M42" s="296">
        <v>41</v>
      </c>
      <c r="N42" s="5" t="s">
        <v>106</v>
      </c>
      <c r="O42" s="5" t="s">
        <v>114</v>
      </c>
      <c r="P42" s="296">
        <v>41</v>
      </c>
      <c r="Q42" s="5" t="s">
        <v>116</v>
      </c>
      <c r="R42" s="5" t="s">
        <v>124</v>
      </c>
    </row>
    <row r="43" spans="3:18" x14ac:dyDescent="0.3">
      <c r="C43" s="296" t="s">
        <v>129</v>
      </c>
      <c r="J43" s="296">
        <v>42</v>
      </c>
      <c r="K43" s="5" t="s">
        <v>163</v>
      </c>
      <c r="L43" s="5" t="s">
        <v>157</v>
      </c>
      <c r="M43" s="296">
        <v>42</v>
      </c>
      <c r="N43" s="5" t="s">
        <v>113</v>
      </c>
      <c r="O43" s="5" t="s">
        <v>107</v>
      </c>
      <c r="P43" s="296">
        <v>42</v>
      </c>
      <c r="Q43" s="5" t="s">
        <v>123</v>
      </c>
      <c r="R43" s="5" t="s">
        <v>117</v>
      </c>
    </row>
    <row r="44" spans="3:18" x14ac:dyDescent="0.3">
      <c r="C44" s="296" t="s">
        <v>130</v>
      </c>
      <c r="J44" s="296">
        <v>43</v>
      </c>
      <c r="K44" s="5" t="s">
        <v>105</v>
      </c>
      <c r="L44" s="5" t="s">
        <v>159</v>
      </c>
      <c r="M44" s="296">
        <v>43</v>
      </c>
      <c r="N44" s="5" t="s">
        <v>115</v>
      </c>
      <c r="O44" s="5" t="s">
        <v>109</v>
      </c>
      <c r="P44" s="296">
        <v>43</v>
      </c>
      <c r="Q44" s="5" t="s">
        <v>125</v>
      </c>
      <c r="R44" s="5" t="s">
        <v>119</v>
      </c>
    </row>
    <row r="45" spans="3:18" x14ac:dyDescent="0.3">
      <c r="C45" s="296" t="s">
        <v>131</v>
      </c>
      <c r="J45" s="296">
        <v>44</v>
      </c>
      <c r="K45" s="5" t="s">
        <v>158</v>
      </c>
      <c r="L45" s="5" t="s">
        <v>162</v>
      </c>
      <c r="M45" s="296">
        <v>44</v>
      </c>
      <c r="N45" s="5" t="s">
        <v>108</v>
      </c>
      <c r="O45" s="5" t="s">
        <v>112</v>
      </c>
      <c r="P45" s="296">
        <v>44</v>
      </c>
      <c r="Q45" s="5" t="s">
        <v>118</v>
      </c>
      <c r="R45" s="5" t="s">
        <v>122</v>
      </c>
    </row>
    <row r="46" spans="3:18" x14ac:dyDescent="0.3">
      <c r="J46" s="296">
        <v>45</v>
      </c>
      <c r="K46" s="5" t="s">
        <v>160</v>
      </c>
      <c r="L46" s="5" t="s">
        <v>161</v>
      </c>
      <c r="M46" s="296">
        <v>45</v>
      </c>
      <c r="N46" s="5" t="s">
        <v>110</v>
      </c>
      <c r="O46" s="5" t="s">
        <v>111</v>
      </c>
      <c r="P46" s="296">
        <v>45</v>
      </c>
      <c r="Q46" s="5" t="s">
        <v>120</v>
      </c>
      <c r="R46" s="5" t="s">
        <v>121</v>
      </c>
    </row>
  </sheetData>
  <sortState xmlns:xlrd2="http://schemas.microsoft.com/office/spreadsheetml/2017/richdata2" ref="S2:V31">
    <sortCondition ref="S2:S31"/>
  </sortState>
  <phoneticPr fontId="86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14"/>
  <dimension ref="A2:AU763"/>
  <sheetViews>
    <sheetView zoomScale="85" zoomScaleNormal="85" workbookViewId="0">
      <selection activeCell="M304" sqref="M304"/>
    </sheetView>
  </sheetViews>
  <sheetFormatPr defaultColWidth="9.1796875" defaultRowHeight="12.5" x14ac:dyDescent="0.25"/>
  <cols>
    <col min="1" max="3" width="14.453125" style="1" customWidth="1"/>
    <col min="4" max="4" width="9.1796875" style="1"/>
    <col min="5" max="8" width="3.1796875" style="1" bestFit="1" customWidth="1"/>
    <col min="9" max="10" width="8.7265625" style="1" bestFit="1" customWidth="1"/>
    <col min="11" max="12" width="8.7265625" style="1" customWidth="1"/>
    <col min="13" max="13" width="6.1796875" style="1" bestFit="1" customWidth="1"/>
    <col min="14" max="17" width="3.1796875" style="1" bestFit="1" customWidth="1"/>
    <col min="18" max="19" width="8.7265625" style="1" bestFit="1" customWidth="1"/>
    <col min="20" max="20" width="9.1796875" style="1"/>
    <col min="21" max="24" width="3.1796875" style="1" bestFit="1" customWidth="1"/>
    <col min="25" max="26" width="8.7265625" style="1" bestFit="1" customWidth="1"/>
    <col min="27" max="27" width="6.1796875" style="1" bestFit="1" customWidth="1"/>
    <col min="28" max="31" width="3.1796875" style="1" bestFit="1" customWidth="1"/>
    <col min="32" max="33" width="8.7265625" style="1" bestFit="1" customWidth="1"/>
    <col min="34" max="34" width="6.1796875" style="1" bestFit="1" customWidth="1"/>
    <col min="35" max="38" width="3.1796875" style="1" bestFit="1" customWidth="1"/>
    <col min="39" max="40" width="8.7265625" style="1" bestFit="1" customWidth="1"/>
    <col min="41" max="41" width="6.1796875" style="1" bestFit="1" customWidth="1"/>
    <col min="42" max="45" width="3.1796875" style="1" bestFit="1" customWidth="1"/>
    <col min="46" max="47" width="8.7265625" style="1" bestFit="1" customWidth="1"/>
    <col min="48" max="16384" width="9.1796875" style="1"/>
  </cols>
  <sheetData>
    <row r="2" spans="1:47" ht="3.75" customHeight="1" x14ac:dyDescent="0.25"/>
    <row r="4" spans="1:47" ht="13" thickBot="1" x14ac:dyDescent="0.3"/>
    <row r="5" spans="1:47" ht="14" thickTop="1" thickBot="1" x14ac:dyDescent="0.35">
      <c r="A5" s="34" t="s">
        <v>10</v>
      </c>
      <c r="B5" s="5" t="s">
        <v>92</v>
      </c>
      <c r="C5" s="5" t="s">
        <v>93</v>
      </c>
      <c r="D5" s="35" t="s">
        <v>175</v>
      </c>
      <c r="E5" s="1" t="str">
        <f>RIGHT(B5,2)</f>
        <v xml:space="preserve"> 6</v>
      </c>
      <c r="F5" s="1" t="str">
        <f>RIGHT(C5,2)</f>
        <v xml:space="preserve"> 3</v>
      </c>
      <c r="G5" s="1">
        <f>E5+10</f>
        <v>16</v>
      </c>
      <c r="H5" s="1">
        <f>F5+10</f>
        <v>13</v>
      </c>
      <c r="I5" s="5" t="str">
        <f>CONCATENATE("TEAM ",G5)</f>
        <v>TEAM 16</v>
      </c>
      <c r="J5" s="5" t="str">
        <f>CONCATENATE("TEAM ",H5)</f>
        <v>TEAM 13</v>
      </c>
      <c r="K5" s="87" t="s">
        <v>155</v>
      </c>
      <c r="L5" s="87" t="s">
        <v>152</v>
      </c>
      <c r="M5" s="36" t="s">
        <v>11</v>
      </c>
      <c r="N5" s="1" t="str">
        <f>RIGHT(I5,2)</f>
        <v>16</v>
      </c>
      <c r="O5" s="1" t="str">
        <f>RIGHT(J5,2)</f>
        <v>13</v>
      </c>
      <c r="P5" s="1">
        <f>N5+10</f>
        <v>26</v>
      </c>
      <c r="Q5" s="1">
        <f>O5+10</f>
        <v>23</v>
      </c>
      <c r="R5" s="5" t="str">
        <f>CONCATENATE("TEAM ",P5)</f>
        <v>TEAM 26</v>
      </c>
      <c r="S5" s="5" t="str">
        <f>CONCATENATE("TEAM ",Q5)</f>
        <v>TEAM 23</v>
      </c>
      <c r="T5" s="37" t="s">
        <v>12</v>
      </c>
      <c r="U5" s="1" t="str">
        <f>RIGHT(R5,2)</f>
        <v>26</v>
      </c>
      <c r="V5" s="1" t="str">
        <f>RIGHT(S5,2)</f>
        <v>23</v>
      </c>
      <c r="W5" s="1">
        <f>U5+10</f>
        <v>36</v>
      </c>
      <c r="X5" s="1">
        <f>V5+10</f>
        <v>33</v>
      </c>
      <c r="Y5" s="5" t="str">
        <f>CONCATENATE("TEAM ",W5)</f>
        <v>TEAM 36</v>
      </c>
      <c r="Z5" s="5" t="str">
        <f>CONCATENATE("TEAM ",X5)</f>
        <v>TEAM 33</v>
      </c>
      <c r="AA5" s="38" t="s">
        <v>13</v>
      </c>
      <c r="AB5" s="1" t="str">
        <f>RIGHT(Y5,2)</f>
        <v>36</v>
      </c>
      <c r="AC5" s="1" t="str">
        <f>RIGHT(Z5,2)</f>
        <v>33</v>
      </c>
      <c r="AD5" s="1">
        <f>AB5+10</f>
        <v>46</v>
      </c>
      <c r="AE5" s="1">
        <f>AC5+10</f>
        <v>43</v>
      </c>
      <c r="AF5" s="5" t="str">
        <f>CONCATENATE("TEAM ",AD5)</f>
        <v>TEAM 46</v>
      </c>
      <c r="AG5" s="5" t="str">
        <f>CONCATENATE("TEAM ",AE5)</f>
        <v>TEAM 43</v>
      </c>
      <c r="AH5" s="28" t="s">
        <v>102</v>
      </c>
      <c r="AI5" s="1" t="str">
        <f>RIGHT(AF5,2)</f>
        <v>46</v>
      </c>
      <c r="AJ5" s="1" t="str">
        <f>RIGHT(AG5,2)</f>
        <v>43</v>
      </c>
      <c r="AK5" s="1">
        <f>AI5+10</f>
        <v>56</v>
      </c>
      <c r="AL5" s="1">
        <f>AJ5+10</f>
        <v>53</v>
      </c>
      <c r="AM5" s="5" t="str">
        <f>CONCATENATE("TEAM ",AK5)</f>
        <v>TEAM 56</v>
      </c>
      <c r="AN5" s="5" t="str">
        <f>CONCATENATE("TEAM ",AL5)</f>
        <v>TEAM 53</v>
      </c>
      <c r="AO5" s="39" t="s">
        <v>103</v>
      </c>
      <c r="AP5" s="1" t="str">
        <f>RIGHT(AM5,2)</f>
        <v>56</v>
      </c>
      <c r="AQ5" s="1" t="str">
        <f>RIGHT(AN5,2)</f>
        <v>53</v>
      </c>
      <c r="AR5" s="1">
        <f>AP5+10</f>
        <v>66</v>
      </c>
      <c r="AS5" s="1">
        <f>AQ5+10</f>
        <v>63</v>
      </c>
      <c r="AT5" s="5" t="str">
        <f>CONCATENATE("TEAM ",AR5)</f>
        <v>TEAM 66</v>
      </c>
      <c r="AU5" s="5" t="str">
        <f>CONCATENATE("TEAM ",AS5)</f>
        <v>TEAM 63</v>
      </c>
    </row>
    <row r="6" spans="1:47" ht="14" thickTop="1" thickBot="1" x14ac:dyDescent="0.35">
      <c r="A6" s="34" t="s">
        <v>10</v>
      </c>
      <c r="B6" s="5" t="s">
        <v>95</v>
      </c>
      <c r="C6" s="5" t="s">
        <v>94</v>
      </c>
      <c r="D6" s="35" t="s">
        <v>175</v>
      </c>
      <c r="E6" s="1" t="str">
        <f t="shared" ref="E6:E27" si="0">RIGHT(B6,2)</f>
        <v xml:space="preserve"> 9</v>
      </c>
      <c r="F6" s="1" t="str">
        <f t="shared" ref="F6:F27" si="1">RIGHT(C6,2)</f>
        <v xml:space="preserve"> 5</v>
      </c>
      <c r="G6" s="1">
        <f t="shared" ref="G6:G27" si="2">E6+10</f>
        <v>19</v>
      </c>
      <c r="H6" s="1">
        <f t="shared" ref="H6:H27" si="3">F6+10</f>
        <v>15</v>
      </c>
      <c r="I6" s="5" t="str">
        <f t="shared" ref="I6:I27" si="4">CONCATENATE("TEAM ",G6)</f>
        <v>TEAM 19</v>
      </c>
      <c r="J6" s="5" t="str">
        <f t="shared" ref="J6:J27" si="5">CONCATENATE("TEAM ",H6)</f>
        <v>TEAM 15</v>
      </c>
      <c r="K6" s="87" t="s">
        <v>154</v>
      </c>
      <c r="L6" s="87" t="s">
        <v>158</v>
      </c>
      <c r="M6" s="36" t="s">
        <v>11</v>
      </c>
      <c r="N6" s="1" t="str">
        <f t="shared" ref="N6:N69" si="6">RIGHT(I6,2)</f>
        <v>19</v>
      </c>
      <c r="O6" s="1" t="str">
        <f t="shared" ref="O6:O69" si="7">RIGHT(J6,2)</f>
        <v>15</v>
      </c>
      <c r="P6" s="1">
        <f t="shared" ref="P6:P69" si="8">N6+10</f>
        <v>29</v>
      </c>
      <c r="Q6" s="1">
        <f t="shared" ref="Q6:Q69" si="9">O6+10</f>
        <v>25</v>
      </c>
      <c r="R6" s="5" t="str">
        <f t="shared" ref="R6:R69" si="10">CONCATENATE("TEAM ",P6)</f>
        <v>TEAM 29</v>
      </c>
      <c r="S6" s="5" t="str">
        <f t="shared" ref="S6:S69" si="11">CONCATENATE("TEAM ",Q6)</f>
        <v>TEAM 25</v>
      </c>
      <c r="T6" s="37" t="s">
        <v>12</v>
      </c>
      <c r="U6" s="1" t="str">
        <f t="shared" ref="U6:U69" si="12">RIGHT(R6,2)</f>
        <v>29</v>
      </c>
      <c r="V6" s="1" t="str">
        <f t="shared" ref="V6:V69" si="13">RIGHT(S6,2)</f>
        <v>25</v>
      </c>
      <c r="W6" s="1">
        <f t="shared" ref="W6:W69" si="14">U6+10</f>
        <v>39</v>
      </c>
      <c r="X6" s="1">
        <f t="shared" ref="X6:X69" si="15">V6+10</f>
        <v>35</v>
      </c>
      <c r="Y6" s="5" t="str">
        <f t="shared" ref="Y6:Y69" si="16">CONCATENATE("TEAM ",W6)</f>
        <v>TEAM 39</v>
      </c>
      <c r="Z6" s="5" t="str">
        <f t="shared" ref="Z6:Z69" si="17">CONCATENATE("TEAM ",X6)</f>
        <v>TEAM 35</v>
      </c>
      <c r="AA6" s="38" t="s">
        <v>13</v>
      </c>
      <c r="AB6" s="1" t="str">
        <f t="shared" ref="AB6:AB69" si="18">RIGHT(Y6,2)</f>
        <v>39</v>
      </c>
      <c r="AC6" s="1" t="str">
        <f t="shared" ref="AC6:AC69" si="19">RIGHT(Z6,2)</f>
        <v>35</v>
      </c>
      <c r="AD6" s="1">
        <f t="shared" ref="AD6:AD69" si="20">AB6+10</f>
        <v>49</v>
      </c>
      <c r="AE6" s="1">
        <f t="shared" ref="AE6:AE69" si="21">AC6+10</f>
        <v>45</v>
      </c>
      <c r="AF6" s="5" t="str">
        <f t="shared" ref="AF6:AF69" si="22">CONCATENATE("TEAM ",AD6)</f>
        <v>TEAM 49</v>
      </c>
      <c r="AG6" s="5" t="str">
        <f t="shared" ref="AG6:AG69" si="23">CONCATENATE("TEAM ",AE6)</f>
        <v>TEAM 45</v>
      </c>
      <c r="AH6" s="28" t="s">
        <v>102</v>
      </c>
      <c r="AI6" s="1" t="str">
        <f t="shared" ref="AI6:AI69" si="24">RIGHT(AF6,2)</f>
        <v>49</v>
      </c>
      <c r="AJ6" s="1" t="str">
        <f t="shared" ref="AJ6:AJ69" si="25">RIGHT(AG6,2)</f>
        <v>45</v>
      </c>
      <c r="AK6" s="1">
        <f t="shared" ref="AK6:AK69" si="26">AI6+10</f>
        <v>59</v>
      </c>
      <c r="AL6" s="1">
        <f t="shared" ref="AL6:AL69" si="27">AJ6+10</f>
        <v>55</v>
      </c>
      <c r="AM6" s="5" t="str">
        <f t="shared" ref="AM6:AM69" si="28">CONCATENATE("TEAM ",AK6)</f>
        <v>TEAM 59</v>
      </c>
      <c r="AN6" s="5" t="str">
        <f t="shared" ref="AN6:AN69" si="29">CONCATENATE("TEAM ",AL6)</f>
        <v>TEAM 55</v>
      </c>
      <c r="AO6" s="39" t="s">
        <v>103</v>
      </c>
      <c r="AP6" s="1" t="str">
        <f t="shared" ref="AP6:AP69" si="30">RIGHT(AM6,2)</f>
        <v>59</v>
      </c>
      <c r="AQ6" s="1" t="str">
        <f t="shared" ref="AQ6:AQ69" si="31">RIGHT(AN6,2)</f>
        <v>55</v>
      </c>
      <c r="AR6" s="1">
        <f t="shared" ref="AR6:AR69" si="32">AP6+10</f>
        <v>69</v>
      </c>
      <c r="AS6" s="1">
        <f t="shared" ref="AS6:AS69" si="33">AQ6+10</f>
        <v>65</v>
      </c>
      <c r="AT6" s="5" t="str">
        <f t="shared" ref="AT6:AT69" si="34">CONCATENATE("TEAM ",AR6)</f>
        <v>TEAM 69</v>
      </c>
      <c r="AU6" s="5" t="str">
        <f t="shared" ref="AU6:AU69" si="35">CONCATENATE("TEAM ",AS6)</f>
        <v>TEAM 65</v>
      </c>
    </row>
    <row r="7" spans="1:47" ht="14" thickTop="1" thickBot="1" x14ac:dyDescent="0.35">
      <c r="A7" s="34" t="s">
        <v>10</v>
      </c>
      <c r="B7" s="5" t="s">
        <v>96</v>
      </c>
      <c r="C7" s="5" t="s">
        <v>97</v>
      </c>
      <c r="D7" s="35" t="s">
        <v>175</v>
      </c>
      <c r="E7" s="1" t="str">
        <f t="shared" si="0"/>
        <v xml:space="preserve"> 2</v>
      </c>
      <c r="F7" s="1" t="str">
        <f t="shared" si="1"/>
        <v xml:space="preserve"> 1</v>
      </c>
      <c r="G7" s="1">
        <f t="shared" si="2"/>
        <v>12</v>
      </c>
      <c r="H7" s="1">
        <f t="shared" si="3"/>
        <v>11</v>
      </c>
      <c r="I7" s="5" t="str">
        <f t="shared" si="4"/>
        <v>TEAM 12</v>
      </c>
      <c r="J7" s="5" t="str">
        <f t="shared" si="5"/>
        <v>TEAM 11</v>
      </c>
      <c r="K7" s="87" t="s">
        <v>151</v>
      </c>
      <c r="L7" s="87" t="s">
        <v>150</v>
      </c>
      <c r="M7" s="36" t="s">
        <v>11</v>
      </c>
      <c r="N7" s="1" t="str">
        <f t="shared" si="6"/>
        <v>12</v>
      </c>
      <c r="O7" s="1" t="str">
        <f t="shared" si="7"/>
        <v>11</v>
      </c>
      <c r="P7" s="1">
        <f t="shared" si="8"/>
        <v>22</v>
      </c>
      <c r="Q7" s="1">
        <f t="shared" si="9"/>
        <v>21</v>
      </c>
      <c r="R7" s="5" t="str">
        <f t="shared" si="10"/>
        <v>TEAM 22</v>
      </c>
      <c r="S7" s="5" t="str">
        <f t="shared" si="11"/>
        <v>TEAM 21</v>
      </c>
      <c r="T7" s="37" t="s">
        <v>12</v>
      </c>
      <c r="U7" s="1" t="str">
        <f t="shared" si="12"/>
        <v>22</v>
      </c>
      <c r="V7" s="1" t="str">
        <f t="shared" si="13"/>
        <v>21</v>
      </c>
      <c r="W7" s="1">
        <f t="shared" si="14"/>
        <v>32</v>
      </c>
      <c r="X7" s="1">
        <f t="shared" si="15"/>
        <v>31</v>
      </c>
      <c r="Y7" s="5" t="str">
        <f t="shared" si="16"/>
        <v>TEAM 32</v>
      </c>
      <c r="Z7" s="5" t="str">
        <f t="shared" si="17"/>
        <v>TEAM 31</v>
      </c>
      <c r="AA7" s="38" t="s">
        <v>13</v>
      </c>
      <c r="AB7" s="1" t="str">
        <f t="shared" si="18"/>
        <v>32</v>
      </c>
      <c r="AC7" s="1" t="str">
        <f t="shared" si="19"/>
        <v>31</v>
      </c>
      <c r="AD7" s="1">
        <f t="shared" si="20"/>
        <v>42</v>
      </c>
      <c r="AE7" s="1">
        <f t="shared" si="21"/>
        <v>41</v>
      </c>
      <c r="AF7" s="5" t="str">
        <f t="shared" si="22"/>
        <v>TEAM 42</v>
      </c>
      <c r="AG7" s="5" t="str">
        <f t="shared" si="23"/>
        <v>TEAM 41</v>
      </c>
      <c r="AH7" s="28" t="s">
        <v>102</v>
      </c>
      <c r="AI7" s="1" t="str">
        <f t="shared" si="24"/>
        <v>42</v>
      </c>
      <c r="AJ7" s="1" t="str">
        <f t="shared" si="25"/>
        <v>41</v>
      </c>
      <c r="AK7" s="1">
        <f t="shared" si="26"/>
        <v>52</v>
      </c>
      <c r="AL7" s="1">
        <f t="shared" si="27"/>
        <v>51</v>
      </c>
      <c r="AM7" s="5" t="str">
        <f t="shared" si="28"/>
        <v>TEAM 52</v>
      </c>
      <c r="AN7" s="5" t="str">
        <f t="shared" si="29"/>
        <v>TEAM 51</v>
      </c>
      <c r="AO7" s="39" t="s">
        <v>103</v>
      </c>
      <c r="AP7" s="1" t="str">
        <f t="shared" si="30"/>
        <v>52</v>
      </c>
      <c r="AQ7" s="1" t="str">
        <f t="shared" si="31"/>
        <v>51</v>
      </c>
      <c r="AR7" s="1">
        <f t="shared" si="32"/>
        <v>62</v>
      </c>
      <c r="AS7" s="1">
        <f t="shared" si="33"/>
        <v>61</v>
      </c>
      <c r="AT7" s="5" t="str">
        <f t="shared" si="34"/>
        <v>TEAM 62</v>
      </c>
      <c r="AU7" s="5" t="str">
        <f t="shared" si="35"/>
        <v>TEAM 61</v>
      </c>
    </row>
    <row r="8" spans="1:47" ht="14" thickTop="1" thickBot="1" x14ac:dyDescent="0.35">
      <c r="A8" s="34" t="s">
        <v>10</v>
      </c>
      <c r="B8" s="5" t="s">
        <v>98</v>
      </c>
      <c r="C8" s="5" t="s">
        <v>99</v>
      </c>
      <c r="D8" s="35" t="s">
        <v>175</v>
      </c>
      <c r="E8" s="1" t="str">
        <f t="shared" si="0"/>
        <v xml:space="preserve"> 7</v>
      </c>
      <c r="F8" s="1" t="str">
        <f t="shared" si="1"/>
        <v xml:space="preserve"> 4</v>
      </c>
      <c r="G8" s="1">
        <f t="shared" si="2"/>
        <v>17</v>
      </c>
      <c r="H8" s="1">
        <f t="shared" si="3"/>
        <v>14</v>
      </c>
      <c r="I8" s="5" t="str">
        <f t="shared" si="4"/>
        <v>TEAM 17</v>
      </c>
      <c r="J8" s="5" t="str">
        <f t="shared" si="5"/>
        <v>TEAM 14</v>
      </c>
      <c r="K8" s="87" t="s">
        <v>156</v>
      </c>
      <c r="L8" s="87" t="s">
        <v>153</v>
      </c>
      <c r="M8" s="36" t="s">
        <v>11</v>
      </c>
      <c r="N8" s="1" t="str">
        <f t="shared" si="6"/>
        <v>17</v>
      </c>
      <c r="O8" s="1" t="str">
        <f t="shared" si="7"/>
        <v>14</v>
      </c>
      <c r="P8" s="1">
        <f t="shared" si="8"/>
        <v>27</v>
      </c>
      <c r="Q8" s="1">
        <f t="shared" si="9"/>
        <v>24</v>
      </c>
      <c r="R8" s="5" t="str">
        <f t="shared" si="10"/>
        <v>TEAM 27</v>
      </c>
      <c r="S8" s="5" t="str">
        <f t="shared" si="11"/>
        <v>TEAM 24</v>
      </c>
      <c r="T8" s="37" t="s">
        <v>12</v>
      </c>
      <c r="U8" s="1" t="str">
        <f t="shared" si="12"/>
        <v>27</v>
      </c>
      <c r="V8" s="1" t="str">
        <f t="shared" si="13"/>
        <v>24</v>
      </c>
      <c r="W8" s="1">
        <f t="shared" si="14"/>
        <v>37</v>
      </c>
      <c r="X8" s="1">
        <f t="shared" si="15"/>
        <v>34</v>
      </c>
      <c r="Y8" s="5" t="str">
        <f t="shared" si="16"/>
        <v>TEAM 37</v>
      </c>
      <c r="Z8" s="5" t="str">
        <f t="shared" si="17"/>
        <v>TEAM 34</v>
      </c>
      <c r="AA8" s="38" t="s">
        <v>13</v>
      </c>
      <c r="AB8" s="1" t="str">
        <f t="shared" si="18"/>
        <v>37</v>
      </c>
      <c r="AC8" s="1" t="str">
        <f t="shared" si="19"/>
        <v>34</v>
      </c>
      <c r="AD8" s="1">
        <f t="shared" si="20"/>
        <v>47</v>
      </c>
      <c r="AE8" s="1">
        <f t="shared" si="21"/>
        <v>44</v>
      </c>
      <c r="AF8" s="5" t="str">
        <f t="shared" si="22"/>
        <v>TEAM 47</v>
      </c>
      <c r="AG8" s="5" t="str">
        <f t="shared" si="23"/>
        <v>TEAM 44</v>
      </c>
      <c r="AH8" s="28" t="s">
        <v>102</v>
      </c>
      <c r="AI8" s="1" t="str">
        <f t="shared" si="24"/>
        <v>47</v>
      </c>
      <c r="AJ8" s="1" t="str">
        <f t="shared" si="25"/>
        <v>44</v>
      </c>
      <c r="AK8" s="1">
        <f t="shared" si="26"/>
        <v>57</v>
      </c>
      <c r="AL8" s="1">
        <f t="shared" si="27"/>
        <v>54</v>
      </c>
      <c r="AM8" s="5" t="str">
        <f t="shared" si="28"/>
        <v>TEAM 57</v>
      </c>
      <c r="AN8" s="5" t="str">
        <f t="shared" si="29"/>
        <v>TEAM 54</v>
      </c>
      <c r="AO8" s="39" t="s">
        <v>103</v>
      </c>
      <c r="AP8" s="1" t="str">
        <f t="shared" si="30"/>
        <v>57</v>
      </c>
      <c r="AQ8" s="1" t="str">
        <f t="shared" si="31"/>
        <v>54</v>
      </c>
      <c r="AR8" s="1">
        <f t="shared" si="32"/>
        <v>67</v>
      </c>
      <c r="AS8" s="1">
        <f t="shared" si="33"/>
        <v>64</v>
      </c>
      <c r="AT8" s="5" t="str">
        <f t="shared" si="34"/>
        <v>TEAM 67</v>
      </c>
      <c r="AU8" s="5" t="str">
        <f t="shared" si="35"/>
        <v>TEAM 64</v>
      </c>
    </row>
    <row r="9" spans="1:47" ht="14" thickTop="1" thickBot="1" x14ac:dyDescent="0.35">
      <c r="A9" s="34" t="s">
        <v>10</v>
      </c>
      <c r="B9" s="5" t="s">
        <v>100</v>
      </c>
      <c r="C9" s="5" t="s">
        <v>101</v>
      </c>
      <c r="D9" s="35" t="s">
        <v>175</v>
      </c>
      <c r="E9" s="1" t="str">
        <f t="shared" si="0"/>
        <v xml:space="preserve"> 8</v>
      </c>
      <c r="F9" s="1" t="str">
        <f t="shared" si="1"/>
        <v>10</v>
      </c>
      <c r="G9" s="1">
        <f t="shared" si="2"/>
        <v>18</v>
      </c>
      <c r="H9" s="1">
        <f t="shared" si="3"/>
        <v>20</v>
      </c>
      <c r="I9" s="5" t="str">
        <f t="shared" si="4"/>
        <v>TEAM 18</v>
      </c>
      <c r="J9" s="5" t="str">
        <f t="shared" si="5"/>
        <v>TEAM 20</v>
      </c>
      <c r="K9" s="87" t="s">
        <v>157</v>
      </c>
      <c r="L9" s="87" t="s">
        <v>159</v>
      </c>
      <c r="M9" s="36" t="s">
        <v>11</v>
      </c>
      <c r="N9" s="1" t="str">
        <f t="shared" si="6"/>
        <v>18</v>
      </c>
      <c r="O9" s="1" t="str">
        <f t="shared" si="7"/>
        <v>20</v>
      </c>
      <c r="P9" s="1">
        <f t="shared" si="8"/>
        <v>28</v>
      </c>
      <c r="Q9" s="1">
        <f t="shared" si="9"/>
        <v>30</v>
      </c>
      <c r="R9" s="5" t="str">
        <f t="shared" si="10"/>
        <v>TEAM 28</v>
      </c>
      <c r="S9" s="5" t="str">
        <f t="shared" si="11"/>
        <v>TEAM 30</v>
      </c>
      <c r="T9" s="37" t="s">
        <v>12</v>
      </c>
      <c r="U9" s="1" t="str">
        <f t="shared" si="12"/>
        <v>28</v>
      </c>
      <c r="V9" s="1" t="str">
        <f t="shared" si="13"/>
        <v>30</v>
      </c>
      <c r="W9" s="1">
        <f t="shared" si="14"/>
        <v>38</v>
      </c>
      <c r="X9" s="1">
        <f t="shared" si="15"/>
        <v>40</v>
      </c>
      <c r="Y9" s="5" t="str">
        <f t="shared" si="16"/>
        <v>TEAM 38</v>
      </c>
      <c r="Z9" s="5" t="str">
        <f t="shared" si="17"/>
        <v>TEAM 40</v>
      </c>
      <c r="AA9" s="38" t="s">
        <v>13</v>
      </c>
      <c r="AB9" s="1" t="str">
        <f t="shared" si="18"/>
        <v>38</v>
      </c>
      <c r="AC9" s="1" t="str">
        <f t="shared" si="19"/>
        <v>40</v>
      </c>
      <c r="AD9" s="1">
        <f t="shared" si="20"/>
        <v>48</v>
      </c>
      <c r="AE9" s="1">
        <f t="shared" si="21"/>
        <v>50</v>
      </c>
      <c r="AF9" s="5" t="str">
        <f t="shared" si="22"/>
        <v>TEAM 48</v>
      </c>
      <c r="AG9" s="5" t="str">
        <f t="shared" si="23"/>
        <v>TEAM 50</v>
      </c>
      <c r="AH9" s="28" t="s">
        <v>102</v>
      </c>
      <c r="AI9" s="1" t="str">
        <f t="shared" si="24"/>
        <v>48</v>
      </c>
      <c r="AJ9" s="1" t="str">
        <f t="shared" si="25"/>
        <v>50</v>
      </c>
      <c r="AK9" s="1">
        <f t="shared" si="26"/>
        <v>58</v>
      </c>
      <c r="AL9" s="1">
        <f t="shared" si="27"/>
        <v>60</v>
      </c>
      <c r="AM9" s="5" t="str">
        <f t="shared" si="28"/>
        <v>TEAM 58</v>
      </c>
      <c r="AN9" s="5" t="str">
        <f t="shared" si="29"/>
        <v>TEAM 60</v>
      </c>
      <c r="AO9" s="39" t="s">
        <v>103</v>
      </c>
      <c r="AP9" s="1" t="str">
        <f t="shared" si="30"/>
        <v>58</v>
      </c>
      <c r="AQ9" s="1" t="str">
        <f t="shared" si="31"/>
        <v>60</v>
      </c>
      <c r="AR9" s="1">
        <f t="shared" si="32"/>
        <v>68</v>
      </c>
      <c r="AS9" s="1">
        <f t="shared" si="33"/>
        <v>70</v>
      </c>
      <c r="AT9" s="5" t="str">
        <f t="shared" si="34"/>
        <v>TEAM 68</v>
      </c>
      <c r="AU9" s="5" t="str">
        <f t="shared" si="35"/>
        <v>TEAM 70</v>
      </c>
    </row>
    <row r="10" spans="1:47" ht="14" thickTop="1" thickBot="1" x14ac:dyDescent="0.35">
      <c r="A10" s="34" t="s">
        <v>10</v>
      </c>
      <c r="B10" s="5" t="s">
        <v>94</v>
      </c>
      <c r="C10" s="5" t="s">
        <v>98</v>
      </c>
      <c r="D10" s="35" t="s">
        <v>175</v>
      </c>
      <c r="E10" s="1" t="str">
        <f t="shared" si="0"/>
        <v xml:space="preserve"> 5</v>
      </c>
      <c r="F10" s="1" t="str">
        <f t="shared" si="1"/>
        <v xml:space="preserve"> 7</v>
      </c>
      <c r="G10" s="1">
        <f t="shared" si="2"/>
        <v>15</v>
      </c>
      <c r="H10" s="1">
        <f t="shared" si="3"/>
        <v>17</v>
      </c>
      <c r="I10" s="5" t="str">
        <f t="shared" si="4"/>
        <v>TEAM 15</v>
      </c>
      <c r="J10" s="5" t="str">
        <f t="shared" si="5"/>
        <v>TEAM 17</v>
      </c>
      <c r="K10" s="87" t="s">
        <v>154</v>
      </c>
      <c r="L10" s="87" t="s">
        <v>156</v>
      </c>
      <c r="M10" s="36" t="s">
        <v>11</v>
      </c>
      <c r="N10" s="1" t="str">
        <f t="shared" si="6"/>
        <v>15</v>
      </c>
      <c r="O10" s="1" t="str">
        <f t="shared" si="7"/>
        <v>17</v>
      </c>
      <c r="P10" s="1">
        <f t="shared" si="8"/>
        <v>25</v>
      </c>
      <c r="Q10" s="1">
        <f t="shared" si="9"/>
        <v>27</v>
      </c>
      <c r="R10" s="5" t="str">
        <f t="shared" si="10"/>
        <v>TEAM 25</v>
      </c>
      <c r="S10" s="5" t="str">
        <f t="shared" si="11"/>
        <v>TEAM 27</v>
      </c>
      <c r="T10" s="37" t="s">
        <v>12</v>
      </c>
      <c r="U10" s="1" t="str">
        <f t="shared" si="12"/>
        <v>25</v>
      </c>
      <c r="V10" s="1" t="str">
        <f t="shared" si="13"/>
        <v>27</v>
      </c>
      <c r="W10" s="1">
        <f t="shared" si="14"/>
        <v>35</v>
      </c>
      <c r="X10" s="1">
        <f t="shared" si="15"/>
        <v>37</v>
      </c>
      <c r="Y10" s="5" t="str">
        <f t="shared" si="16"/>
        <v>TEAM 35</v>
      </c>
      <c r="Z10" s="5" t="str">
        <f t="shared" si="17"/>
        <v>TEAM 37</v>
      </c>
      <c r="AA10" s="38" t="s">
        <v>13</v>
      </c>
      <c r="AB10" s="1" t="str">
        <f t="shared" si="18"/>
        <v>35</v>
      </c>
      <c r="AC10" s="1" t="str">
        <f t="shared" si="19"/>
        <v>37</v>
      </c>
      <c r="AD10" s="1">
        <f t="shared" si="20"/>
        <v>45</v>
      </c>
      <c r="AE10" s="1">
        <f t="shared" si="21"/>
        <v>47</v>
      </c>
      <c r="AF10" s="5" t="str">
        <f t="shared" si="22"/>
        <v>TEAM 45</v>
      </c>
      <c r="AG10" s="5" t="str">
        <f t="shared" si="23"/>
        <v>TEAM 47</v>
      </c>
      <c r="AH10" s="28" t="s">
        <v>102</v>
      </c>
      <c r="AI10" s="1" t="str">
        <f t="shared" si="24"/>
        <v>45</v>
      </c>
      <c r="AJ10" s="1" t="str">
        <f t="shared" si="25"/>
        <v>47</v>
      </c>
      <c r="AK10" s="1">
        <f t="shared" si="26"/>
        <v>55</v>
      </c>
      <c r="AL10" s="1">
        <f t="shared" si="27"/>
        <v>57</v>
      </c>
      <c r="AM10" s="5" t="str">
        <f t="shared" si="28"/>
        <v>TEAM 55</v>
      </c>
      <c r="AN10" s="5" t="str">
        <f t="shared" si="29"/>
        <v>TEAM 57</v>
      </c>
      <c r="AO10" s="39" t="s">
        <v>103</v>
      </c>
      <c r="AP10" s="1" t="str">
        <f t="shared" si="30"/>
        <v>55</v>
      </c>
      <c r="AQ10" s="1" t="str">
        <f t="shared" si="31"/>
        <v>57</v>
      </c>
      <c r="AR10" s="1">
        <f t="shared" si="32"/>
        <v>65</v>
      </c>
      <c r="AS10" s="1">
        <f t="shared" si="33"/>
        <v>67</v>
      </c>
      <c r="AT10" s="5" t="str">
        <f t="shared" si="34"/>
        <v>TEAM 65</v>
      </c>
      <c r="AU10" s="5" t="str">
        <f t="shared" si="35"/>
        <v>TEAM 67</v>
      </c>
    </row>
    <row r="11" spans="1:47" ht="14" thickTop="1" thickBot="1" x14ac:dyDescent="0.35">
      <c r="A11" s="34" t="s">
        <v>10</v>
      </c>
      <c r="B11" s="5" t="s">
        <v>92</v>
      </c>
      <c r="C11" s="5" t="s">
        <v>101</v>
      </c>
      <c r="D11" s="35" t="s">
        <v>175</v>
      </c>
      <c r="E11" s="1" t="str">
        <f t="shared" si="0"/>
        <v xml:space="preserve"> 6</v>
      </c>
      <c r="F11" s="1" t="str">
        <f t="shared" si="1"/>
        <v>10</v>
      </c>
      <c r="G11" s="1">
        <f t="shared" si="2"/>
        <v>16</v>
      </c>
      <c r="H11" s="1">
        <f t="shared" si="3"/>
        <v>20</v>
      </c>
      <c r="I11" s="5" t="str">
        <f t="shared" si="4"/>
        <v>TEAM 16</v>
      </c>
      <c r="J11" s="5" t="str">
        <f t="shared" si="5"/>
        <v>TEAM 20</v>
      </c>
      <c r="K11" s="87" t="s">
        <v>155</v>
      </c>
      <c r="L11" s="87" t="s">
        <v>159</v>
      </c>
      <c r="M11" s="36" t="s">
        <v>11</v>
      </c>
      <c r="N11" s="1" t="str">
        <f t="shared" si="6"/>
        <v>16</v>
      </c>
      <c r="O11" s="1" t="str">
        <f t="shared" si="7"/>
        <v>20</v>
      </c>
      <c r="P11" s="1">
        <f t="shared" si="8"/>
        <v>26</v>
      </c>
      <c r="Q11" s="1">
        <f t="shared" si="9"/>
        <v>30</v>
      </c>
      <c r="R11" s="5" t="str">
        <f t="shared" si="10"/>
        <v>TEAM 26</v>
      </c>
      <c r="S11" s="5" t="str">
        <f t="shared" si="11"/>
        <v>TEAM 30</v>
      </c>
      <c r="T11" s="37" t="s">
        <v>12</v>
      </c>
      <c r="U11" s="1" t="str">
        <f t="shared" si="12"/>
        <v>26</v>
      </c>
      <c r="V11" s="1" t="str">
        <f t="shared" si="13"/>
        <v>30</v>
      </c>
      <c r="W11" s="1">
        <f t="shared" si="14"/>
        <v>36</v>
      </c>
      <c r="X11" s="1">
        <f t="shared" si="15"/>
        <v>40</v>
      </c>
      <c r="Y11" s="5" t="str">
        <f t="shared" si="16"/>
        <v>TEAM 36</v>
      </c>
      <c r="Z11" s="5" t="str">
        <f t="shared" si="17"/>
        <v>TEAM 40</v>
      </c>
      <c r="AA11" s="38" t="s">
        <v>13</v>
      </c>
      <c r="AB11" s="1" t="str">
        <f t="shared" si="18"/>
        <v>36</v>
      </c>
      <c r="AC11" s="1" t="str">
        <f t="shared" si="19"/>
        <v>40</v>
      </c>
      <c r="AD11" s="1">
        <f t="shared" si="20"/>
        <v>46</v>
      </c>
      <c r="AE11" s="1">
        <f t="shared" si="21"/>
        <v>50</v>
      </c>
      <c r="AF11" s="5" t="str">
        <f t="shared" si="22"/>
        <v>TEAM 46</v>
      </c>
      <c r="AG11" s="5" t="str">
        <f t="shared" si="23"/>
        <v>TEAM 50</v>
      </c>
      <c r="AH11" s="28" t="s">
        <v>102</v>
      </c>
      <c r="AI11" s="1" t="str">
        <f t="shared" si="24"/>
        <v>46</v>
      </c>
      <c r="AJ11" s="1" t="str">
        <f t="shared" si="25"/>
        <v>50</v>
      </c>
      <c r="AK11" s="1">
        <f t="shared" si="26"/>
        <v>56</v>
      </c>
      <c r="AL11" s="1">
        <f t="shared" si="27"/>
        <v>60</v>
      </c>
      <c r="AM11" s="5" t="str">
        <f t="shared" si="28"/>
        <v>TEAM 56</v>
      </c>
      <c r="AN11" s="5" t="str">
        <f t="shared" si="29"/>
        <v>TEAM 60</v>
      </c>
      <c r="AO11" s="39" t="s">
        <v>103</v>
      </c>
      <c r="AP11" s="1" t="str">
        <f t="shared" si="30"/>
        <v>56</v>
      </c>
      <c r="AQ11" s="1" t="str">
        <f t="shared" si="31"/>
        <v>60</v>
      </c>
      <c r="AR11" s="1">
        <f t="shared" si="32"/>
        <v>66</v>
      </c>
      <c r="AS11" s="1">
        <f t="shared" si="33"/>
        <v>70</v>
      </c>
      <c r="AT11" s="5" t="str">
        <f t="shared" si="34"/>
        <v>TEAM 66</v>
      </c>
      <c r="AU11" s="5" t="str">
        <f t="shared" si="35"/>
        <v>TEAM 70</v>
      </c>
    </row>
    <row r="12" spans="1:47" ht="14" thickTop="1" thickBot="1" x14ac:dyDescent="0.35">
      <c r="A12" s="34" t="s">
        <v>10</v>
      </c>
      <c r="B12" s="5" t="s">
        <v>93</v>
      </c>
      <c r="C12" s="5" t="s">
        <v>96</v>
      </c>
      <c r="D12" s="35" t="s">
        <v>175</v>
      </c>
      <c r="E12" s="1" t="str">
        <f t="shared" si="0"/>
        <v xml:space="preserve"> 3</v>
      </c>
      <c r="F12" s="1" t="str">
        <f t="shared" si="1"/>
        <v xml:space="preserve"> 2</v>
      </c>
      <c r="G12" s="1">
        <f t="shared" si="2"/>
        <v>13</v>
      </c>
      <c r="H12" s="1">
        <f t="shared" si="3"/>
        <v>12</v>
      </c>
      <c r="I12" s="5" t="str">
        <f t="shared" si="4"/>
        <v>TEAM 13</v>
      </c>
      <c r="J12" s="5" t="str">
        <f t="shared" si="5"/>
        <v>TEAM 12</v>
      </c>
      <c r="K12" s="87" t="s">
        <v>152</v>
      </c>
      <c r="L12" s="87" t="s">
        <v>151</v>
      </c>
      <c r="M12" s="36" t="s">
        <v>11</v>
      </c>
      <c r="N12" s="1" t="str">
        <f t="shared" si="6"/>
        <v>13</v>
      </c>
      <c r="O12" s="1" t="str">
        <f t="shared" si="7"/>
        <v>12</v>
      </c>
      <c r="P12" s="1">
        <f t="shared" si="8"/>
        <v>23</v>
      </c>
      <c r="Q12" s="1">
        <f t="shared" si="9"/>
        <v>22</v>
      </c>
      <c r="R12" s="5" t="str">
        <f t="shared" si="10"/>
        <v>TEAM 23</v>
      </c>
      <c r="S12" s="5" t="str">
        <f t="shared" si="11"/>
        <v>TEAM 22</v>
      </c>
      <c r="T12" s="37" t="s">
        <v>12</v>
      </c>
      <c r="U12" s="1" t="str">
        <f t="shared" si="12"/>
        <v>23</v>
      </c>
      <c r="V12" s="1" t="str">
        <f t="shared" si="13"/>
        <v>22</v>
      </c>
      <c r="W12" s="1">
        <f t="shared" si="14"/>
        <v>33</v>
      </c>
      <c r="X12" s="1">
        <f t="shared" si="15"/>
        <v>32</v>
      </c>
      <c r="Y12" s="5" t="str">
        <f t="shared" si="16"/>
        <v>TEAM 33</v>
      </c>
      <c r="Z12" s="5" t="str">
        <f t="shared" si="17"/>
        <v>TEAM 32</v>
      </c>
      <c r="AA12" s="38" t="s">
        <v>13</v>
      </c>
      <c r="AB12" s="1" t="str">
        <f t="shared" si="18"/>
        <v>33</v>
      </c>
      <c r="AC12" s="1" t="str">
        <f t="shared" si="19"/>
        <v>32</v>
      </c>
      <c r="AD12" s="1">
        <f t="shared" si="20"/>
        <v>43</v>
      </c>
      <c r="AE12" s="1">
        <f t="shared" si="21"/>
        <v>42</v>
      </c>
      <c r="AF12" s="5" t="str">
        <f t="shared" si="22"/>
        <v>TEAM 43</v>
      </c>
      <c r="AG12" s="5" t="str">
        <f t="shared" si="23"/>
        <v>TEAM 42</v>
      </c>
      <c r="AH12" s="28" t="s">
        <v>102</v>
      </c>
      <c r="AI12" s="1" t="str">
        <f t="shared" si="24"/>
        <v>43</v>
      </c>
      <c r="AJ12" s="1" t="str">
        <f t="shared" si="25"/>
        <v>42</v>
      </c>
      <c r="AK12" s="1">
        <f t="shared" si="26"/>
        <v>53</v>
      </c>
      <c r="AL12" s="1">
        <f t="shared" si="27"/>
        <v>52</v>
      </c>
      <c r="AM12" s="5" t="str">
        <f t="shared" si="28"/>
        <v>TEAM 53</v>
      </c>
      <c r="AN12" s="5" t="str">
        <f t="shared" si="29"/>
        <v>TEAM 52</v>
      </c>
      <c r="AO12" s="39" t="s">
        <v>103</v>
      </c>
      <c r="AP12" s="1" t="str">
        <f t="shared" si="30"/>
        <v>53</v>
      </c>
      <c r="AQ12" s="1" t="str">
        <f t="shared" si="31"/>
        <v>52</v>
      </c>
      <c r="AR12" s="1">
        <f t="shared" si="32"/>
        <v>63</v>
      </c>
      <c r="AS12" s="1">
        <f t="shared" si="33"/>
        <v>62</v>
      </c>
      <c r="AT12" s="5" t="str">
        <f t="shared" si="34"/>
        <v>TEAM 63</v>
      </c>
      <c r="AU12" s="5" t="str">
        <f t="shared" si="35"/>
        <v>TEAM 62</v>
      </c>
    </row>
    <row r="13" spans="1:47" ht="14" thickTop="1" thickBot="1" x14ac:dyDescent="0.35">
      <c r="A13" s="34" t="s">
        <v>10</v>
      </c>
      <c r="B13" s="5" t="s">
        <v>99</v>
      </c>
      <c r="C13" s="5" t="s">
        <v>95</v>
      </c>
      <c r="D13" s="35" t="s">
        <v>175</v>
      </c>
      <c r="E13" s="1" t="str">
        <f t="shared" si="0"/>
        <v xml:space="preserve"> 4</v>
      </c>
      <c r="F13" s="1" t="str">
        <f t="shared" si="1"/>
        <v xml:space="preserve"> 9</v>
      </c>
      <c r="G13" s="1">
        <f t="shared" si="2"/>
        <v>14</v>
      </c>
      <c r="H13" s="1">
        <f t="shared" si="3"/>
        <v>19</v>
      </c>
      <c r="I13" s="5" t="str">
        <f t="shared" si="4"/>
        <v>TEAM 14</v>
      </c>
      <c r="J13" s="5" t="str">
        <f t="shared" si="5"/>
        <v>TEAM 19</v>
      </c>
      <c r="K13" s="87" t="s">
        <v>153</v>
      </c>
      <c r="L13" s="87" t="s">
        <v>158</v>
      </c>
      <c r="M13" s="36" t="s">
        <v>11</v>
      </c>
      <c r="N13" s="1" t="str">
        <f t="shared" si="6"/>
        <v>14</v>
      </c>
      <c r="O13" s="1" t="str">
        <f t="shared" si="7"/>
        <v>19</v>
      </c>
      <c r="P13" s="1">
        <f t="shared" si="8"/>
        <v>24</v>
      </c>
      <c r="Q13" s="1">
        <f t="shared" si="9"/>
        <v>29</v>
      </c>
      <c r="R13" s="5" t="str">
        <f t="shared" si="10"/>
        <v>TEAM 24</v>
      </c>
      <c r="S13" s="5" t="str">
        <f t="shared" si="11"/>
        <v>TEAM 29</v>
      </c>
      <c r="T13" s="37" t="s">
        <v>12</v>
      </c>
      <c r="U13" s="1" t="str">
        <f t="shared" si="12"/>
        <v>24</v>
      </c>
      <c r="V13" s="1" t="str">
        <f t="shared" si="13"/>
        <v>29</v>
      </c>
      <c r="W13" s="1">
        <f t="shared" si="14"/>
        <v>34</v>
      </c>
      <c r="X13" s="1">
        <f t="shared" si="15"/>
        <v>39</v>
      </c>
      <c r="Y13" s="5" t="str">
        <f t="shared" si="16"/>
        <v>TEAM 34</v>
      </c>
      <c r="Z13" s="5" t="str">
        <f t="shared" si="17"/>
        <v>TEAM 39</v>
      </c>
      <c r="AA13" s="38" t="s">
        <v>13</v>
      </c>
      <c r="AB13" s="1" t="str">
        <f t="shared" si="18"/>
        <v>34</v>
      </c>
      <c r="AC13" s="1" t="str">
        <f t="shared" si="19"/>
        <v>39</v>
      </c>
      <c r="AD13" s="1">
        <f t="shared" si="20"/>
        <v>44</v>
      </c>
      <c r="AE13" s="1">
        <f t="shared" si="21"/>
        <v>49</v>
      </c>
      <c r="AF13" s="5" t="str">
        <f t="shared" si="22"/>
        <v>TEAM 44</v>
      </c>
      <c r="AG13" s="5" t="str">
        <f t="shared" si="23"/>
        <v>TEAM 49</v>
      </c>
      <c r="AH13" s="28" t="s">
        <v>102</v>
      </c>
      <c r="AI13" s="1" t="str">
        <f t="shared" si="24"/>
        <v>44</v>
      </c>
      <c r="AJ13" s="1" t="str">
        <f t="shared" si="25"/>
        <v>49</v>
      </c>
      <c r="AK13" s="1">
        <f t="shared" si="26"/>
        <v>54</v>
      </c>
      <c r="AL13" s="1">
        <f t="shared" si="27"/>
        <v>59</v>
      </c>
      <c r="AM13" s="5" t="str">
        <f t="shared" si="28"/>
        <v>TEAM 54</v>
      </c>
      <c r="AN13" s="5" t="str">
        <f t="shared" si="29"/>
        <v>TEAM 59</v>
      </c>
      <c r="AO13" s="39" t="s">
        <v>103</v>
      </c>
      <c r="AP13" s="1" t="str">
        <f t="shared" si="30"/>
        <v>54</v>
      </c>
      <c r="AQ13" s="1" t="str">
        <f t="shared" si="31"/>
        <v>59</v>
      </c>
      <c r="AR13" s="1">
        <f t="shared" si="32"/>
        <v>64</v>
      </c>
      <c r="AS13" s="1">
        <f t="shared" si="33"/>
        <v>69</v>
      </c>
      <c r="AT13" s="5" t="str">
        <f t="shared" si="34"/>
        <v>TEAM 64</v>
      </c>
      <c r="AU13" s="5" t="str">
        <f t="shared" si="35"/>
        <v>TEAM 69</v>
      </c>
    </row>
    <row r="14" spans="1:47" ht="14" thickTop="1" thickBot="1" x14ac:dyDescent="0.35">
      <c r="A14" s="34" t="s">
        <v>10</v>
      </c>
      <c r="B14" s="5" t="s">
        <v>97</v>
      </c>
      <c r="C14" s="5" t="s">
        <v>100</v>
      </c>
      <c r="D14" s="35" t="s">
        <v>175</v>
      </c>
      <c r="E14" s="1" t="str">
        <f t="shared" si="0"/>
        <v xml:space="preserve"> 1</v>
      </c>
      <c r="F14" s="1" t="str">
        <f t="shared" si="1"/>
        <v xml:space="preserve"> 8</v>
      </c>
      <c r="G14" s="1">
        <f t="shared" si="2"/>
        <v>11</v>
      </c>
      <c r="H14" s="1">
        <f t="shared" si="3"/>
        <v>18</v>
      </c>
      <c r="I14" s="5" t="str">
        <f t="shared" si="4"/>
        <v>TEAM 11</v>
      </c>
      <c r="J14" s="5" t="str">
        <f t="shared" si="5"/>
        <v>TEAM 18</v>
      </c>
      <c r="K14" s="87" t="s">
        <v>150</v>
      </c>
      <c r="L14" s="87" t="s">
        <v>157</v>
      </c>
      <c r="M14" s="36" t="s">
        <v>11</v>
      </c>
      <c r="N14" s="1" t="str">
        <f t="shared" si="6"/>
        <v>11</v>
      </c>
      <c r="O14" s="1" t="str">
        <f t="shared" si="7"/>
        <v>18</v>
      </c>
      <c r="P14" s="1">
        <f t="shared" si="8"/>
        <v>21</v>
      </c>
      <c r="Q14" s="1">
        <f t="shared" si="9"/>
        <v>28</v>
      </c>
      <c r="R14" s="5" t="str">
        <f t="shared" si="10"/>
        <v>TEAM 21</v>
      </c>
      <c r="S14" s="5" t="str">
        <f t="shared" si="11"/>
        <v>TEAM 28</v>
      </c>
      <c r="T14" s="37" t="s">
        <v>12</v>
      </c>
      <c r="U14" s="1" t="str">
        <f t="shared" si="12"/>
        <v>21</v>
      </c>
      <c r="V14" s="1" t="str">
        <f t="shared" si="13"/>
        <v>28</v>
      </c>
      <c r="W14" s="1">
        <f t="shared" si="14"/>
        <v>31</v>
      </c>
      <c r="X14" s="1">
        <f t="shared" si="15"/>
        <v>38</v>
      </c>
      <c r="Y14" s="5" t="str">
        <f t="shared" si="16"/>
        <v>TEAM 31</v>
      </c>
      <c r="Z14" s="5" t="str">
        <f t="shared" si="17"/>
        <v>TEAM 38</v>
      </c>
      <c r="AA14" s="38" t="s">
        <v>13</v>
      </c>
      <c r="AB14" s="1" t="str">
        <f t="shared" si="18"/>
        <v>31</v>
      </c>
      <c r="AC14" s="1" t="str">
        <f t="shared" si="19"/>
        <v>38</v>
      </c>
      <c r="AD14" s="1">
        <f t="shared" si="20"/>
        <v>41</v>
      </c>
      <c r="AE14" s="1">
        <f t="shared" si="21"/>
        <v>48</v>
      </c>
      <c r="AF14" s="5" t="str">
        <f t="shared" si="22"/>
        <v>TEAM 41</v>
      </c>
      <c r="AG14" s="5" t="str">
        <f t="shared" si="23"/>
        <v>TEAM 48</v>
      </c>
      <c r="AH14" s="28" t="s">
        <v>102</v>
      </c>
      <c r="AI14" s="1" t="str">
        <f t="shared" si="24"/>
        <v>41</v>
      </c>
      <c r="AJ14" s="1" t="str">
        <f t="shared" si="25"/>
        <v>48</v>
      </c>
      <c r="AK14" s="1">
        <f t="shared" si="26"/>
        <v>51</v>
      </c>
      <c r="AL14" s="1">
        <f t="shared" si="27"/>
        <v>58</v>
      </c>
      <c r="AM14" s="5" t="str">
        <f t="shared" si="28"/>
        <v>TEAM 51</v>
      </c>
      <c r="AN14" s="5" t="str">
        <f t="shared" si="29"/>
        <v>TEAM 58</v>
      </c>
      <c r="AO14" s="39" t="s">
        <v>103</v>
      </c>
      <c r="AP14" s="1" t="str">
        <f t="shared" si="30"/>
        <v>51</v>
      </c>
      <c r="AQ14" s="1" t="str">
        <f t="shared" si="31"/>
        <v>58</v>
      </c>
      <c r="AR14" s="1">
        <f t="shared" si="32"/>
        <v>61</v>
      </c>
      <c r="AS14" s="1">
        <f t="shared" si="33"/>
        <v>68</v>
      </c>
      <c r="AT14" s="5" t="str">
        <f t="shared" si="34"/>
        <v>TEAM 61</v>
      </c>
      <c r="AU14" s="5" t="str">
        <f t="shared" si="35"/>
        <v>TEAM 68</v>
      </c>
    </row>
    <row r="15" spans="1:47" ht="14" thickTop="1" thickBot="1" x14ac:dyDescent="0.35">
      <c r="A15" s="34" t="s">
        <v>10</v>
      </c>
      <c r="B15" s="5" t="s">
        <v>96</v>
      </c>
      <c r="C15" s="5" t="s">
        <v>92</v>
      </c>
      <c r="D15" s="35" t="s">
        <v>175</v>
      </c>
      <c r="E15" s="1" t="str">
        <f t="shared" si="0"/>
        <v xml:space="preserve"> 2</v>
      </c>
      <c r="F15" s="1" t="str">
        <f t="shared" si="1"/>
        <v xml:space="preserve"> 6</v>
      </c>
      <c r="G15" s="1">
        <f t="shared" si="2"/>
        <v>12</v>
      </c>
      <c r="H15" s="1">
        <f t="shared" si="3"/>
        <v>16</v>
      </c>
      <c r="I15" s="5" t="str">
        <f t="shared" si="4"/>
        <v>TEAM 12</v>
      </c>
      <c r="J15" s="5" t="str">
        <f t="shared" si="5"/>
        <v>TEAM 16</v>
      </c>
      <c r="K15" s="87" t="s">
        <v>151</v>
      </c>
      <c r="L15" s="87" t="s">
        <v>155</v>
      </c>
      <c r="M15" s="36" t="s">
        <v>11</v>
      </c>
      <c r="N15" s="1" t="str">
        <f t="shared" si="6"/>
        <v>12</v>
      </c>
      <c r="O15" s="1" t="str">
        <f t="shared" si="7"/>
        <v>16</v>
      </c>
      <c r="P15" s="1">
        <f t="shared" si="8"/>
        <v>22</v>
      </c>
      <c r="Q15" s="1">
        <f t="shared" si="9"/>
        <v>26</v>
      </c>
      <c r="R15" s="5" t="str">
        <f t="shared" si="10"/>
        <v>TEAM 22</v>
      </c>
      <c r="S15" s="5" t="str">
        <f t="shared" si="11"/>
        <v>TEAM 26</v>
      </c>
      <c r="T15" s="37" t="s">
        <v>12</v>
      </c>
      <c r="U15" s="1" t="str">
        <f t="shared" si="12"/>
        <v>22</v>
      </c>
      <c r="V15" s="1" t="str">
        <f t="shared" si="13"/>
        <v>26</v>
      </c>
      <c r="W15" s="1">
        <f t="shared" si="14"/>
        <v>32</v>
      </c>
      <c r="X15" s="1">
        <f t="shared" si="15"/>
        <v>36</v>
      </c>
      <c r="Y15" s="5" t="str">
        <f t="shared" si="16"/>
        <v>TEAM 32</v>
      </c>
      <c r="Z15" s="5" t="str">
        <f t="shared" si="17"/>
        <v>TEAM 36</v>
      </c>
      <c r="AA15" s="38" t="s">
        <v>13</v>
      </c>
      <c r="AB15" s="1" t="str">
        <f t="shared" si="18"/>
        <v>32</v>
      </c>
      <c r="AC15" s="1" t="str">
        <f t="shared" si="19"/>
        <v>36</v>
      </c>
      <c r="AD15" s="1">
        <f t="shared" si="20"/>
        <v>42</v>
      </c>
      <c r="AE15" s="1">
        <f t="shared" si="21"/>
        <v>46</v>
      </c>
      <c r="AF15" s="5" t="str">
        <f t="shared" si="22"/>
        <v>TEAM 42</v>
      </c>
      <c r="AG15" s="5" t="str">
        <f t="shared" si="23"/>
        <v>TEAM 46</v>
      </c>
      <c r="AH15" s="28" t="s">
        <v>102</v>
      </c>
      <c r="AI15" s="1" t="str">
        <f t="shared" si="24"/>
        <v>42</v>
      </c>
      <c r="AJ15" s="1" t="str">
        <f t="shared" si="25"/>
        <v>46</v>
      </c>
      <c r="AK15" s="1">
        <f t="shared" si="26"/>
        <v>52</v>
      </c>
      <c r="AL15" s="1">
        <f t="shared" si="27"/>
        <v>56</v>
      </c>
      <c r="AM15" s="5" t="str">
        <f t="shared" si="28"/>
        <v>TEAM 52</v>
      </c>
      <c r="AN15" s="5" t="str">
        <f t="shared" si="29"/>
        <v>TEAM 56</v>
      </c>
      <c r="AO15" s="39" t="s">
        <v>103</v>
      </c>
      <c r="AP15" s="1" t="str">
        <f t="shared" si="30"/>
        <v>52</v>
      </c>
      <c r="AQ15" s="1" t="str">
        <f t="shared" si="31"/>
        <v>56</v>
      </c>
      <c r="AR15" s="1">
        <f t="shared" si="32"/>
        <v>62</v>
      </c>
      <c r="AS15" s="1">
        <f t="shared" si="33"/>
        <v>66</v>
      </c>
      <c r="AT15" s="5" t="str">
        <f t="shared" si="34"/>
        <v>TEAM 62</v>
      </c>
      <c r="AU15" s="5" t="str">
        <f t="shared" si="35"/>
        <v>TEAM 66</v>
      </c>
    </row>
    <row r="16" spans="1:47" ht="14" thickTop="1" thickBot="1" x14ac:dyDescent="0.35">
      <c r="A16" s="34" t="s">
        <v>10</v>
      </c>
      <c r="B16" s="5" t="s">
        <v>94</v>
      </c>
      <c r="C16" s="5" t="s">
        <v>100</v>
      </c>
      <c r="D16" s="35" t="s">
        <v>175</v>
      </c>
      <c r="E16" s="1" t="str">
        <f t="shared" si="0"/>
        <v xml:space="preserve"> 5</v>
      </c>
      <c r="F16" s="1" t="str">
        <f t="shared" si="1"/>
        <v xml:space="preserve"> 8</v>
      </c>
      <c r="G16" s="1">
        <f t="shared" si="2"/>
        <v>15</v>
      </c>
      <c r="H16" s="1">
        <f t="shared" si="3"/>
        <v>18</v>
      </c>
      <c r="I16" s="5" t="str">
        <f t="shared" si="4"/>
        <v>TEAM 15</v>
      </c>
      <c r="J16" s="5" t="str">
        <f t="shared" si="5"/>
        <v>TEAM 18</v>
      </c>
      <c r="K16" s="87" t="s">
        <v>154</v>
      </c>
      <c r="L16" s="87" t="s">
        <v>157</v>
      </c>
      <c r="M16" s="36" t="s">
        <v>11</v>
      </c>
      <c r="N16" s="1" t="str">
        <f t="shared" si="6"/>
        <v>15</v>
      </c>
      <c r="O16" s="1" t="str">
        <f t="shared" si="7"/>
        <v>18</v>
      </c>
      <c r="P16" s="1">
        <f t="shared" si="8"/>
        <v>25</v>
      </c>
      <c r="Q16" s="1">
        <f t="shared" si="9"/>
        <v>28</v>
      </c>
      <c r="R16" s="5" t="str">
        <f t="shared" si="10"/>
        <v>TEAM 25</v>
      </c>
      <c r="S16" s="5" t="str">
        <f t="shared" si="11"/>
        <v>TEAM 28</v>
      </c>
      <c r="T16" s="37" t="s">
        <v>12</v>
      </c>
      <c r="U16" s="1" t="str">
        <f t="shared" si="12"/>
        <v>25</v>
      </c>
      <c r="V16" s="1" t="str">
        <f t="shared" si="13"/>
        <v>28</v>
      </c>
      <c r="W16" s="1">
        <f t="shared" si="14"/>
        <v>35</v>
      </c>
      <c r="X16" s="1">
        <f t="shared" si="15"/>
        <v>38</v>
      </c>
      <c r="Y16" s="5" t="str">
        <f t="shared" si="16"/>
        <v>TEAM 35</v>
      </c>
      <c r="Z16" s="5" t="str">
        <f t="shared" si="17"/>
        <v>TEAM 38</v>
      </c>
      <c r="AA16" s="38" t="s">
        <v>13</v>
      </c>
      <c r="AB16" s="1" t="str">
        <f t="shared" si="18"/>
        <v>35</v>
      </c>
      <c r="AC16" s="1" t="str">
        <f t="shared" si="19"/>
        <v>38</v>
      </c>
      <c r="AD16" s="1">
        <f t="shared" si="20"/>
        <v>45</v>
      </c>
      <c r="AE16" s="1">
        <f t="shared" si="21"/>
        <v>48</v>
      </c>
      <c r="AF16" s="5" t="str">
        <f t="shared" si="22"/>
        <v>TEAM 45</v>
      </c>
      <c r="AG16" s="5" t="str">
        <f t="shared" si="23"/>
        <v>TEAM 48</v>
      </c>
      <c r="AH16" s="28" t="s">
        <v>102</v>
      </c>
      <c r="AI16" s="1" t="str">
        <f t="shared" si="24"/>
        <v>45</v>
      </c>
      <c r="AJ16" s="1" t="str">
        <f t="shared" si="25"/>
        <v>48</v>
      </c>
      <c r="AK16" s="1">
        <f t="shared" si="26"/>
        <v>55</v>
      </c>
      <c r="AL16" s="1">
        <f t="shared" si="27"/>
        <v>58</v>
      </c>
      <c r="AM16" s="5" t="str">
        <f t="shared" si="28"/>
        <v>TEAM 55</v>
      </c>
      <c r="AN16" s="5" t="str">
        <f t="shared" si="29"/>
        <v>TEAM 58</v>
      </c>
      <c r="AO16" s="39" t="s">
        <v>103</v>
      </c>
      <c r="AP16" s="1" t="str">
        <f t="shared" si="30"/>
        <v>55</v>
      </c>
      <c r="AQ16" s="1" t="str">
        <f t="shared" si="31"/>
        <v>58</v>
      </c>
      <c r="AR16" s="1">
        <f t="shared" si="32"/>
        <v>65</v>
      </c>
      <c r="AS16" s="1">
        <f t="shared" si="33"/>
        <v>68</v>
      </c>
      <c r="AT16" s="5" t="str">
        <f t="shared" si="34"/>
        <v>TEAM 65</v>
      </c>
      <c r="AU16" s="5" t="str">
        <f t="shared" si="35"/>
        <v>TEAM 68</v>
      </c>
    </row>
    <row r="17" spans="1:47" ht="14" thickTop="1" thickBot="1" x14ac:dyDescent="0.35">
      <c r="A17" s="34" t="s">
        <v>10</v>
      </c>
      <c r="B17" s="5" t="s">
        <v>99</v>
      </c>
      <c r="C17" s="5" t="s">
        <v>97</v>
      </c>
      <c r="D17" s="35" t="s">
        <v>175</v>
      </c>
      <c r="E17" s="1" t="str">
        <f t="shared" si="0"/>
        <v xml:space="preserve"> 4</v>
      </c>
      <c r="F17" s="1" t="str">
        <f t="shared" si="1"/>
        <v xml:space="preserve"> 1</v>
      </c>
      <c r="G17" s="1">
        <f t="shared" si="2"/>
        <v>14</v>
      </c>
      <c r="H17" s="1">
        <f t="shared" si="3"/>
        <v>11</v>
      </c>
      <c r="I17" s="5" t="str">
        <f t="shared" si="4"/>
        <v>TEAM 14</v>
      </c>
      <c r="J17" s="5" t="str">
        <f t="shared" si="5"/>
        <v>TEAM 11</v>
      </c>
      <c r="K17" s="87" t="s">
        <v>153</v>
      </c>
      <c r="L17" s="87" t="s">
        <v>150</v>
      </c>
      <c r="M17" s="36" t="s">
        <v>11</v>
      </c>
      <c r="N17" s="1" t="str">
        <f t="shared" si="6"/>
        <v>14</v>
      </c>
      <c r="O17" s="1" t="str">
        <f t="shared" si="7"/>
        <v>11</v>
      </c>
      <c r="P17" s="1">
        <f t="shared" si="8"/>
        <v>24</v>
      </c>
      <c r="Q17" s="1">
        <f t="shared" si="9"/>
        <v>21</v>
      </c>
      <c r="R17" s="5" t="str">
        <f t="shared" si="10"/>
        <v>TEAM 24</v>
      </c>
      <c r="S17" s="5" t="str">
        <f t="shared" si="11"/>
        <v>TEAM 21</v>
      </c>
      <c r="T17" s="37" t="s">
        <v>12</v>
      </c>
      <c r="U17" s="1" t="str">
        <f t="shared" si="12"/>
        <v>24</v>
      </c>
      <c r="V17" s="1" t="str">
        <f t="shared" si="13"/>
        <v>21</v>
      </c>
      <c r="W17" s="1">
        <f t="shared" si="14"/>
        <v>34</v>
      </c>
      <c r="X17" s="1">
        <f t="shared" si="15"/>
        <v>31</v>
      </c>
      <c r="Y17" s="5" t="str">
        <f t="shared" si="16"/>
        <v>TEAM 34</v>
      </c>
      <c r="Z17" s="5" t="str">
        <f t="shared" si="17"/>
        <v>TEAM 31</v>
      </c>
      <c r="AA17" s="38" t="s">
        <v>13</v>
      </c>
      <c r="AB17" s="1" t="str">
        <f t="shared" si="18"/>
        <v>34</v>
      </c>
      <c r="AC17" s="1" t="str">
        <f t="shared" si="19"/>
        <v>31</v>
      </c>
      <c r="AD17" s="1">
        <f t="shared" si="20"/>
        <v>44</v>
      </c>
      <c r="AE17" s="1">
        <f t="shared" si="21"/>
        <v>41</v>
      </c>
      <c r="AF17" s="5" t="str">
        <f t="shared" si="22"/>
        <v>TEAM 44</v>
      </c>
      <c r="AG17" s="5" t="str">
        <f t="shared" si="23"/>
        <v>TEAM 41</v>
      </c>
      <c r="AH17" s="28" t="s">
        <v>102</v>
      </c>
      <c r="AI17" s="1" t="str">
        <f t="shared" si="24"/>
        <v>44</v>
      </c>
      <c r="AJ17" s="1" t="str">
        <f t="shared" si="25"/>
        <v>41</v>
      </c>
      <c r="AK17" s="1">
        <f t="shared" si="26"/>
        <v>54</v>
      </c>
      <c r="AL17" s="1">
        <f t="shared" si="27"/>
        <v>51</v>
      </c>
      <c r="AM17" s="5" t="str">
        <f t="shared" si="28"/>
        <v>TEAM 54</v>
      </c>
      <c r="AN17" s="5" t="str">
        <f t="shared" si="29"/>
        <v>TEAM 51</v>
      </c>
      <c r="AO17" s="39" t="s">
        <v>103</v>
      </c>
      <c r="AP17" s="1" t="str">
        <f t="shared" si="30"/>
        <v>54</v>
      </c>
      <c r="AQ17" s="1" t="str">
        <f t="shared" si="31"/>
        <v>51</v>
      </c>
      <c r="AR17" s="1">
        <f t="shared" si="32"/>
        <v>64</v>
      </c>
      <c r="AS17" s="1">
        <f t="shared" si="33"/>
        <v>61</v>
      </c>
      <c r="AT17" s="5" t="str">
        <f t="shared" si="34"/>
        <v>TEAM 64</v>
      </c>
      <c r="AU17" s="5" t="str">
        <f t="shared" si="35"/>
        <v>TEAM 61</v>
      </c>
    </row>
    <row r="18" spans="1:47" ht="14" thickTop="1" thickBot="1" x14ac:dyDescent="0.35">
      <c r="A18" s="34" t="s">
        <v>10</v>
      </c>
      <c r="B18" s="5" t="s">
        <v>95</v>
      </c>
      <c r="C18" s="5" t="s">
        <v>93</v>
      </c>
      <c r="D18" s="35" t="s">
        <v>175</v>
      </c>
      <c r="E18" s="1" t="str">
        <f t="shared" si="0"/>
        <v xml:space="preserve"> 9</v>
      </c>
      <c r="F18" s="1" t="str">
        <f t="shared" si="1"/>
        <v xml:space="preserve"> 3</v>
      </c>
      <c r="G18" s="1">
        <f t="shared" si="2"/>
        <v>19</v>
      </c>
      <c r="H18" s="1">
        <f t="shared" si="3"/>
        <v>13</v>
      </c>
      <c r="I18" s="5" t="str">
        <f t="shared" si="4"/>
        <v>TEAM 19</v>
      </c>
      <c r="J18" s="5" t="str">
        <f t="shared" si="5"/>
        <v>TEAM 13</v>
      </c>
      <c r="K18" s="87" t="s">
        <v>158</v>
      </c>
      <c r="L18" s="87" t="s">
        <v>152</v>
      </c>
      <c r="M18" s="36" t="s">
        <v>11</v>
      </c>
      <c r="N18" s="1" t="str">
        <f t="shared" si="6"/>
        <v>19</v>
      </c>
      <c r="O18" s="1" t="str">
        <f t="shared" si="7"/>
        <v>13</v>
      </c>
      <c r="P18" s="1">
        <f t="shared" si="8"/>
        <v>29</v>
      </c>
      <c r="Q18" s="1">
        <f t="shared" si="9"/>
        <v>23</v>
      </c>
      <c r="R18" s="5" t="str">
        <f t="shared" si="10"/>
        <v>TEAM 29</v>
      </c>
      <c r="S18" s="5" t="str">
        <f t="shared" si="11"/>
        <v>TEAM 23</v>
      </c>
      <c r="T18" s="37" t="s">
        <v>12</v>
      </c>
      <c r="U18" s="1" t="str">
        <f t="shared" si="12"/>
        <v>29</v>
      </c>
      <c r="V18" s="1" t="str">
        <f t="shared" si="13"/>
        <v>23</v>
      </c>
      <c r="W18" s="1">
        <f t="shared" si="14"/>
        <v>39</v>
      </c>
      <c r="X18" s="1">
        <f t="shared" si="15"/>
        <v>33</v>
      </c>
      <c r="Y18" s="5" t="str">
        <f t="shared" si="16"/>
        <v>TEAM 39</v>
      </c>
      <c r="Z18" s="5" t="str">
        <f t="shared" si="17"/>
        <v>TEAM 33</v>
      </c>
      <c r="AA18" s="38" t="s">
        <v>13</v>
      </c>
      <c r="AB18" s="1" t="str">
        <f t="shared" si="18"/>
        <v>39</v>
      </c>
      <c r="AC18" s="1" t="str">
        <f t="shared" si="19"/>
        <v>33</v>
      </c>
      <c r="AD18" s="1">
        <f t="shared" si="20"/>
        <v>49</v>
      </c>
      <c r="AE18" s="1">
        <f t="shared" si="21"/>
        <v>43</v>
      </c>
      <c r="AF18" s="5" t="str">
        <f t="shared" si="22"/>
        <v>TEAM 49</v>
      </c>
      <c r="AG18" s="5" t="str">
        <f t="shared" si="23"/>
        <v>TEAM 43</v>
      </c>
      <c r="AH18" s="28" t="s">
        <v>102</v>
      </c>
      <c r="AI18" s="1" t="str">
        <f t="shared" si="24"/>
        <v>49</v>
      </c>
      <c r="AJ18" s="1" t="str">
        <f t="shared" si="25"/>
        <v>43</v>
      </c>
      <c r="AK18" s="1">
        <f t="shared" si="26"/>
        <v>59</v>
      </c>
      <c r="AL18" s="1">
        <f t="shared" si="27"/>
        <v>53</v>
      </c>
      <c r="AM18" s="5" t="str">
        <f t="shared" si="28"/>
        <v>TEAM 59</v>
      </c>
      <c r="AN18" s="5" t="str">
        <f t="shared" si="29"/>
        <v>TEAM 53</v>
      </c>
      <c r="AO18" s="39" t="s">
        <v>103</v>
      </c>
      <c r="AP18" s="1" t="str">
        <f t="shared" si="30"/>
        <v>59</v>
      </c>
      <c r="AQ18" s="1" t="str">
        <f t="shared" si="31"/>
        <v>53</v>
      </c>
      <c r="AR18" s="1">
        <f t="shared" si="32"/>
        <v>69</v>
      </c>
      <c r="AS18" s="1">
        <f t="shared" si="33"/>
        <v>63</v>
      </c>
      <c r="AT18" s="5" t="str">
        <f t="shared" si="34"/>
        <v>TEAM 69</v>
      </c>
      <c r="AU18" s="5" t="str">
        <f t="shared" si="35"/>
        <v>TEAM 63</v>
      </c>
    </row>
    <row r="19" spans="1:47" ht="14" thickTop="1" thickBot="1" x14ac:dyDescent="0.35">
      <c r="A19" s="34" t="s">
        <v>10</v>
      </c>
      <c r="B19" s="5" t="s">
        <v>98</v>
      </c>
      <c r="C19" s="5" t="s">
        <v>101</v>
      </c>
      <c r="D19" s="35" t="s">
        <v>175</v>
      </c>
      <c r="E19" s="1" t="str">
        <f t="shared" si="0"/>
        <v xml:space="preserve"> 7</v>
      </c>
      <c r="F19" s="1" t="str">
        <f t="shared" si="1"/>
        <v>10</v>
      </c>
      <c r="G19" s="1">
        <f t="shared" si="2"/>
        <v>17</v>
      </c>
      <c r="H19" s="1">
        <f t="shared" si="3"/>
        <v>20</v>
      </c>
      <c r="I19" s="5" t="str">
        <f t="shared" si="4"/>
        <v>TEAM 17</v>
      </c>
      <c r="J19" s="5" t="str">
        <f t="shared" si="5"/>
        <v>TEAM 20</v>
      </c>
      <c r="K19" s="87" t="s">
        <v>156</v>
      </c>
      <c r="L19" s="87" t="s">
        <v>159</v>
      </c>
      <c r="M19" s="36" t="s">
        <v>11</v>
      </c>
      <c r="N19" s="1" t="str">
        <f t="shared" si="6"/>
        <v>17</v>
      </c>
      <c r="O19" s="1" t="str">
        <f t="shared" si="7"/>
        <v>20</v>
      </c>
      <c r="P19" s="1">
        <f t="shared" si="8"/>
        <v>27</v>
      </c>
      <c r="Q19" s="1">
        <f t="shared" si="9"/>
        <v>30</v>
      </c>
      <c r="R19" s="5" t="str">
        <f t="shared" si="10"/>
        <v>TEAM 27</v>
      </c>
      <c r="S19" s="5" t="str">
        <f t="shared" si="11"/>
        <v>TEAM 30</v>
      </c>
      <c r="T19" s="37" t="s">
        <v>12</v>
      </c>
      <c r="U19" s="1" t="str">
        <f t="shared" si="12"/>
        <v>27</v>
      </c>
      <c r="V19" s="1" t="str">
        <f t="shared" si="13"/>
        <v>30</v>
      </c>
      <c r="W19" s="1">
        <f t="shared" si="14"/>
        <v>37</v>
      </c>
      <c r="X19" s="1">
        <f t="shared" si="15"/>
        <v>40</v>
      </c>
      <c r="Y19" s="5" t="str">
        <f t="shared" si="16"/>
        <v>TEAM 37</v>
      </c>
      <c r="Z19" s="5" t="str">
        <f t="shared" si="17"/>
        <v>TEAM 40</v>
      </c>
      <c r="AA19" s="38" t="s">
        <v>13</v>
      </c>
      <c r="AB19" s="1" t="str">
        <f t="shared" si="18"/>
        <v>37</v>
      </c>
      <c r="AC19" s="1" t="str">
        <f t="shared" si="19"/>
        <v>40</v>
      </c>
      <c r="AD19" s="1">
        <f t="shared" si="20"/>
        <v>47</v>
      </c>
      <c r="AE19" s="1">
        <f t="shared" si="21"/>
        <v>50</v>
      </c>
      <c r="AF19" s="5" t="str">
        <f t="shared" si="22"/>
        <v>TEAM 47</v>
      </c>
      <c r="AG19" s="5" t="str">
        <f t="shared" si="23"/>
        <v>TEAM 50</v>
      </c>
      <c r="AH19" s="28" t="s">
        <v>102</v>
      </c>
      <c r="AI19" s="1" t="str">
        <f t="shared" si="24"/>
        <v>47</v>
      </c>
      <c r="AJ19" s="1" t="str">
        <f t="shared" si="25"/>
        <v>50</v>
      </c>
      <c r="AK19" s="1">
        <f t="shared" si="26"/>
        <v>57</v>
      </c>
      <c r="AL19" s="1">
        <f t="shared" si="27"/>
        <v>60</v>
      </c>
      <c r="AM19" s="5" t="str">
        <f t="shared" si="28"/>
        <v>TEAM 57</v>
      </c>
      <c r="AN19" s="5" t="str">
        <f t="shared" si="29"/>
        <v>TEAM 60</v>
      </c>
      <c r="AO19" s="39" t="s">
        <v>103</v>
      </c>
      <c r="AP19" s="1" t="str">
        <f t="shared" si="30"/>
        <v>57</v>
      </c>
      <c r="AQ19" s="1" t="str">
        <f t="shared" si="31"/>
        <v>60</v>
      </c>
      <c r="AR19" s="1">
        <f t="shared" si="32"/>
        <v>67</v>
      </c>
      <c r="AS19" s="1">
        <f t="shared" si="33"/>
        <v>70</v>
      </c>
      <c r="AT19" s="5" t="str">
        <f t="shared" si="34"/>
        <v>TEAM 67</v>
      </c>
      <c r="AU19" s="5" t="str">
        <f t="shared" si="35"/>
        <v>TEAM 70</v>
      </c>
    </row>
    <row r="20" spans="1:47" ht="14" thickTop="1" thickBot="1" x14ac:dyDescent="0.35">
      <c r="A20" s="34" t="s">
        <v>10</v>
      </c>
      <c r="B20" s="5" t="s">
        <v>101</v>
      </c>
      <c r="C20" s="5" t="s">
        <v>94</v>
      </c>
      <c r="D20" s="35" t="s">
        <v>175</v>
      </c>
      <c r="E20" s="1" t="str">
        <f t="shared" si="0"/>
        <v>10</v>
      </c>
      <c r="F20" s="1" t="str">
        <f t="shared" si="1"/>
        <v xml:space="preserve"> 5</v>
      </c>
      <c r="G20" s="1">
        <f t="shared" si="2"/>
        <v>20</v>
      </c>
      <c r="H20" s="1">
        <f t="shared" si="3"/>
        <v>15</v>
      </c>
      <c r="I20" s="5" t="str">
        <f t="shared" si="4"/>
        <v>TEAM 20</v>
      </c>
      <c r="J20" s="5" t="str">
        <f t="shared" si="5"/>
        <v>TEAM 15</v>
      </c>
      <c r="K20" s="87" t="s">
        <v>159</v>
      </c>
      <c r="L20" s="87" t="s">
        <v>154</v>
      </c>
      <c r="M20" s="36" t="s">
        <v>11</v>
      </c>
      <c r="N20" s="1" t="str">
        <f t="shared" si="6"/>
        <v>20</v>
      </c>
      <c r="O20" s="1" t="str">
        <f t="shared" si="7"/>
        <v>15</v>
      </c>
      <c r="P20" s="1">
        <f t="shared" si="8"/>
        <v>30</v>
      </c>
      <c r="Q20" s="1">
        <f t="shared" si="9"/>
        <v>25</v>
      </c>
      <c r="R20" s="5" t="str">
        <f t="shared" si="10"/>
        <v>TEAM 30</v>
      </c>
      <c r="S20" s="5" t="str">
        <f t="shared" si="11"/>
        <v>TEAM 25</v>
      </c>
      <c r="T20" s="37" t="s">
        <v>12</v>
      </c>
      <c r="U20" s="1" t="str">
        <f t="shared" si="12"/>
        <v>30</v>
      </c>
      <c r="V20" s="1" t="str">
        <f t="shared" si="13"/>
        <v>25</v>
      </c>
      <c r="W20" s="1">
        <f t="shared" si="14"/>
        <v>40</v>
      </c>
      <c r="X20" s="1">
        <f t="shared" si="15"/>
        <v>35</v>
      </c>
      <c r="Y20" s="5" t="str">
        <f t="shared" si="16"/>
        <v>TEAM 40</v>
      </c>
      <c r="Z20" s="5" t="str">
        <f t="shared" si="17"/>
        <v>TEAM 35</v>
      </c>
      <c r="AA20" s="38" t="s">
        <v>13</v>
      </c>
      <c r="AB20" s="1" t="str">
        <f t="shared" si="18"/>
        <v>40</v>
      </c>
      <c r="AC20" s="1" t="str">
        <f t="shared" si="19"/>
        <v>35</v>
      </c>
      <c r="AD20" s="1">
        <f t="shared" si="20"/>
        <v>50</v>
      </c>
      <c r="AE20" s="1">
        <f t="shared" si="21"/>
        <v>45</v>
      </c>
      <c r="AF20" s="5" t="str">
        <f t="shared" si="22"/>
        <v>TEAM 50</v>
      </c>
      <c r="AG20" s="5" t="str">
        <f t="shared" si="23"/>
        <v>TEAM 45</v>
      </c>
      <c r="AH20" s="28" t="s">
        <v>102</v>
      </c>
      <c r="AI20" s="1" t="str">
        <f t="shared" si="24"/>
        <v>50</v>
      </c>
      <c r="AJ20" s="1" t="str">
        <f t="shared" si="25"/>
        <v>45</v>
      </c>
      <c r="AK20" s="1">
        <f t="shared" si="26"/>
        <v>60</v>
      </c>
      <c r="AL20" s="1">
        <f t="shared" si="27"/>
        <v>55</v>
      </c>
      <c r="AM20" s="5" t="str">
        <f t="shared" si="28"/>
        <v>TEAM 60</v>
      </c>
      <c r="AN20" s="5" t="str">
        <f t="shared" si="29"/>
        <v>TEAM 55</v>
      </c>
      <c r="AO20" s="39" t="s">
        <v>103</v>
      </c>
      <c r="AP20" s="1" t="str">
        <f t="shared" si="30"/>
        <v>60</v>
      </c>
      <c r="AQ20" s="1" t="str">
        <f t="shared" si="31"/>
        <v>55</v>
      </c>
      <c r="AR20" s="1">
        <f t="shared" si="32"/>
        <v>70</v>
      </c>
      <c r="AS20" s="1">
        <f t="shared" si="33"/>
        <v>65</v>
      </c>
      <c r="AT20" s="5" t="str">
        <f t="shared" si="34"/>
        <v>TEAM 70</v>
      </c>
      <c r="AU20" s="5" t="str">
        <f t="shared" si="35"/>
        <v>TEAM 65</v>
      </c>
    </row>
    <row r="21" spans="1:47" ht="14" thickTop="1" thickBot="1" x14ac:dyDescent="0.35">
      <c r="A21" s="34" t="s">
        <v>10</v>
      </c>
      <c r="B21" s="5" t="s">
        <v>93</v>
      </c>
      <c r="C21" s="5" t="s">
        <v>97</v>
      </c>
      <c r="D21" s="35" t="s">
        <v>175</v>
      </c>
      <c r="E21" s="1" t="str">
        <f t="shared" si="0"/>
        <v xml:space="preserve"> 3</v>
      </c>
      <c r="F21" s="1" t="str">
        <f t="shared" si="1"/>
        <v xml:space="preserve"> 1</v>
      </c>
      <c r="G21" s="1">
        <f t="shared" si="2"/>
        <v>13</v>
      </c>
      <c r="H21" s="1">
        <f t="shared" si="3"/>
        <v>11</v>
      </c>
      <c r="I21" s="5" t="str">
        <f t="shared" si="4"/>
        <v>TEAM 13</v>
      </c>
      <c r="J21" s="5" t="str">
        <f t="shared" si="5"/>
        <v>TEAM 11</v>
      </c>
      <c r="K21" s="87" t="s">
        <v>152</v>
      </c>
      <c r="L21" s="87" t="s">
        <v>150</v>
      </c>
      <c r="M21" s="36" t="s">
        <v>11</v>
      </c>
      <c r="N21" s="1" t="str">
        <f t="shared" si="6"/>
        <v>13</v>
      </c>
      <c r="O21" s="1" t="str">
        <f t="shared" si="7"/>
        <v>11</v>
      </c>
      <c r="P21" s="1">
        <f t="shared" si="8"/>
        <v>23</v>
      </c>
      <c r="Q21" s="1">
        <f t="shared" si="9"/>
        <v>21</v>
      </c>
      <c r="R21" s="5" t="str">
        <f t="shared" si="10"/>
        <v>TEAM 23</v>
      </c>
      <c r="S21" s="5" t="str">
        <f t="shared" si="11"/>
        <v>TEAM 21</v>
      </c>
      <c r="T21" s="37" t="s">
        <v>12</v>
      </c>
      <c r="U21" s="1" t="str">
        <f t="shared" si="12"/>
        <v>23</v>
      </c>
      <c r="V21" s="1" t="str">
        <f t="shared" si="13"/>
        <v>21</v>
      </c>
      <c r="W21" s="1">
        <f t="shared" si="14"/>
        <v>33</v>
      </c>
      <c r="X21" s="1">
        <f t="shared" si="15"/>
        <v>31</v>
      </c>
      <c r="Y21" s="5" t="str">
        <f t="shared" si="16"/>
        <v>TEAM 33</v>
      </c>
      <c r="Z21" s="5" t="str">
        <f t="shared" si="17"/>
        <v>TEAM 31</v>
      </c>
      <c r="AA21" s="38" t="s">
        <v>13</v>
      </c>
      <c r="AB21" s="1" t="str">
        <f t="shared" si="18"/>
        <v>33</v>
      </c>
      <c r="AC21" s="1" t="str">
        <f t="shared" si="19"/>
        <v>31</v>
      </c>
      <c r="AD21" s="1">
        <f t="shared" si="20"/>
        <v>43</v>
      </c>
      <c r="AE21" s="1">
        <f t="shared" si="21"/>
        <v>41</v>
      </c>
      <c r="AF21" s="5" t="str">
        <f t="shared" si="22"/>
        <v>TEAM 43</v>
      </c>
      <c r="AG21" s="5" t="str">
        <f t="shared" si="23"/>
        <v>TEAM 41</v>
      </c>
      <c r="AH21" s="28" t="s">
        <v>102</v>
      </c>
      <c r="AI21" s="1" t="str">
        <f t="shared" si="24"/>
        <v>43</v>
      </c>
      <c r="AJ21" s="1" t="str">
        <f t="shared" si="25"/>
        <v>41</v>
      </c>
      <c r="AK21" s="1">
        <f t="shared" si="26"/>
        <v>53</v>
      </c>
      <c r="AL21" s="1">
        <f t="shared" si="27"/>
        <v>51</v>
      </c>
      <c r="AM21" s="5" t="str">
        <f t="shared" si="28"/>
        <v>TEAM 53</v>
      </c>
      <c r="AN21" s="5" t="str">
        <f t="shared" si="29"/>
        <v>TEAM 51</v>
      </c>
      <c r="AO21" s="39" t="s">
        <v>103</v>
      </c>
      <c r="AP21" s="1" t="str">
        <f t="shared" si="30"/>
        <v>53</v>
      </c>
      <c r="AQ21" s="1" t="str">
        <f t="shared" si="31"/>
        <v>51</v>
      </c>
      <c r="AR21" s="1">
        <f t="shared" si="32"/>
        <v>63</v>
      </c>
      <c r="AS21" s="1">
        <f t="shared" si="33"/>
        <v>61</v>
      </c>
      <c r="AT21" s="5" t="str">
        <f t="shared" si="34"/>
        <v>TEAM 63</v>
      </c>
      <c r="AU21" s="5" t="str">
        <f t="shared" si="35"/>
        <v>TEAM 61</v>
      </c>
    </row>
    <row r="22" spans="1:47" ht="14" thickTop="1" thickBot="1" x14ac:dyDescent="0.35">
      <c r="A22" s="34" t="s">
        <v>10</v>
      </c>
      <c r="B22" s="5" t="s">
        <v>99</v>
      </c>
      <c r="C22" s="5" t="s">
        <v>100</v>
      </c>
      <c r="D22" s="35" t="s">
        <v>175</v>
      </c>
      <c r="E22" s="1" t="str">
        <f t="shared" si="0"/>
        <v xml:space="preserve"> 4</v>
      </c>
      <c r="F22" s="1" t="str">
        <f t="shared" si="1"/>
        <v xml:space="preserve"> 8</v>
      </c>
      <c r="G22" s="1">
        <f t="shared" si="2"/>
        <v>14</v>
      </c>
      <c r="H22" s="1">
        <f t="shared" si="3"/>
        <v>18</v>
      </c>
      <c r="I22" s="5" t="str">
        <f t="shared" si="4"/>
        <v>TEAM 14</v>
      </c>
      <c r="J22" s="5" t="str">
        <f t="shared" si="5"/>
        <v>TEAM 18</v>
      </c>
      <c r="K22" s="87" t="s">
        <v>153</v>
      </c>
      <c r="L22" s="87" t="s">
        <v>157</v>
      </c>
      <c r="M22" s="36" t="s">
        <v>11</v>
      </c>
      <c r="N22" s="1" t="str">
        <f t="shared" si="6"/>
        <v>14</v>
      </c>
      <c r="O22" s="1" t="str">
        <f t="shared" si="7"/>
        <v>18</v>
      </c>
      <c r="P22" s="1">
        <f t="shared" si="8"/>
        <v>24</v>
      </c>
      <c r="Q22" s="1">
        <f t="shared" si="9"/>
        <v>28</v>
      </c>
      <c r="R22" s="5" t="str">
        <f t="shared" si="10"/>
        <v>TEAM 24</v>
      </c>
      <c r="S22" s="5" t="str">
        <f t="shared" si="11"/>
        <v>TEAM 28</v>
      </c>
      <c r="T22" s="37" t="s">
        <v>12</v>
      </c>
      <c r="U22" s="1" t="str">
        <f t="shared" si="12"/>
        <v>24</v>
      </c>
      <c r="V22" s="1" t="str">
        <f t="shared" si="13"/>
        <v>28</v>
      </c>
      <c r="W22" s="1">
        <f t="shared" si="14"/>
        <v>34</v>
      </c>
      <c r="X22" s="1">
        <f t="shared" si="15"/>
        <v>38</v>
      </c>
      <c r="Y22" s="5" t="str">
        <f t="shared" si="16"/>
        <v>TEAM 34</v>
      </c>
      <c r="Z22" s="5" t="str">
        <f t="shared" si="17"/>
        <v>TEAM 38</v>
      </c>
      <c r="AA22" s="38" t="s">
        <v>13</v>
      </c>
      <c r="AB22" s="1" t="str">
        <f t="shared" si="18"/>
        <v>34</v>
      </c>
      <c r="AC22" s="1" t="str">
        <f t="shared" si="19"/>
        <v>38</v>
      </c>
      <c r="AD22" s="1">
        <f t="shared" si="20"/>
        <v>44</v>
      </c>
      <c r="AE22" s="1">
        <f t="shared" si="21"/>
        <v>48</v>
      </c>
      <c r="AF22" s="5" t="str">
        <f t="shared" si="22"/>
        <v>TEAM 44</v>
      </c>
      <c r="AG22" s="5" t="str">
        <f t="shared" si="23"/>
        <v>TEAM 48</v>
      </c>
      <c r="AH22" s="28" t="s">
        <v>102</v>
      </c>
      <c r="AI22" s="1" t="str">
        <f t="shared" si="24"/>
        <v>44</v>
      </c>
      <c r="AJ22" s="1" t="str">
        <f t="shared" si="25"/>
        <v>48</v>
      </c>
      <c r="AK22" s="1">
        <f t="shared" si="26"/>
        <v>54</v>
      </c>
      <c r="AL22" s="1">
        <f t="shared" si="27"/>
        <v>58</v>
      </c>
      <c r="AM22" s="5" t="str">
        <f t="shared" si="28"/>
        <v>TEAM 54</v>
      </c>
      <c r="AN22" s="5" t="str">
        <f t="shared" si="29"/>
        <v>TEAM 58</v>
      </c>
      <c r="AO22" s="39" t="s">
        <v>103</v>
      </c>
      <c r="AP22" s="1" t="str">
        <f t="shared" si="30"/>
        <v>54</v>
      </c>
      <c r="AQ22" s="1" t="str">
        <f t="shared" si="31"/>
        <v>58</v>
      </c>
      <c r="AR22" s="1">
        <f t="shared" si="32"/>
        <v>64</v>
      </c>
      <c r="AS22" s="1">
        <f t="shared" si="33"/>
        <v>68</v>
      </c>
      <c r="AT22" s="5" t="str">
        <f t="shared" si="34"/>
        <v>TEAM 64</v>
      </c>
      <c r="AU22" s="5" t="str">
        <f t="shared" si="35"/>
        <v>TEAM 68</v>
      </c>
    </row>
    <row r="23" spans="1:47" ht="14" thickTop="1" thickBot="1" x14ac:dyDescent="0.35">
      <c r="A23" s="34" t="s">
        <v>10</v>
      </c>
      <c r="B23" s="5" t="s">
        <v>92</v>
      </c>
      <c r="C23" s="5" t="s">
        <v>95</v>
      </c>
      <c r="D23" s="35" t="s">
        <v>175</v>
      </c>
      <c r="E23" s="1" t="str">
        <f t="shared" si="0"/>
        <v xml:space="preserve"> 6</v>
      </c>
      <c r="F23" s="1" t="str">
        <f t="shared" si="1"/>
        <v xml:space="preserve"> 9</v>
      </c>
      <c r="G23" s="1">
        <f t="shared" si="2"/>
        <v>16</v>
      </c>
      <c r="H23" s="1">
        <f t="shared" si="3"/>
        <v>19</v>
      </c>
      <c r="I23" s="5" t="str">
        <f t="shared" si="4"/>
        <v>TEAM 16</v>
      </c>
      <c r="J23" s="5" t="str">
        <f t="shared" si="5"/>
        <v>TEAM 19</v>
      </c>
      <c r="K23" s="87" t="s">
        <v>155</v>
      </c>
      <c r="L23" s="87" t="s">
        <v>158</v>
      </c>
      <c r="M23" s="36" t="s">
        <v>11</v>
      </c>
      <c r="N23" s="1" t="str">
        <f t="shared" si="6"/>
        <v>16</v>
      </c>
      <c r="O23" s="1" t="str">
        <f t="shared" si="7"/>
        <v>19</v>
      </c>
      <c r="P23" s="1">
        <f t="shared" si="8"/>
        <v>26</v>
      </c>
      <c r="Q23" s="1">
        <f t="shared" si="9"/>
        <v>29</v>
      </c>
      <c r="R23" s="5" t="str">
        <f t="shared" si="10"/>
        <v>TEAM 26</v>
      </c>
      <c r="S23" s="5" t="str">
        <f t="shared" si="11"/>
        <v>TEAM 29</v>
      </c>
      <c r="T23" s="37" t="s">
        <v>12</v>
      </c>
      <c r="U23" s="1" t="str">
        <f t="shared" si="12"/>
        <v>26</v>
      </c>
      <c r="V23" s="1" t="str">
        <f t="shared" si="13"/>
        <v>29</v>
      </c>
      <c r="W23" s="1">
        <f t="shared" si="14"/>
        <v>36</v>
      </c>
      <c r="X23" s="1">
        <f t="shared" si="15"/>
        <v>39</v>
      </c>
      <c r="Y23" s="5" t="str">
        <f t="shared" si="16"/>
        <v>TEAM 36</v>
      </c>
      <c r="Z23" s="5" t="str">
        <f t="shared" si="17"/>
        <v>TEAM 39</v>
      </c>
      <c r="AA23" s="38" t="s">
        <v>13</v>
      </c>
      <c r="AB23" s="1" t="str">
        <f t="shared" si="18"/>
        <v>36</v>
      </c>
      <c r="AC23" s="1" t="str">
        <f t="shared" si="19"/>
        <v>39</v>
      </c>
      <c r="AD23" s="1">
        <f t="shared" si="20"/>
        <v>46</v>
      </c>
      <c r="AE23" s="1">
        <f t="shared" si="21"/>
        <v>49</v>
      </c>
      <c r="AF23" s="5" t="str">
        <f t="shared" si="22"/>
        <v>TEAM 46</v>
      </c>
      <c r="AG23" s="5" t="str">
        <f t="shared" si="23"/>
        <v>TEAM 49</v>
      </c>
      <c r="AH23" s="28" t="s">
        <v>102</v>
      </c>
      <c r="AI23" s="1" t="str">
        <f t="shared" si="24"/>
        <v>46</v>
      </c>
      <c r="AJ23" s="1" t="str">
        <f t="shared" si="25"/>
        <v>49</v>
      </c>
      <c r="AK23" s="1">
        <f t="shared" si="26"/>
        <v>56</v>
      </c>
      <c r="AL23" s="1">
        <f t="shared" si="27"/>
        <v>59</v>
      </c>
      <c r="AM23" s="5" t="str">
        <f t="shared" si="28"/>
        <v>TEAM 56</v>
      </c>
      <c r="AN23" s="5" t="str">
        <f t="shared" si="29"/>
        <v>TEAM 59</v>
      </c>
      <c r="AO23" s="39" t="s">
        <v>103</v>
      </c>
      <c r="AP23" s="1" t="str">
        <f t="shared" si="30"/>
        <v>56</v>
      </c>
      <c r="AQ23" s="1" t="str">
        <f t="shared" si="31"/>
        <v>59</v>
      </c>
      <c r="AR23" s="1">
        <f t="shared" si="32"/>
        <v>66</v>
      </c>
      <c r="AS23" s="1">
        <f t="shared" si="33"/>
        <v>69</v>
      </c>
      <c r="AT23" s="5" t="str">
        <f t="shared" si="34"/>
        <v>TEAM 66</v>
      </c>
      <c r="AU23" s="5" t="str">
        <f t="shared" si="35"/>
        <v>TEAM 69</v>
      </c>
    </row>
    <row r="24" spans="1:47" ht="14" thickTop="1" thickBot="1" x14ac:dyDescent="0.35">
      <c r="A24" s="34" t="s">
        <v>10</v>
      </c>
      <c r="B24" s="5" t="s">
        <v>96</v>
      </c>
      <c r="C24" s="5" t="s">
        <v>98</v>
      </c>
      <c r="D24" s="35" t="s">
        <v>175</v>
      </c>
      <c r="E24" s="1" t="str">
        <f t="shared" si="0"/>
        <v xml:space="preserve"> 2</v>
      </c>
      <c r="F24" s="1" t="str">
        <f t="shared" si="1"/>
        <v xml:space="preserve"> 7</v>
      </c>
      <c r="G24" s="1">
        <f t="shared" si="2"/>
        <v>12</v>
      </c>
      <c r="H24" s="1">
        <f t="shared" si="3"/>
        <v>17</v>
      </c>
      <c r="I24" s="5" t="str">
        <f t="shared" si="4"/>
        <v>TEAM 12</v>
      </c>
      <c r="J24" s="5" t="str">
        <f t="shared" si="5"/>
        <v>TEAM 17</v>
      </c>
      <c r="K24" s="87" t="s">
        <v>151</v>
      </c>
      <c r="L24" s="87" t="s">
        <v>156</v>
      </c>
      <c r="M24" s="36" t="s">
        <v>11</v>
      </c>
      <c r="N24" s="1" t="str">
        <f t="shared" si="6"/>
        <v>12</v>
      </c>
      <c r="O24" s="1" t="str">
        <f t="shared" si="7"/>
        <v>17</v>
      </c>
      <c r="P24" s="1">
        <f t="shared" si="8"/>
        <v>22</v>
      </c>
      <c r="Q24" s="1">
        <f t="shared" si="9"/>
        <v>27</v>
      </c>
      <c r="R24" s="5" t="str">
        <f t="shared" si="10"/>
        <v>TEAM 22</v>
      </c>
      <c r="S24" s="5" t="str">
        <f t="shared" si="11"/>
        <v>TEAM 27</v>
      </c>
      <c r="T24" s="37" t="s">
        <v>12</v>
      </c>
      <c r="U24" s="1" t="str">
        <f t="shared" si="12"/>
        <v>22</v>
      </c>
      <c r="V24" s="1" t="str">
        <f t="shared" si="13"/>
        <v>27</v>
      </c>
      <c r="W24" s="1">
        <f t="shared" si="14"/>
        <v>32</v>
      </c>
      <c r="X24" s="1">
        <f t="shared" si="15"/>
        <v>37</v>
      </c>
      <c r="Y24" s="5" t="str">
        <f t="shared" si="16"/>
        <v>TEAM 32</v>
      </c>
      <c r="Z24" s="5" t="str">
        <f t="shared" si="17"/>
        <v>TEAM 37</v>
      </c>
      <c r="AA24" s="38" t="s">
        <v>13</v>
      </c>
      <c r="AB24" s="1" t="str">
        <f t="shared" si="18"/>
        <v>32</v>
      </c>
      <c r="AC24" s="1" t="str">
        <f t="shared" si="19"/>
        <v>37</v>
      </c>
      <c r="AD24" s="1">
        <f t="shared" si="20"/>
        <v>42</v>
      </c>
      <c r="AE24" s="1">
        <f t="shared" si="21"/>
        <v>47</v>
      </c>
      <c r="AF24" s="5" t="str">
        <f t="shared" si="22"/>
        <v>TEAM 42</v>
      </c>
      <c r="AG24" s="5" t="str">
        <f t="shared" si="23"/>
        <v>TEAM 47</v>
      </c>
      <c r="AH24" s="28" t="s">
        <v>102</v>
      </c>
      <c r="AI24" s="1" t="str">
        <f t="shared" si="24"/>
        <v>42</v>
      </c>
      <c r="AJ24" s="1" t="str">
        <f t="shared" si="25"/>
        <v>47</v>
      </c>
      <c r="AK24" s="1">
        <f t="shared" si="26"/>
        <v>52</v>
      </c>
      <c r="AL24" s="1">
        <f t="shared" si="27"/>
        <v>57</v>
      </c>
      <c r="AM24" s="5" t="str">
        <f t="shared" si="28"/>
        <v>TEAM 52</v>
      </c>
      <c r="AN24" s="5" t="str">
        <f t="shared" si="29"/>
        <v>TEAM 57</v>
      </c>
      <c r="AO24" s="39" t="s">
        <v>103</v>
      </c>
      <c r="AP24" s="1" t="str">
        <f t="shared" si="30"/>
        <v>52</v>
      </c>
      <c r="AQ24" s="1" t="str">
        <f t="shared" si="31"/>
        <v>57</v>
      </c>
      <c r="AR24" s="1">
        <f t="shared" si="32"/>
        <v>62</v>
      </c>
      <c r="AS24" s="1">
        <f t="shared" si="33"/>
        <v>67</v>
      </c>
      <c r="AT24" s="5" t="str">
        <f t="shared" si="34"/>
        <v>TEAM 62</v>
      </c>
      <c r="AU24" s="5" t="str">
        <f t="shared" si="35"/>
        <v>TEAM 67</v>
      </c>
    </row>
    <row r="25" spans="1:47" ht="14" thickTop="1" thickBot="1" x14ac:dyDescent="0.35">
      <c r="A25" s="34" t="s">
        <v>10</v>
      </c>
      <c r="B25" s="5" t="s">
        <v>97</v>
      </c>
      <c r="C25" s="5" t="s">
        <v>92</v>
      </c>
      <c r="D25" s="35" t="s">
        <v>175</v>
      </c>
      <c r="E25" s="1" t="str">
        <f t="shared" si="0"/>
        <v xml:space="preserve"> 1</v>
      </c>
      <c r="F25" s="1" t="str">
        <f t="shared" si="1"/>
        <v xml:space="preserve"> 6</v>
      </c>
      <c r="G25" s="1">
        <f t="shared" si="2"/>
        <v>11</v>
      </c>
      <c r="H25" s="1">
        <f t="shared" si="3"/>
        <v>16</v>
      </c>
      <c r="I25" s="5" t="str">
        <f t="shared" si="4"/>
        <v>TEAM 11</v>
      </c>
      <c r="J25" s="5" t="str">
        <f t="shared" si="5"/>
        <v>TEAM 16</v>
      </c>
      <c r="K25" s="87" t="s">
        <v>150</v>
      </c>
      <c r="L25" s="87" t="s">
        <v>155</v>
      </c>
      <c r="M25" s="36" t="s">
        <v>11</v>
      </c>
      <c r="N25" s="1" t="str">
        <f t="shared" si="6"/>
        <v>11</v>
      </c>
      <c r="O25" s="1" t="str">
        <f t="shared" si="7"/>
        <v>16</v>
      </c>
      <c r="P25" s="1">
        <f t="shared" si="8"/>
        <v>21</v>
      </c>
      <c r="Q25" s="1">
        <f t="shared" si="9"/>
        <v>26</v>
      </c>
      <c r="R25" s="5" t="str">
        <f t="shared" si="10"/>
        <v>TEAM 21</v>
      </c>
      <c r="S25" s="5" t="str">
        <f t="shared" si="11"/>
        <v>TEAM 26</v>
      </c>
      <c r="T25" s="37" t="s">
        <v>12</v>
      </c>
      <c r="U25" s="1" t="str">
        <f t="shared" si="12"/>
        <v>21</v>
      </c>
      <c r="V25" s="1" t="str">
        <f t="shared" si="13"/>
        <v>26</v>
      </c>
      <c r="W25" s="1">
        <f t="shared" si="14"/>
        <v>31</v>
      </c>
      <c r="X25" s="1">
        <f t="shared" si="15"/>
        <v>36</v>
      </c>
      <c r="Y25" s="5" t="str">
        <f t="shared" si="16"/>
        <v>TEAM 31</v>
      </c>
      <c r="Z25" s="5" t="str">
        <f t="shared" si="17"/>
        <v>TEAM 36</v>
      </c>
      <c r="AA25" s="38" t="s">
        <v>13</v>
      </c>
      <c r="AB25" s="1" t="str">
        <f t="shared" si="18"/>
        <v>31</v>
      </c>
      <c r="AC25" s="1" t="str">
        <f t="shared" si="19"/>
        <v>36</v>
      </c>
      <c r="AD25" s="1">
        <f t="shared" si="20"/>
        <v>41</v>
      </c>
      <c r="AE25" s="1">
        <f t="shared" si="21"/>
        <v>46</v>
      </c>
      <c r="AF25" s="5" t="str">
        <f t="shared" si="22"/>
        <v>TEAM 41</v>
      </c>
      <c r="AG25" s="5" t="str">
        <f t="shared" si="23"/>
        <v>TEAM 46</v>
      </c>
      <c r="AH25" s="28" t="s">
        <v>102</v>
      </c>
      <c r="AI25" s="1" t="str">
        <f t="shared" si="24"/>
        <v>41</v>
      </c>
      <c r="AJ25" s="1" t="str">
        <f t="shared" si="25"/>
        <v>46</v>
      </c>
      <c r="AK25" s="1">
        <f t="shared" si="26"/>
        <v>51</v>
      </c>
      <c r="AL25" s="1">
        <f t="shared" si="27"/>
        <v>56</v>
      </c>
      <c r="AM25" s="5" t="str">
        <f t="shared" si="28"/>
        <v>TEAM 51</v>
      </c>
      <c r="AN25" s="5" t="str">
        <f t="shared" si="29"/>
        <v>TEAM 56</v>
      </c>
      <c r="AO25" s="39" t="s">
        <v>103</v>
      </c>
      <c r="AP25" s="1" t="str">
        <f t="shared" si="30"/>
        <v>51</v>
      </c>
      <c r="AQ25" s="1" t="str">
        <f t="shared" si="31"/>
        <v>56</v>
      </c>
      <c r="AR25" s="1">
        <f t="shared" si="32"/>
        <v>61</v>
      </c>
      <c r="AS25" s="1">
        <f t="shared" si="33"/>
        <v>66</v>
      </c>
      <c r="AT25" s="5" t="str">
        <f t="shared" si="34"/>
        <v>TEAM 61</v>
      </c>
      <c r="AU25" s="5" t="str">
        <f t="shared" si="35"/>
        <v>TEAM 66</v>
      </c>
    </row>
    <row r="26" spans="1:47" ht="14" thickTop="1" thickBot="1" x14ac:dyDescent="0.35">
      <c r="A26" s="34" t="s">
        <v>10</v>
      </c>
      <c r="B26" s="5" t="s">
        <v>101</v>
      </c>
      <c r="C26" s="5" t="s">
        <v>96</v>
      </c>
      <c r="D26" s="35" t="s">
        <v>175</v>
      </c>
      <c r="E26" s="1" t="str">
        <f t="shared" si="0"/>
        <v>10</v>
      </c>
      <c r="F26" s="1" t="str">
        <f t="shared" si="1"/>
        <v xml:space="preserve"> 2</v>
      </c>
      <c r="G26" s="1">
        <f t="shared" si="2"/>
        <v>20</v>
      </c>
      <c r="H26" s="1">
        <f t="shared" si="3"/>
        <v>12</v>
      </c>
      <c r="I26" s="5" t="str">
        <f t="shared" si="4"/>
        <v>TEAM 20</v>
      </c>
      <c r="J26" s="5" t="str">
        <f t="shared" si="5"/>
        <v>TEAM 12</v>
      </c>
      <c r="K26" s="87" t="s">
        <v>159</v>
      </c>
      <c r="L26" s="87" t="s">
        <v>151</v>
      </c>
      <c r="M26" s="36" t="s">
        <v>11</v>
      </c>
      <c r="N26" s="1" t="str">
        <f t="shared" si="6"/>
        <v>20</v>
      </c>
      <c r="O26" s="1" t="str">
        <f t="shared" si="7"/>
        <v>12</v>
      </c>
      <c r="P26" s="1">
        <f t="shared" si="8"/>
        <v>30</v>
      </c>
      <c r="Q26" s="1">
        <f t="shared" si="9"/>
        <v>22</v>
      </c>
      <c r="R26" s="5" t="str">
        <f t="shared" si="10"/>
        <v>TEAM 30</v>
      </c>
      <c r="S26" s="5" t="str">
        <f t="shared" si="11"/>
        <v>TEAM 22</v>
      </c>
      <c r="T26" s="37" t="s">
        <v>12</v>
      </c>
      <c r="U26" s="1" t="str">
        <f t="shared" si="12"/>
        <v>30</v>
      </c>
      <c r="V26" s="1" t="str">
        <f t="shared" si="13"/>
        <v>22</v>
      </c>
      <c r="W26" s="1">
        <f t="shared" si="14"/>
        <v>40</v>
      </c>
      <c r="X26" s="1">
        <f t="shared" si="15"/>
        <v>32</v>
      </c>
      <c r="Y26" s="5" t="str">
        <f t="shared" si="16"/>
        <v>TEAM 40</v>
      </c>
      <c r="Z26" s="5" t="str">
        <f t="shared" si="17"/>
        <v>TEAM 32</v>
      </c>
      <c r="AA26" s="38" t="s">
        <v>13</v>
      </c>
      <c r="AB26" s="1" t="str">
        <f t="shared" si="18"/>
        <v>40</v>
      </c>
      <c r="AC26" s="1" t="str">
        <f t="shared" si="19"/>
        <v>32</v>
      </c>
      <c r="AD26" s="1">
        <f t="shared" si="20"/>
        <v>50</v>
      </c>
      <c r="AE26" s="1">
        <f t="shared" si="21"/>
        <v>42</v>
      </c>
      <c r="AF26" s="5" t="str">
        <f t="shared" si="22"/>
        <v>TEAM 50</v>
      </c>
      <c r="AG26" s="5" t="str">
        <f t="shared" si="23"/>
        <v>TEAM 42</v>
      </c>
      <c r="AH26" s="28" t="s">
        <v>102</v>
      </c>
      <c r="AI26" s="1" t="str">
        <f t="shared" si="24"/>
        <v>50</v>
      </c>
      <c r="AJ26" s="1" t="str">
        <f t="shared" si="25"/>
        <v>42</v>
      </c>
      <c r="AK26" s="1">
        <f t="shared" si="26"/>
        <v>60</v>
      </c>
      <c r="AL26" s="1">
        <f t="shared" si="27"/>
        <v>52</v>
      </c>
      <c r="AM26" s="5" t="str">
        <f t="shared" si="28"/>
        <v>TEAM 60</v>
      </c>
      <c r="AN26" s="5" t="str">
        <f t="shared" si="29"/>
        <v>TEAM 52</v>
      </c>
      <c r="AO26" s="39" t="s">
        <v>103</v>
      </c>
      <c r="AP26" s="1" t="str">
        <f t="shared" si="30"/>
        <v>60</v>
      </c>
      <c r="AQ26" s="1" t="str">
        <f t="shared" si="31"/>
        <v>52</v>
      </c>
      <c r="AR26" s="1">
        <f t="shared" si="32"/>
        <v>70</v>
      </c>
      <c r="AS26" s="1">
        <f t="shared" si="33"/>
        <v>62</v>
      </c>
      <c r="AT26" s="5" t="str">
        <f t="shared" si="34"/>
        <v>TEAM 70</v>
      </c>
      <c r="AU26" s="5" t="str">
        <f t="shared" si="35"/>
        <v>TEAM 62</v>
      </c>
    </row>
    <row r="27" spans="1:47" ht="14" thickTop="1" thickBot="1" x14ac:dyDescent="0.35">
      <c r="A27" s="34" t="s">
        <v>10</v>
      </c>
      <c r="B27" s="5" t="s">
        <v>99</v>
      </c>
      <c r="C27" s="5" t="s">
        <v>94</v>
      </c>
      <c r="D27" s="35" t="s">
        <v>175</v>
      </c>
      <c r="E27" s="1" t="str">
        <f t="shared" si="0"/>
        <v xml:space="preserve"> 4</v>
      </c>
      <c r="F27" s="1" t="str">
        <f t="shared" si="1"/>
        <v xml:space="preserve"> 5</v>
      </c>
      <c r="G27" s="1">
        <f t="shared" si="2"/>
        <v>14</v>
      </c>
      <c r="H27" s="1">
        <f t="shared" si="3"/>
        <v>15</v>
      </c>
      <c r="I27" s="5" t="str">
        <f t="shared" si="4"/>
        <v>TEAM 14</v>
      </c>
      <c r="J27" s="5" t="str">
        <f t="shared" si="5"/>
        <v>TEAM 15</v>
      </c>
      <c r="K27" s="87" t="s">
        <v>153</v>
      </c>
      <c r="L27" s="87" t="s">
        <v>154</v>
      </c>
      <c r="M27" s="36" t="s">
        <v>11</v>
      </c>
      <c r="N27" s="1" t="str">
        <f t="shared" si="6"/>
        <v>14</v>
      </c>
      <c r="O27" s="1" t="str">
        <f t="shared" si="7"/>
        <v>15</v>
      </c>
      <c r="P27" s="1">
        <f t="shared" si="8"/>
        <v>24</v>
      </c>
      <c r="Q27" s="1">
        <f t="shared" si="9"/>
        <v>25</v>
      </c>
      <c r="R27" s="5" t="str">
        <f t="shared" si="10"/>
        <v>TEAM 24</v>
      </c>
      <c r="S27" s="5" t="str">
        <f t="shared" si="11"/>
        <v>TEAM 25</v>
      </c>
      <c r="T27" s="37" t="s">
        <v>12</v>
      </c>
      <c r="U27" s="1" t="str">
        <f t="shared" si="12"/>
        <v>24</v>
      </c>
      <c r="V27" s="1" t="str">
        <f t="shared" si="13"/>
        <v>25</v>
      </c>
      <c r="W27" s="1">
        <f t="shared" si="14"/>
        <v>34</v>
      </c>
      <c r="X27" s="1">
        <f t="shared" si="15"/>
        <v>35</v>
      </c>
      <c r="Y27" s="5" t="str">
        <f t="shared" si="16"/>
        <v>TEAM 34</v>
      </c>
      <c r="Z27" s="5" t="str">
        <f t="shared" si="17"/>
        <v>TEAM 35</v>
      </c>
      <c r="AA27" s="38" t="s">
        <v>13</v>
      </c>
      <c r="AB27" s="1" t="str">
        <f t="shared" si="18"/>
        <v>34</v>
      </c>
      <c r="AC27" s="1" t="str">
        <f t="shared" si="19"/>
        <v>35</v>
      </c>
      <c r="AD27" s="1">
        <f t="shared" si="20"/>
        <v>44</v>
      </c>
      <c r="AE27" s="1">
        <f t="shared" si="21"/>
        <v>45</v>
      </c>
      <c r="AF27" s="5" t="str">
        <f t="shared" si="22"/>
        <v>TEAM 44</v>
      </c>
      <c r="AG27" s="5" t="str">
        <f t="shared" si="23"/>
        <v>TEAM 45</v>
      </c>
      <c r="AH27" s="28" t="s">
        <v>102</v>
      </c>
      <c r="AI27" s="1" t="str">
        <f t="shared" si="24"/>
        <v>44</v>
      </c>
      <c r="AJ27" s="1" t="str">
        <f t="shared" si="25"/>
        <v>45</v>
      </c>
      <c r="AK27" s="1">
        <f t="shared" si="26"/>
        <v>54</v>
      </c>
      <c r="AL27" s="1">
        <f t="shared" si="27"/>
        <v>55</v>
      </c>
      <c r="AM27" s="5" t="str">
        <f t="shared" si="28"/>
        <v>TEAM 54</v>
      </c>
      <c r="AN27" s="5" t="str">
        <f t="shared" si="29"/>
        <v>TEAM 55</v>
      </c>
      <c r="AO27" s="39" t="s">
        <v>103</v>
      </c>
      <c r="AP27" s="1" t="str">
        <f t="shared" si="30"/>
        <v>54</v>
      </c>
      <c r="AQ27" s="1" t="str">
        <f t="shared" si="31"/>
        <v>55</v>
      </c>
      <c r="AR27" s="1">
        <f t="shared" si="32"/>
        <v>64</v>
      </c>
      <c r="AS27" s="1">
        <f t="shared" si="33"/>
        <v>65</v>
      </c>
      <c r="AT27" s="5" t="str">
        <f t="shared" si="34"/>
        <v>TEAM 64</v>
      </c>
      <c r="AU27" s="5" t="str">
        <f t="shared" si="35"/>
        <v>TEAM 65</v>
      </c>
    </row>
    <row r="28" spans="1:47" ht="14" thickTop="1" thickBot="1" x14ac:dyDescent="0.35">
      <c r="A28" s="34" t="s">
        <v>10</v>
      </c>
      <c r="B28" s="5" t="s">
        <v>100</v>
      </c>
      <c r="C28" s="5" t="s">
        <v>93</v>
      </c>
      <c r="D28" s="35" t="s">
        <v>175</v>
      </c>
      <c r="E28" s="1" t="str">
        <f t="shared" ref="E28:E91" si="36">RIGHT(B28,2)</f>
        <v xml:space="preserve"> 8</v>
      </c>
      <c r="F28" s="1" t="str">
        <f t="shared" ref="F28:F91" si="37">RIGHT(C28,2)</f>
        <v xml:space="preserve"> 3</v>
      </c>
      <c r="G28" s="1">
        <f t="shared" ref="G28:G91" si="38">E28+10</f>
        <v>18</v>
      </c>
      <c r="H28" s="1">
        <f t="shared" ref="H28:H91" si="39">F28+10</f>
        <v>13</v>
      </c>
      <c r="I28" s="5" t="str">
        <f t="shared" ref="I28:I91" si="40">CONCATENATE("TEAM ",G28)</f>
        <v>TEAM 18</v>
      </c>
      <c r="J28" s="5" t="str">
        <f t="shared" ref="J28:J91" si="41">CONCATENATE("TEAM ",H28)</f>
        <v>TEAM 13</v>
      </c>
      <c r="K28" s="87" t="s">
        <v>157</v>
      </c>
      <c r="L28" s="87" t="s">
        <v>152</v>
      </c>
      <c r="M28" s="36" t="s">
        <v>11</v>
      </c>
      <c r="N28" s="1" t="str">
        <f t="shared" si="6"/>
        <v>18</v>
      </c>
      <c r="O28" s="1" t="str">
        <f t="shared" si="7"/>
        <v>13</v>
      </c>
      <c r="P28" s="1">
        <f t="shared" si="8"/>
        <v>28</v>
      </c>
      <c r="Q28" s="1">
        <f t="shared" si="9"/>
        <v>23</v>
      </c>
      <c r="R28" s="5" t="str">
        <f t="shared" si="10"/>
        <v>TEAM 28</v>
      </c>
      <c r="S28" s="5" t="str">
        <f t="shared" si="11"/>
        <v>TEAM 23</v>
      </c>
      <c r="T28" s="37" t="s">
        <v>12</v>
      </c>
      <c r="U28" s="1" t="str">
        <f t="shared" si="12"/>
        <v>28</v>
      </c>
      <c r="V28" s="1" t="str">
        <f t="shared" si="13"/>
        <v>23</v>
      </c>
      <c r="W28" s="1">
        <f t="shared" si="14"/>
        <v>38</v>
      </c>
      <c r="X28" s="1">
        <f t="shared" si="15"/>
        <v>33</v>
      </c>
      <c r="Y28" s="5" t="str">
        <f t="shared" si="16"/>
        <v>TEAM 38</v>
      </c>
      <c r="Z28" s="5" t="str">
        <f t="shared" si="17"/>
        <v>TEAM 33</v>
      </c>
      <c r="AA28" s="38" t="s">
        <v>13</v>
      </c>
      <c r="AB28" s="1" t="str">
        <f t="shared" si="18"/>
        <v>38</v>
      </c>
      <c r="AC28" s="1" t="str">
        <f t="shared" si="19"/>
        <v>33</v>
      </c>
      <c r="AD28" s="1">
        <f t="shared" si="20"/>
        <v>48</v>
      </c>
      <c r="AE28" s="1">
        <f t="shared" si="21"/>
        <v>43</v>
      </c>
      <c r="AF28" s="5" t="str">
        <f t="shared" si="22"/>
        <v>TEAM 48</v>
      </c>
      <c r="AG28" s="5" t="str">
        <f t="shared" si="23"/>
        <v>TEAM 43</v>
      </c>
      <c r="AH28" s="28" t="s">
        <v>102</v>
      </c>
      <c r="AI28" s="1" t="str">
        <f t="shared" si="24"/>
        <v>48</v>
      </c>
      <c r="AJ28" s="1" t="str">
        <f t="shared" si="25"/>
        <v>43</v>
      </c>
      <c r="AK28" s="1">
        <f t="shared" si="26"/>
        <v>58</v>
      </c>
      <c r="AL28" s="1">
        <f t="shared" si="27"/>
        <v>53</v>
      </c>
      <c r="AM28" s="5" t="str">
        <f t="shared" si="28"/>
        <v>TEAM 58</v>
      </c>
      <c r="AN28" s="5" t="str">
        <f t="shared" si="29"/>
        <v>TEAM 53</v>
      </c>
      <c r="AO28" s="39" t="s">
        <v>103</v>
      </c>
      <c r="AP28" s="1" t="str">
        <f t="shared" si="30"/>
        <v>58</v>
      </c>
      <c r="AQ28" s="1" t="str">
        <f t="shared" si="31"/>
        <v>53</v>
      </c>
      <c r="AR28" s="1">
        <f t="shared" si="32"/>
        <v>68</v>
      </c>
      <c r="AS28" s="1">
        <f t="shared" si="33"/>
        <v>63</v>
      </c>
      <c r="AT28" s="5" t="str">
        <f t="shared" si="34"/>
        <v>TEAM 68</v>
      </c>
      <c r="AU28" s="5" t="str">
        <f t="shared" si="35"/>
        <v>TEAM 63</v>
      </c>
    </row>
    <row r="29" spans="1:47" ht="14" thickTop="1" thickBot="1" x14ac:dyDescent="0.35">
      <c r="A29" s="34" t="s">
        <v>10</v>
      </c>
      <c r="B29" s="5" t="s">
        <v>98</v>
      </c>
      <c r="C29" s="5" t="s">
        <v>95</v>
      </c>
      <c r="D29" s="35" t="s">
        <v>175</v>
      </c>
      <c r="E29" s="1" t="str">
        <f t="shared" si="36"/>
        <v xml:space="preserve"> 7</v>
      </c>
      <c r="F29" s="1" t="str">
        <f t="shared" si="37"/>
        <v xml:space="preserve"> 9</v>
      </c>
      <c r="G29" s="1">
        <f t="shared" si="38"/>
        <v>17</v>
      </c>
      <c r="H29" s="1">
        <f t="shared" si="39"/>
        <v>19</v>
      </c>
      <c r="I29" s="5" t="str">
        <f t="shared" si="40"/>
        <v>TEAM 17</v>
      </c>
      <c r="J29" s="5" t="str">
        <f t="shared" si="41"/>
        <v>TEAM 19</v>
      </c>
      <c r="K29" s="87" t="s">
        <v>156</v>
      </c>
      <c r="L29" s="87" t="s">
        <v>158</v>
      </c>
      <c r="M29" s="36" t="s">
        <v>11</v>
      </c>
      <c r="N29" s="1" t="str">
        <f t="shared" si="6"/>
        <v>17</v>
      </c>
      <c r="O29" s="1" t="str">
        <f t="shared" si="7"/>
        <v>19</v>
      </c>
      <c r="P29" s="1">
        <f t="shared" si="8"/>
        <v>27</v>
      </c>
      <c r="Q29" s="1">
        <f t="shared" si="9"/>
        <v>29</v>
      </c>
      <c r="R29" s="5" t="str">
        <f t="shared" si="10"/>
        <v>TEAM 27</v>
      </c>
      <c r="S29" s="5" t="str">
        <f t="shared" si="11"/>
        <v>TEAM 29</v>
      </c>
      <c r="T29" s="37" t="s">
        <v>12</v>
      </c>
      <c r="U29" s="1" t="str">
        <f t="shared" si="12"/>
        <v>27</v>
      </c>
      <c r="V29" s="1" t="str">
        <f t="shared" si="13"/>
        <v>29</v>
      </c>
      <c r="W29" s="1">
        <f t="shared" si="14"/>
        <v>37</v>
      </c>
      <c r="X29" s="1">
        <f t="shared" si="15"/>
        <v>39</v>
      </c>
      <c r="Y29" s="5" t="str">
        <f t="shared" si="16"/>
        <v>TEAM 37</v>
      </c>
      <c r="Z29" s="5" t="str">
        <f t="shared" si="17"/>
        <v>TEAM 39</v>
      </c>
      <c r="AA29" s="38" t="s">
        <v>13</v>
      </c>
      <c r="AB29" s="1" t="str">
        <f t="shared" si="18"/>
        <v>37</v>
      </c>
      <c r="AC29" s="1" t="str">
        <f t="shared" si="19"/>
        <v>39</v>
      </c>
      <c r="AD29" s="1">
        <f t="shared" si="20"/>
        <v>47</v>
      </c>
      <c r="AE29" s="1">
        <f t="shared" si="21"/>
        <v>49</v>
      </c>
      <c r="AF29" s="5" t="str">
        <f t="shared" si="22"/>
        <v>TEAM 47</v>
      </c>
      <c r="AG29" s="5" t="str">
        <f t="shared" si="23"/>
        <v>TEAM 49</v>
      </c>
      <c r="AH29" s="28" t="s">
        <v>102</v>
      </c>
      <c r="AI29" s="1" t="str">
        <f t="shared" si="24"/>
        <v>47</v>
      </c>
      <c r="AJ29" s="1" t="str">
        <f t="shared" si="25"/>
        <v>49</v>
      </c>
      <c r="AK29" s="1">
        <f t="shared" si="26"/>
        <v>57</v>
      </c>
      <c r="AL29" s="1">
        <f t="shared" si="27"/>
        <v>59</v>
      </c>
      <c r="AM29" s="5" t="str">
        <f t="shared" si="28"/>
        <v>TEAM 57</v>
      </c>
      <c r="AN29" s="5" t="str">
        <f t="shared" si="29"/>
        <v>TEAM 59</v>
      </c>
      <c r="AO29" s="39" t="s">
        <v>103</v>
      </c>
      <c r="AP29" s="1" t="str">
        <f t="shared" si="30"/>
        <v>57</v>
      </c>
      <c r="AQ29" s="1" t="str">
        <f t="shared" si="31"/>
        <v>59</v>
      </c>
      <c r="AR29" s="1">
        <f t="shared" si="32"/>
        <v>67</v>
      </c>
      <c r="AS29" s="1">
        <f t="shared" si="33"/>
        <v>69</v>
      </c>
      <c r="AT29" s="5" t="str">
        <f t="shared" si="34"/>
        <v>TEAM 67</v>
      </c>
      <c r="AU29" s="5" t="str">
        <f t="shared" si="35"/>
        <v>TEAM 69</v>
      </c>
    </row>
    <row r="30" spans="1:47" ht="14" thickTop="1" thickBot="1" x14ac:dyDescent="0.35">
      <c r="A30" s="34" t="s">
        <v>10</v>
      </c>
      <c r="B30" s="5" t="s">
        <v>95</v>
      </c>
      <c r="C30" s="5" t="s">
        <v>101</v>
      </c>
      <c r="D30" s="35" t="s">
        <v>175</v>
      </c>
      <c r="E30" s="1" t="str">
        <f t="shared" si="36"/>
        <v xml:space="preserve"> 9</v>
      </c>
      <c r="F30" s="1" t="str">
        <f t="shared" si="37"/>
        <v>10</v>
      </c>
      <c r="G30" s="1">
        <f t="shared" si="38"/>
        <v>19</v>
      </c>
      <c r="H30" s="1">
        <f t="shared" si="39"/>
        <v>20</v>
      </c>
      <c r="I30" s="5" t="str">
        <f t="shared" si="40"/>
        <v>TEAM 19</v>
      </c>
      <c r="J30" s="5" t="str">
        <f t="shared" si="41"/>
        <v>TEAM 20</v>
      </c>
      <c r="K30" s="87" t="s">
        <v>158</v>
      </c>
      <c r="L30" s="87" t="s">
        <v>159</v>
      </c>
      <c r="M30" s="36" t="s">
        <v>11</v>
      </c>
      <c r="N30" s="1" t="str">
        <f t="shared" si="6"/>
        <v>19</v>
      </c>
      <c r="O30" s="1" t="str">
        <f t="shared" si="7"/>
        <v>20</v>
      </c>
      <c r="P30" s="1">
        <f t="shared" si="8"/>
        <v>29</v>
      </c>
      <c r="Q30" s="1">
        <f t="shared" si="9"/>
        <v>30</v>
      </c>
      <c r="R30" s="5" t="str">
        <f t="shared" si="10"/>
        <v>TEAM 29</v>
      </c>
      <c r="S30" s="5" t="str">
        <f t="shared" si="11"/>
        <v>TEAM 30</v>
      </c>
      <c r="T30" s="37" t="s">
        <v>12</v>
      </c>
      <c r="U30" s="1" t="str">
        <f t="shared" si="12"/>
        <v>29</v>
      </c>
      <c r="V30" s="1" t="str">
        <f t="shared" si="13"/>
        <v>30</v>
      </c>
      <c r="W30" s="1">
        <f t="shared" si="14"/>
        <v>39</v>
      </c>
      <c r="X30" s="1">
        <f t="shared" si="15"/>
        <v>40</v>
      </c>
      <c r="Y30" s="5" t="str">
        <f t="shared" si="16"/>
        <v>TEAM 39</v>
      </c>
      <c r="Z30" s="5" t="str">
        <f t="shared" si="17"/>
        <v>TEAM 40</v>
      </c>
      <c r="AA30" s="38" t="s">
        <v>13</v>
      </c>
      <c r="AB30" s="1" t="str">
        <f t="shared" si="18"/>
        <v>39</v>
      </c>
      <c r="AC30" s="1" t="str">
        <f t="shared" si="19"/>
        <v>40</v>
      </c>
      <c r="AD30" s="1">
        <f t="shared" si="20"/>
        <v>49</v>
      </c>
      <c r="AE30" s="1">
        <f t="shared" si="21"/>
        <v>50</v>
      </c>
      <c r="AF30" s="5" t="str">
        <f t="shared" si="22"/>
        <v>TEAM 49</v>
      </c>
      <c r="AG30" s="5" t="str">
        <f t="shared" si="23"/>
        <v>TEAM 50</v>
      </c>
      <c r="AH30" s="28" t="s">
        <v>102</v>
      </c>
      <c r="AI30" s="1" t="str">
        <f t="shared" si="24"/>
        <v>49</v>
      </c>
      <c r="AJ30" s="1" t="str">
        <f t="shared" si="25"/>
        <v>50</v>
      </c>
      <c r="AK30" s="1">
        <f t="shared" si="26"/>
        <v>59</v>
      </c>
      <c r="AL30" s="1">
        <f t="shared" si="27"/>
        <v>60</v>
      </c>
      <c r="AM30" s="5" t="str">
        <f t="shared" si="28"/>
        <v>TEAM 59</v>
      </c>
      <c r="AN30" s="5" t="str">
        <f t="shared" si="29"/>
        <v>TEAM 60</v>
      </c>
      <c r="AO30" s="39" t="s">
        <v>103</v>
      </c>
      <c r="AP30" s="1" t="str">
        <f t="shared" si="30"/>
        <v>59</v>
      </c>
      <c r="AQ30" s="1" t="str">
        <f t="shared" si="31"/>
        <v>60</v>
      </c>
      <c r="AR30" s="1">
        <f t="shared" si="32"/>
        <v>69</v>
      </c>
      <c r="AS30" s="1">
        <f t="shared" si="33"/>
        <v>70</v>
      </c>
      <c r="AT30" s="5" t="str">
        <f t="shared" si="34"/>
        <v>TEAM 69</v>
      </c>
      <c r="AU30" s="5" t="str">
        <f t="shared" si="35"/>
        <v>TEAM 70</v>
      </c>
    </row>
    <row r="31" spans="1:47" ht="14" thickTop="1" thickBot="1" x14ac:dyDescent="0.35">
      <c r="A31" s="34" t="s">
        <v>10</v>
      </c>
      <c r="B31" s="5" t="s">
        <v>94</v>
      </c>
      <c r="C31" s="5" t="s">
        <v>96</v>
      </c>
      <c r="D31" s="35" t="s">
        <v>175</v>
      </c>
      <c r="E31" s="1" t="str">
        <f t="shared" si="36"/>
        <v xml:space="preserve"> 5</v>
      </c>
      <c r="F31" s="1" t="str">
        <f t="shared" si="37"/>
        <v xml:space="preserve"> 2</v>
      </c>
      <c r="G31" s="1">
        <f t="shared" si="38"/>
        <v>15</v>
      </c>
      <c r="H31" s="1">
        <f t="shared" si="39"/>
        <v>12</v>
      </c>
      <c r="I31" s="5" t="str">
        <f t="shared" si="40"/>
        <v>TEAM 15</v>
      </c>
      <c r="J31" s="5" t="str">
        <f t="shared" si="41"/>
        <v>TEAM 12</v>
      </c>
      <c r="K31" s="87" t="s">
        <v>154</v>
      </c>
      <c r="L31" s="87" t="s">
        <v>151</v>
      </c>
      <c r="M31" s="36" t="s">
        <v>11</v>
      </c>
      <c r="N31" s="1" t="str">
        <f t="shared" si="6"/>
        <v>15</v>
      </c>
      <c r="O31" s="1" t="str">
        <f t="shared" si="7"/>
        <v>12</v>
      </c>
      <c r="P31" s="1">
        <f t="shared" si="8"/>
        <v>25</v>
      </c>
      <c r="Q31" s="1">
        <f t="shared" si="9"/>
        <v>22</v>
      </c>
      <c r="R31" s="5" t="str">
        <f t="shared" si="10"/>
        <v>TEAM 25</v>
      </c>
      <c r="S31" s="5" t="str">
        <f t="shared" si="11"/>
        <v>TEAM 22</v>
      </c>
      <c r="T31" s="37" t="s">
        <v>12</v>
      </c>
      <c r="U31" s="1" t="str">
        <f t="shared" si="12"/>
        <v>25</v>
      </c>
      <c r="V31" s="1" t="str">
        <f t="shared" si="13"/>
        <v>22</v>
      </c>
      <c r="W31" s="1">
        <f t="shared" si="14"/>
        <v>35</v>
      </c>
      <c r="X31" s="1">
        <f t="shared" si="15"/>
        <v>32</v>
      </c>
      <c r="Y31" s="5" t="str">
        <f t="shared" si="16"/>
        <v>TEAM 35</v>
      </c>
      <c r="Z31" s="5" t="str">
        <f t="shared" si="17"/>
        <v>TEAM 32</v>
      </c>
      <c r="AA31" s="38" t="s">
        <v>13</v>
      </c>
      <c r="AB31" s="1" t="str">
        <f t="shared" si="18"/>
        <v>35</v>
      </c>
      <c r="AC31" s="1" t="str">
        <f t="shared" si="19"/>
        <v>32</v>
      </c>
      <c r="AD31" s="1">
        <f t="shared" si="20"/>
        <v>45</v>
      </c>
      <c r="AE31" s="1">
        <f t="shared" si="21"/>
        <v>42</v>
      </c>
      <c r="AF31" s="5" t="str">
        <f t="shared" si="22"/>
        <v>TEAM 45</v>
      </c>
      <c r="AG31" s="5" t="str">
        <f t="shared" si="23"/>
        <v>TEAM 42</v>
      </c>
      <c r="AH31" s="28" t="s">
        <v>102</v>
      </c>
      <c r="AI31" s="1" t="str">
        <f t="shared" si="24"/>
        <v>45</v>
      </c>
      <c r="AJ31" s="1" t="str">
        <f t="shared" si="25"/>
        <v>42</v>
      </c>
      <c r="AK31" s="1">
        <f t="shared" si="26"/>
        <v>55</v>
      </c>
      <c r="AL31" s="1">
        <f t="shared" si="27"/>
        <v>52</v>
      </c>
      <c r="AM31" s="5" t="str">
        <f t="shared" si="28"/>
        <v>TEAM 55</v>
      </c>
      <c r="AN31" s="5" t="str">
        <f t="shared" si="29"/>
        <v>TEAM 52</v>
      </c>
      <c r="AO31" s="39" t="s">
        <v>103</v>
      </c>
      <c r="AP31" s="1" t="str">
        <f t="shared" si="30"/>
        <v>55</v>
      </c>
      <c r="AQ31" s="1" t="str">
        <f t="shared" si="31"/>
        <v>52</v>
      </c>
      <c r="AR31" s="1">
        <f t="shared" si="32"/>
        <v>65</v>
      </c>
      <c r="AS31" s="1">
        <f t="shared" si="33"/>
        <v>62</v>
      </c>
      <c r="AT31" s="5" t="str">
        <f t="shared" si="34"/>
        <v>TEAM 65</v>
      </c>
      <c r="AU31" s="5" t="str">
        <f t="shared" si="35"/>
        <v>TEAM 62</v>
      </c>
    </row>
    <row r="32" spans="1:47" ht="14" thickTop="1" thickBot="1" x14ac:dyDescent="0.35">
      <c r="A32" s="34" t="s">
        <v>10</v>
      </c>
      <c r="B32" s="5" t="s">
        <v>97</v>
      </c>
      <c r="C32" s="5" t="s">
        <v>98</v>
      </c>
      <c r="D32" s="35" t="s">
        <v>175</v>
      </c>
      <c r="E32" s="1" t="str">
        <f t="shared" si="36"/>
        <v xml:space="preserve"> 1</v>
      </c>
      <c r="F32" s="1" t="str">
        <f t="shared" si="37"/>
        <v xml:space="preserve"> 7</v>
      </c>
      <c r="G32" s="1">
        <f t="shared" si="38"/>
        <v>11</v>
      </c>
      <c r="H32" s="1">
        <f t="shared" si="39"/>
        <v>17</v>
      </c>
      <c r="I32" s="5" t="str">
        <f t="shared" si="40"/>
        <v>TEAM 11</v>
      </c>
      <c r="J32" s="5" t="str">
        <f t="shared" si="41"/>
        <v>TEAM 17</v>
      </c>
      <c r="K32" s="87" t="s">
        <v>150</v>
      </c>
      <c r="L32" s="87" t="s">
        <v>156</v>
      </c>
      <c r="M32" s="36" t="s">
        <v>11</v>
      </c>
      <c r="N32" s="1" t="str">
        <f t="shared" si="6"/>
        <v>11</v>
      </c>
      <c r="O32" s="1" t="str">
        <f t="shared" si="7"/>
        <v>17</v>
      </c>
      <c r="P32" s="1">
        <f t="shared" si="8"/>
        <v>21</v>
      </c>
      <c r="Q32" s="1">
        <f t="shared" si="9"/>
        <v>27</v>
      </c>
      <c r="R32" s="5" t="str">
        <f t="shared" si="10"/>
        <v>TEAM 21</v>
      </c>
      <c r="S32" s="5" t="str">
        <f t="shared" si="11"/>
        <v>TEAM 27</v>
      </c>
      <c r="T32" s="37" t="s">
        <v>12</v>
      </c>
      <c r="U32" s="1" t="str">
        <f t="shared" si="12"/>
        <v>21</v>
      </c>
      <c r="V32" s="1" t="str">
        <f t="shared" si="13"/>
        <v>27</v>
      </c>
      <c r="W32" s="1">
        <f t="shared" si="14"/>
        <v>31</v>
      </c>
      <c r="X32" s="1">
        <f t="shared" si="15"/>
        <v>37</v>
      </c>
      <c r="Y32" s="5" t="str">
        <f t="shared" si="16"/>
        <v>TEAM 31</v>
      </c>
      <c r="Z32" s="5" t="str">
        <f t="shared" si="17"/>
        <v>TEAM 37</v>
      </c>
      <c r="AA32" s="38" t="s">
        <v>13</v>
      </c>
      <c r="AB32" s="1" t="str">
        <f t="shared" si="18"/>
        <v>31</v>
      </c>
      <c r="AC32" s="1" t="str">
        <f t="shared" si="19"/>
        <v>37</v>
      </c>
      <c r="AD32" s="1">
        <f t="shared" si="20"/>
        <v>41</v>
      </c>
      <c r="AE32" s="1">
        <f t="shared" si="21"/>
        <v>47</v>
      </c>
      <c r="AF32" s="5" t="str">
        <f t="shared" si="22"/>
        <v>TEAM 41</v>
      </c>
      <c r="AG32" s="5" t="str">
        <f t="shared" si="23"/>
        <v>TEAM 47</v>
      </c>
      <c r="AH32" s="28" t="s">
        <v>102</v>
      </c>
      <c r="AI32" s="1" t="str">
        <f t="shared" si="24"/>
        <v>41</v>
      </c>
      <c r="AJ32" s="1" t="str">
        <f t="shared" si="25"/>
        <v>47</v>
      </c>
      <c r="AK32" s="1">
        <f t="shared" si="26"/>
        <v>51</v>
      </c>
      <c r="AL32" s="1">
        <f t="shared" si="27"/>
        <v>57</v>
      </c>
      <c r="AM32" s="5" t="str">
        <f t="shared" si="28"/>
        <v>TEAM 51</v>
      </c>
      <c r="AN32" s="5" t="str">
        <f t="shared" si="29"/>
        <v>TEAM 57</v>
      </c>
      <c r="AO32" s="39" t="s">
        <v>103</v>
      </c>
      <c r="AP32" s="1" t="str">
        <f t="shared" si="30"/>
        <v>51</v>
      </c>
      <c r="AQ32" s="1" t="str">
        <f t="shared" si="31"/>
        <v>57</v>
      </c>
      <c r="AR32" s="1">
        <f t="shared" si="32"/>
        <v>61</v>
      </c>
      <c r="AS32" s="1">
        <f t="shared" si="33"/>
        <v>67</v>
      </c>
      <c r="AT32" s="5" t="str">
        <f t="shared" si="34"/>
        <v>TEAM 61</v>
      </c>
      <c r="AU32" s="5" t="str">
        <f t="shared" si="35"/>
        <v>TEAM 67</v>
      </c>
    </row>
    <row r="33" spans="1:47" ht="14" thickTop="1" thickBot="1" x14ac:dyDescent="0.35">
      <c r="A33" s="34" t="s">
        <v>10</v>
      </c>
      <c r="B33" s="5" t="s">
        <v>93</v>
      </c>
      <c r="C33" s="5" t="s">
        <v>99</v>
      </c>
      <c r="D33" s="35" t="s">
        <v>175</v>
      </c>
      <c r="E33" s="1" t="str">
        <f t="shared" si="36"/>
        <v xml:space="preserve"> 3</v>
      </c>
      <c r="F33" s="1" t="str">
        <f t="shared" si="37"/>
        <v xml:space="preserve"> 4</v>
      </c>
      <c r="G33" s="1">
        <f t="shared" si="38"/>
        <v>13</v>
      </c>
      <c r="H33" s="1">
        <f t="shared" si="39"/>
        <v>14</v>
      </c>
      <c r="I33" s="5" t="str">
        <f t="shared" si="40"/>
        <v>TEAM 13</v>
      </c>
      <c r="J33" s="5" t="str">
        <f t="shared" si="41"/>
        <v>TEAM 14</v>
      </c>
      <c r="K33" s="87" t="s">
        <v>152</v>
      </c>
      <c r="L33" s="87" t="s">
        <v>153</v>
      </c>
      <c r="M33" s="36" t="s">
        <v>11</v>
      </c>
      <c r="N33" s="1" t="str">
        <f t="shared" si="6"/>
        <v>13</v>
      </c>
      <c r="O33" s="1" t="str">
        <f t="shared" si="7"/>
        <v>14</v>
      </c>
      <c r="P33" s="1">
        <f t="shared" si="8"/>
        <v>23</v>
      </c>
      <c r="Q33" s="1">
        <f t="shared" si="9"/>
        <v>24</v>
      </c>
      <c r="R33" s="5" t="str">
        <f t="shared" si="10"/>
        <v>TEAM 23</v>
      </c>
      <c r="S33" s="5" t="str">
        <f t="shared" si="11"/>
        <v>TEAM 24</v>
      </c>
      <c r="T33" s="37" t="s">
        <v>12</v>
      </c>
      <c r="U33" s="1" t="str">
        <f t="shared" si="12"/>
        <v>23</v>
      </c>
      <c r="V33" s="1" t="str">
        <f t="shared" si="13"/>
        <v>24</v>
      </c>
      <c r="W33" s="1">
        <f t="shared" si="14"/>
        <v>33</v>
      </c>
      <c r="X33" s="1">
        <f t="shared" si="15"/>
        <v>34</v>
      </c>
      <c r="Y33" s="5" t="str">
        <f t="shared" si="16"/>
        <v>TEAM 33</v>
      </c>
      <c r="Z33" s="5" t="str">
        <f t="shared" si="17"/>
        <v>TEAM 34</v>
      </c>
      <c r="AA33" s="38" t="s">
        <v>13</v>
      </c>
      <c r="AB33" s="1" t="str">
        <f t="shared" si="18"/>
        <v>33</v>
      </c>
      <c r="AC33" s="1" t="str">
        <f t="shared" si="19"/>
        <v>34</v>
      </c>
      <c r="AD33" s="1">
        <f t="shared" si="20"/>
        <v>43</v>
      </c>
      <c r="AE33" s="1">
        <f t="shared" si="21"/>
        <v>44</v>
      </c>
      <c r="AF33" s="5" t="str">
        <f t="shared" si="22"/>
        <v>TEAM 43</v>
      </c>
      <c r="AG33" s="5" t="str">
        <f t="shared" si="23"/>
        <v>TEAM 44</v>
      </c>
      <c r="AH33" s="28" t="s">
        <v>102</v>
      </c>
      <c r="AI33" s="1" t="str">
        <f t="shared" si="24"/>
        <v>43</v>
      </c>
      <c r="AJ33" s="1" t="str">
        <f t="shared" si="25"/>
        <v>44</v>
      </c>
      <c r="AK33" s="1">
        <f t="shared" si="26"/>
        <v>53</v>
      </c>
      <c r="AL33" s="1">
        <f t="shared" si="27"/>
        <v>54</v>
      </c>
      <c r="AM33" s="5" t="str">
        <f t="shared" si="28"/>
        <v>TEAM 53</v>
      </c>
      <c r="AN33" s="5" t="str">
        <f t="shared" si="29"/>
        <v>TEAM 54</v>
      </c>
      <c r="AO33" s="39" t="s">
        <v>103</v>
      </c>
      <c r="AP33" s="1" t="str">
        <f t="shared" si="30"/>
        <v>53</v>
      </c>
      <c r="AQ33" s="1" t="str">
        <f t="shared" si="31"/>
        <v>54</v>
      </c>
      <c r="AR33" s="1">
        <f t="shared" si="32"/>
        <v>63</v>
      </c>
      <c r="AS33" s="1">
        <f t="shared" si="33"/>
        <v>64</v>
      </c>
      <c r="AT33" s="5" t="str">
        <f t="shared" si="34"/>
        <v>TEAM 63</v>
      </c>
      <c r="AU33" s="5" t="str">
        <f t="shared" si="35"/>
        <v>TEAM 64</v>
      </c>
    </row>
    <row r="34" spans="1:47" ht="14" thickTop="1" thickBot="1" x14ac:dyDescent="0.35">
      <c r="A34" s="34" t="s">
        <v>10</v>
      </c>
      <c r="B34" s="5" t="s">
        <v>100</v>
      </c>
      <c r="C34" s="5" t="s">
        <v>92</v>
      </c>
      <c r="D34" s="35" t="s">
        <v>175</v>
      </c>
      <c r="E34" s="1" t="str">
        <f t="shared" si="36"/>
        <v xml:space="preserve"> 8</v>
      </c>
      <c r="F34" s="1" t="str">
        <f t="shared" si="37"/>
        <v xml:space="preserve"> 6</v>
      </c>
      <c r="G34" s="1">
        <f t="shared" si="38"/>
        <v>18</v>
      </c>
      <c r="H34" s="1">
        <f t="shared" si="39"/>
        <v>16</v>
      </c>
      <c r="I34" s="5" t="str">
        <f t="shared" si="40"/>
        <v>TEAM 18</v>
      </c>
      <c r="J34" s="5" t="str">
        <f t="shared" si="41"/>
        <v>TEAM 16</v>
      </c>
      <c r="K34" s="87" t="s">
        <v>157</v>
      </c>
      <c r="L34" s="87" t="s">
        <v>155</v>
      </c>
      <c r="M34" s="36" t="s">
        <v>11</v>
      </c>
      <c r="N34" s="1" t="str">
        <f t="shared" si="6"/>
        <v>18</v>
      </c>
      <c r="O34" s="1" t="str">
        <f t="shared" si="7"/>
        <v>16</v>
      </c>
      <c r="P34" s="1">
        <f t="shared" si="8"/>
        <v>28</v>
      </c>
      <c r="Q34" s="1">
        <f t="shared" si="9"/>
        <v>26</v>
      </c>
      <c r="R34" s="5" t="str">
        <f t="shared" si="10"/>
        <v>TEAM 28</v>
      </c>
      <c r="S34" s="5" t="str">
        <f t="shared" si="11"/>
        <v>TEAM 26</v>
      </c>
      <c r="T34" s="37" t="s">
        <v>12</v>
      </c>
      <c r="U34" s="1" t="str">
        <f t="shared" si="12"/>
        <v>28</v>
      </c>
      <c r="V34" s="1" t="str">
        <f t="shared" si="13"/>
        <v>26</v>
      </c>
      <c r="W34" s="1">
        <f t="shared" si="14"/>
        <v>38</v>
      </c>
      <c r="X34" s="1">
        <f t="shared" si="15"/>
        <v>36</v>
      </c>
      <c r="Y34" s="5" t="str">
        <f t="shared" si="16"/>
        <v>TEAM 38</v>
      </c>
      <c r="Z34" s="5" t="str">
        <f t="shared" si="17"/>
        <v>TEAM 36</v>
      </c>
      <c r="AA34" s="38" t="s">
        <v>13</v>
      </c>
      <c r="AB34" s="1" t="str">
        <f t="shared" si="18"/>
        <v>38</v>
      </c>
      <c r="AC34" s="1" t="str">
        <f t="shared" si="19"/>
        <v>36</v>
      </c>
      <c r="AD34" s="1">
        <f t="shared" si="20"/>
        <v>48</v>
      </c>
      <c r="AE34" s="1">
        <f t="shared" si="21"/>
        <v>46</v>
      </c>
      <c r="AF34" s="5" t="str">
        <f t="shared" si="22"/>
        <v>TEAM 48</v>
      </c>
      <c r="AG34" s="5" t="str">
        <f t="shared" si="23"/>
        <v>TEAM 46</v>
      </c>
      <c r="AH34" s="28" t="s">
        <v>102</v>
      </c>
      <c r="AI34" s="1" t="str">
        <f t="shared" si="24"/>
        <v>48</v>
      </c>
      <c r="AJ34" s="1" t="str">
        <f t="shared" si="25"/>
        <v>46</v>
      </c>
      <c r="AK34" s="1">
        <f t="shared" si="26"/>
        <v>58</v>
      </c>
      <c r="AL34" s="1">
        <f t="shared" si="27"/>
        <v>56</v>
      </c>
      <c r="AM34" s="5" t="str">
        <f t="shared" si="28"/>
        <v>TEAM 58</v>
      </c>
      <c r="AN34" s="5" t="str">
        <f t="shared" si="29"/>
        <v>TEAM 56</v>
      </c>
      <c r="AO34" s="39" t="s">
        <v>103</v>
      </c>
      <c r="AP34" s="1" t="str">
        <f t="shared" si="30"/>
        <v>58</v>
      </c>
      <c r="AQ34" s="1" t="str">
        <f t="shared" si="31"/>
        <v>56</v>
      </c>
      <c r="AR34" s="1">
        <f t="shared" si="32"/>
        <v>68</v>
      </c>
      <c r="AS34" s="1">
        <f t="shared" si="33"/>
        <v>66</v>
      </c>
      <c r="AT34" s="5" t="str">
        <f t="shared" si="34"/>
        <v>TEAM 68</v>
      </c>
      <c r="AU34" s="5" t="str">
        <f t="shared" si="35"/>
        <v>TEAM 66</v>
      </c>
    </row>
    <row r="35" spans="1:47" ht="14" thickTop="1" thickBot="1" x14ac:dyDescent="0.35">
      <c r="A35" s="34" t="s">
        <v>10</v>
      </c>
      <c r="B35" s="5" t="s">
        <v>94</v>
      </c>
      <c r="C35" s="5" t="s">
        <v>93</v>
      </c>
      <c r="D35" s="35" t="s">
        <v>175</v>
      </c>
      <c r="E35" s="1" t="str">
        <f t="shared" si="36"/>
        <v xml:space="preserve"> 5</v>
      </c>
      <c r="F35" s="1" t="str">
        <f t="shared" si="37"/>
        <v xml:space="preserve"> 3</v>
      </c>
      <c r="G35" s="1">
        <f t="shared" si="38"/>
        <v>15</v>
      </c>
      <c r="H35" s="1">
        <f t="shared" si="39"/>
        <v>13</v>
      </c>
      <c r="I35" s="5" t="str">
        <f t="shared" si="40"/>
        <v>TEAM 15</v>
      </c>
      <c r="J35" s="5" t="str">
        <f t="shared" si="41"/>
        <v>TEAM 13</v>
      </c>
      <c r="K35" s="87" t="s">
        <v>154</v>
      </c>
      <c r="L35" s="87" t="s">
        <v>152</v>
      </c>
      <c r="M35" s="36" t="s">
        <v>11</v>
      </c>
      <c r="N35" s="1" t="str">
        <f t="shared" si="6"/>
        <v>15</v>
      </c>
      <c r="O35" s="1" t="str">
        <f t="shared" si="7"/>
        <v>13</v>
      </c>
      <c r="P35" s="1">
        <f t="shared" si="8"/>
        <v>25</v>
      </c>
      <c r="Q35" s="1">
        <f t="shared" si="9"/>
        <v>23</v>
      </c>
      <c r="R35" s="5" t="str">
        <f t="shared" si="10"/>
        <v>TEAM 25</v>
      </c>
      <c r="S35" s="5" t="str">
        <f t="shared" si="11"/>
        <v>TEAM 23</v>
      </c>
      <c r="T35" s="37" t="s">
        <v>12</v>
      </c>
      <c r="U35" s="1" t="str">
        <f t="shared" si="12"/>
        <v>25</v>
      </c>
      <c r="V35" s="1" t="str">
        <f t="shared" si="13"/>
        <v>23</v>
      </c>
      <c r="W35" s="1">
        <f t="shared" si="14"/>
        <v>35</v>
      </c>
      <c r="X35" s="1">
        <f t="shared" si="15"/>
        <v>33</v>
      </c>
      <c r="Y35" s="5" t="str">
        <f t="shared" si="16"/>
        <v>TEAM 35</v>
      </c>
      <c r="Z35" s="5" t="str">
        <f t="shared" si="17"/>
        <v>TEAM 33</v>
      </c>
      <c r="AA35" s="38" t="s">
        <v>13</v>
      </c>
      <c r="AB35" s="1" t="str">
        <f t="shared" si="18"/>
        <v>35</v>
      </c>
      <c r="AC35" s="1" t="str">
        <f t="shared" si="19"/>
        <v>33</v>
      </c>
      <c r="AD35" s="1">
        <f t="shared" si="20"/>
        <v>45</v>
      </c>
      <c r="AE35" s="1">
        <f t="shared" si="21"/>
        <v>43</v>
      </c>
      <c r="AF35" s="5" t="str">
        <f t="shared" si="22"/>
        <v>TEAM 45</v>
      </c>
      <c r="AG35" s="5" t="str">
        <f t="shared" si="23"/>
        <v>TEAM 43</v>
      </c>
      <c r="AH35" s="28" t="s">
        <v>102</v>
      </c>
      <c r="AI35" s="1" t="str">
        <f t="shared" si="24"/>
        <v>45</v>
      </c>
      <c r="AJ35" s="1" t="str">
        <f t="shared" si="25"/>
        <v>43</v>
      </c>
      <c r="AK35" s="1">
        <f t="shared" si="26"/>
        <v>55</v>
      </c>
      <c r="AL35" s="1">
        <f t="shared" si="27"/>
        <v>53</v>
      </c>
      <c r="AM35" s="5" t="str">
        <f t="shared" si="28"/>
        <v>TEAM 55</v>
      </c>
      <c r="AN35" s="5" t="str">
        <f t="shared" si="29"/>
        <v>TEAM 53</v>
      </c>
      <c r="AO35" s="39" t="s">
        <v>103</v>
      </c>
      <c r="AP35" s="1" t="str">
        <f t="shared" si="30"/>
        <v>55</v>
      </c>
      <c r="AQ35" s="1" t="str">
        <f t="shared" si="31"/>
        <v>53</v>
      </c>
      <c r="AR35" s="1">
        <f t="shared" si="32"/>
        <v>65</v>
      </c>
      <c r="AS35" s="1">
        <f t="shared" si="33"/>
        <v>63</v>
      </c>
      <c r="AT35" s="5" t="str">
        <f t="shared" si="34"/>
        <v>TEAM 65</v>
      </c>
      <c r="AU35" s="5" t="str">
        <f t="shared" si="35"/>
        <v>TEAM 63</v>
      </c>
    </row>
    <row r="36" spans="1:47" ht="14" thickTop="1" thickBot="1" x14ac:dyDescent="0.35">
      <c r="A36" s="34" t="s">
        <v>10</v>
      </c>
      <c r="B36" s="5" t="s">
        <v>96</v>
      </c>
      <c r="C36" s="5" t="s">
        <v>95</v>
      </c>
      <c r="D36" s="35" t="s">
        <v>175</v>
      </c>
      <c r="E36" s="1" t="str">
        <f t="shared" si="36"/>
        <v xml:space="preserve"> 2</v>
      </c>
      <c r="F36" s="1" t="str">
        <f t="shared" si="37"/>
        <v xml:space="preserve"> 9</v>
      </c>
      <c r="G36" s="1">
        <f t="shared" si="38"/>
        <v>12</v>
      </c>
      <c r="H36" s="1">
        <f t="shared" si="39"/>
        <v>19</v>
      </c>
      <c r="I36" s="5" t="str">
        <f t="shared" si="40"/>
        <v>TEAM 12</v>
      </c>
      <c r="J36" s="5" t="str">
        <f t="shared" si="41"/>
        <v>TEAM 19</v>
      </c>
      <c r="K36" s="87" t="s">
        <v>151</v>
      </c>
      <c r="L36" s="87" t="s">
        <v>158</v>
      </c>
      <c r="M36" s="36" t="s">
        <v>11</v>
      </c>
      <c r="N36" s="1" t="str">
        <f t="shared" si="6"/>
        <v>12</v>
      </c>
      <c r="O36" s="1" t="str">
        <f t="shared" si="7"/>
        <v>19</v>
      </c>
      <c r="P36" s="1">
        <f t="shared" si="8"/>
        <v>22</v>
      </c>
      <c r="Q36" s="1">
        <f t="shared" si="9"/>
        <v>29</v>
      </c>
      <c r="R36" s="5" t="str">
        <f t="shared" si="10"/>
        <v>TEAM 22</v>
      </c>
      <c r="S36" s="5" t="str">
        <f t="shared" si="11"/>
        <v>TEAM 29</v>
      </c>
      <c r="T36" s="37" t="s">
        <v>12</v>
      </c>
      <c r="U36" s="1" t="str">
        <f t="shared" si="12"/>
        <v>22</v>
      </c>
      <c r="V36" s="1" t="str">
        <f t="shared" si="13"/>
        <v>29</v>
      </c>
      <c r="W36" s="1">
        <f t="shared" si="14"/>
        <v>32</v>
      </c>
      <c r="X36" s="1">
        <f t="shared" si="15"/>
        <v>39</v>
      </c>
      <c r="Y36" s="5" t="str">
        <f t="shared" si="16"/>
        <v>TEAM 32</v>
      </c>
      <c r="Z36" s="5" t="str">
        <f t="shared" si="17"/>
        <v>TEAM 39</v>
      </c>
      <c r="AA36" s="38" t="s">
        <v>13</v>
      </c>
      <c r="AB36" s="1" t="str">
        <f t="shared" si="18"/>
        <v>32</v>
      </c>
      <c r="AC36" s="1" t="str">
        <f t="shared" si="19"/>
        <v>39</v>
      </c>
      <c r="AD36" s="1">
        <f t="shared" si="20"/>
        <v>42</v>
      </c>
      <c r="AE36" s="1">
        <f t="shared" si="21"/>
        <v>49</v>
      </c>
      <c r="AF36" s="5" t="str">
        <f t="shared" si="22"/>
        <v>TEAM 42</v>
      </c>
      <c r="AG36" s="5" t="str">
        <f t="shared" si="23"/>
        <v>TEAM 49</v>
      </c>
      <c r="AH36" s="28" t="s">
        <v>102</v>
      </c>
      <c r="AI36" s="1" t="str">
        <f t="shared" si="24"/>
        <v>42</v>
      </c>
      <c r="AJ36" s="1" t="str">
        <f t="shared" si="25"/>
        <v>49</v>
      </c>
      <c r="AK36" s="1">
        <f t="shared" si="26"/>
        <v>52</v>
      </c>
      <c r="AL36" s="1">
        <f t="shared" si="27"/>
        <v>59</v>
      </c>
      <c r="AM36" s="5" t="str">
        <f t="shared" si="28"/>
        <v>TEAM 52</v>
      </c>
      <c r="AN36" s="5" t="str">
        <f t="shared" si="29"/>
        <v>TEAM 59</v>
      </c>
      <c r="AO36" s="39" t="s">
        <v>103</v>
      </c>
      <c r="AP36" s="1" t="str">
        <f t="shared" si="30"/>
        <v>52</v>
      </c>
      <c r="AQ36" s="1" t="str">
        <f t="shared" si="31"/>
        <v>59</v>
      </c>
      <c r="AR36" s="1">
        <f t="shared" si="32"/>
        <v>62</v>
      </c>
      <c r="AS36" s="1">
        <f t="shared" si="33"/>
        <v>69</v>
      </c>
      <c r="AT36" s="5" t="str">
        <f t="shared" si="34"/>
        <v>TEAM 62</v>
      </c>
      <c r="AU36" s="5" t="str">
        <f t="shared" si="35"/>
        <v>TEAM 69</v>
      </c>
    </row>
    <row r="37" spans="1:47" ht="14" thickTop="1" thickBot="1" x14ac:dyDescent="0.35">
      <c r="A37" s="34" t="s">
        <v>10</v>
      </c>
      <c r="B37" s="5" t="s">
        <v>99</v>
      </c>
      <c r="C37" s="5" t="s">
        <v>92</v>
      </c>
      <c r="D37" s="35" t="s">
        <v>175</v>
      </c>
      <c r="E37" s="1" t="str">
        <f t="shared" si="36"/>
        <v xml:space="preserve"> 4</v>
      </c>
      <c r="F37" s="1" t="str">
        <f t="shared" si="37"/>
        <v xml:space="preserve"> 6</v>
      </c>
      <c r="G37" s="1">
        <f t="shared" si="38"/>
        <v>14</v>
      </c>
      <c r="H37" s="1">
        <f t="shared" si="39"/>
        <v>16</v>
      </c>
      <c r="I37" s="5" t="str">
        <f t="shared" si="40"/>
        <v>TEAM 14</v>
      </c>
      <c r="J37" s="5" t="str">
        <f t="shared" si="41"/>
        <v>TEAM 16</v>
      </c>
      <c r="K37" s="87" t="s">
        <v>153</v>
      </c>
      <c r="L37" s="87" t="s">
        <v>155</v>
      </c>
      <c r="M37" s="36" t="s">
        <v>11</v>
      </c>
      <c r="N37" s="1" t="str">
        <f t="shared" si="6"/>
        <v>14</v>
      </c>
      <c r="O37" s="1" t="str">
        <f t="shared" si="7"/>
        <v>16</v>
      </c>
      <c r="P37" s="1">
        <f t="shared" si="8"/>
        <v>24</v>
      </c>
      <c r="Q37" s="1">
        <f t="shared" si="9"/>
        <v>26</v>
      </c>
      <c r="R37" s="5" t="str">
        <f t="shared" si="10"/>
        <v>TEAM 24</v>
      </c>
      <c r="S37" s="5" t="str">
        <f t="shared" si="11"/>
        <v>TEAM 26</v>
      </c>
      <c r="T37" s="37" t="s">
        <v>12</v>
      </c>
      <c r="U37" s="1" t="str">
        <f t="shared" si="12"/>
        <v>24</v>
      </c>
      <c r="V37" s="1" t="str">
        <f t="shared" si="13"/>
        <v>26</v>
      </c>
      <c r="W37" s="1">
        <f t="shared" si="14"/>
        <v>34</v>
      </c>
      <c r="X37" s="1">
        <f t="shared" si="15"/>
        <v>36</v>
      </c>
      <c r="Y37" s="5" t="str">
        <f t="shared" si="16"/>
        <v>TEAM 34</v>
      </c>
      <c r="Z37" s="5" t="str">
        <f t="shared" si="17"/>
        <v>TEAM 36</v>
      </c>
      <c r="AA37" s="38" t="s">
        <v>13</v>
      </c>
      <c r="AB37" s="1" t="str">
        <f t="shared" si="18"/>
        <v>34</v>
      </c>
      <c r="AC37" s="1" t="str">
        <f t="shared" si="19"/>
        <v>36</v>
      </c>
      <c r="AD37" s="1">
        <f t="shared" si="20"/>
        <v>44</v>
      </c>
      <c r="AE37" s="1">
        <f t="shared" si="21"/>
        <v>46</v>
      </c>
      <c r="AF37" s="5" t="str">
        <f t="shared" si="22"/>
        <v>TEAM 44</v>
      </c>
      <c r="AG37" s="5" t="str">
        <f t="shared" si="23"/>
        <v>TEAM 46</v>
      </c>
      <c r="AH37" s="28" t="s">
        <v>102</v>
      </c>
      <c r="AI37" s="1" t="str">
        <f t="shared" si="24"/>
        <v>44</v>
      </c>
      <c r="AJ37" s="1" t="str">
        <f t="shared" si="25"/>
        <v>46</v>
      </c>
      <c r="AK37" s="1">
        <f t="shared" si="26"/>
        <v>54</v>
      </c>
      <c r="AL37" s="1">
        <f t="shared" si="27"/>
        <v>56</v>
      </c>
      <c r="AM37" s="5" t="str">
        <f t="shared" si="28"/>
        <v>TEAM 54</v>
      </c>
      <c r="AN37" s="5" t="str">
        <f t="shared" si="29"/>
        <v>TEAM 56</v>
      </c>
      <c r="AO37" s="39" t="s">
        <v>103</v>
      </c>
      <c r="AP37" s="1" t="str">
        <f t="shared" si="30"/>
        <v>54</v>
      </c>
      <c r="AQ37" s="1" t="str">
        <f t="shared" si="31"/>
        <v>56</v>
      </c>
      <c r="AR37" s="1">
        <f t="shared" si="32"/>
        <v>64</v>
      </c>
      <c r="AS37" s="1">
        <f t="shared" si="33"/>
        <v>66</v>
      </c>
      <c r="AT37" s="5" t="str">
        <f t="shared" si="34"/>
        <v>TEAM 64</v>
      </c>
      <c r="AU37" s="5" t="str">
        <f t="shared" si="35"/>
        <v>TEAM 66</v>
      </c>
    </row>
    <row r="38" spans="1:47" ht="14" thickTop="1" thickBot="1" x14ac:dyDescent="0.35">
      <c r="A38" s="34" t="s">
        <v>10</v>
      </c>
      <c r="B38" s="5" t="s">
        <v>98</v>
      </c>
      <c r="C38" s="5" t="s">
        <v>100</v>
      </c>
      <c r="D38" s="35" t="s">
        <v>175</v>
      </c>
      <c r="E38" s="1" t="str">
        <f t="shared" si="36"/>
        <v xml:space="preserve"> 7</v>
      </c>
      <c r="F38" s="1" t="str">
        <f t="shared" si="37"/>
        <v xml:space="preserve"> 8</v>
      </c>
      <c r="G38" s="1">
        <f t="shared" si="38"/>
        <v>17</v>
      </c>
      <c r="H38" s="1">
        <f t="shared" si="39"/>
        <v>18</v>
      </c>
      <c r="I38" s="5" t="str">
        <f t="shared" si="40"/>
        <v>TEAM 17</v>
      </c>
      <c r="J38" s="5" t="str">
        <f t="shared" si="41"/>
        <v>TEAM 18</v>
      </c>
      <c r="K38" s="87" t="s">
        <v>156</v>
      </c>
      <c r="L38" s="87" t="s">
        <v>157</v>
      </c>
      <c r="M38" s="36" t="s">
        <v>11</v>
      </c>
      <c r="N38" s="1" t="str">
        <f t="shared" si="6"/>
        <v>17</v>
      </c>
      <c r="O38" s="1" t="str">
        <f t="shared" si="7"/>
        <v>18</v>
      </c>
      <c r="P38" s="1">
        <f t="shared" si="8"/>
        <v>27</v>
      </c>
      <c r="Q38" s="1">
        <f t="shared" si="9"/>
        <v>28</v>
      </c>
      <c r="R38" s="5" t="str">
        <f t="shared" si="10"/>
        <v>TEAM 27</v>
      </c>
      <c r="S38" s="5" t="str">
        <f t="shared" si="11"/>
        <v>TEAM 28</v>
      </c>
      <c r="T38" s="37" t="s">
        <v>12</v>
      </c>
      <c r="U38" s="1" t="str">
        <f t="shared" si="12"/>
        <v>27</v>
      </c>
      <c r="V38" s="1" t="str">
        <f t="shared" si="13"/>
        <v>28</v>
      </c>
      <c r="W38" s="1">
        <f t="shared" si="14"/>
        <v>37</v>
      </c>
      <c r="X38" s="1">
        <f t="shared" si="15"/>
        <v>38</v>
      </c>
      <c r="Y38" s="5" t="str">
        <f t="shared" si="16"/>
        <v>TEAM 37</v>
      </c>
      <c r="Z38" s="5" t="str">
        <f t="shared" si="17"/>
        <v>TEAM 38</v>
      </c>
      <c r="AA38" s="38" t="s">
        <v>13</v>
      </c>
      <c r="AB38" s="1" t="str">
        <f t="shared" si="18"/>
        <v>37</v>
      </c>
      <c r="AC38" s="1" t="str">
        <f t="shared" si="19"/>
        <v>38</v>
      </c>
      <c r="AD38" s="1">
        <f t="shared" si="20"/>
        <v>47</v>
      </c>
      <c r="AE38" s="1">
        <f t="shared" si="21"/>
        <v>48</v>
      </c>
      <c r="AF38" s="5" t="str">
        <f t="shared" si="22"/>
        <v>TEAM 47</v>
      </c>
      <c r="AG38" s="5" t="str">
        <f t="shared" si="23"/>
        <v>TEAM 48</v>
      </c>
      <c r="AH38" s="28" t="s">
        <v>102</v>
      </c>
      <c r="AI38" s="1" t="str">
        <f t="shared" si="24"/>
        <v>47</v>
      </c>
      <c r="AJ38" s="1" t="str">
        <f t="shared" si="25"/>
        <v>48</v>
      </c>
      <c r="AK38" s="1">
        <f t="shared" si="26"/>
        <v>57</v>
      </c>
      <c r="AL38" s="1">
        <f t="shared" si="27"/>
        <v>58</v>
      </c>
      <c r="AM38" s="5" t="str">
        <f t="shared" si="28"/>
        <v>TEAM 57</v>
      </c>
      <c r="AN38" s="5" t="str">
        <f t="shared" si="29"/>
        <v>TEAM 58</v>
      </c>
      <c r="AO38" s="39" t="s">
        <v>103</v>
      </c>
      <c r="AP38" s="1" t="str">
        <f t="shared" si="30"/>
        <v>57</v>
      </c>
      <c r="AQ38" s="1" t="str">
        <f t="shared" si="31"/>
        <v>58</v>
      </c>
      <c r="AR38" s="1">
        <f t="shared" si="32"/>
        <v>67</v>
      </c>
      <c r="AS38" s="1">
        <f t="shared" si="33"/>
        <v>68</v>
      </c>
      <c r="AT38" s="5" t="str">
        <f t="shared" si="34"/>
        <v>TEAM 67</v>
      </c>
      <c r="AU38" s="5" t="str">
        <f t="shared" si="35"/>
        <v>TEAM 68</v>
      </c>
    </row>
    <row r="39" spans="1:47" ht="14" thickTop="1" thickBot="1" x14ac:dyDescent="0.35">
      <c r="A39" s="34" t="s">
        <v>10</v>
      </c>
      <c r="B39" s="5" t="s">
        <v>101</v>
      </c>
      <c r="C39" s="5" t="s">
        <v>97</v>
      </c>
      <c r="D39" s="35" t="s">
        <v>175</v>
      </c>
      <c r="E39" s="1" t="str">
        <f t="shared" si="36"/>
        <v>10</v>
      </c>
      <c r="F39" s="1" t="str">
        <f t="shared" si="37"/>
        <v xml:space="preserve"> 1</v>
      </c>
      <c r="G39" s="1">
        <f t="shared" si="38"/>
        <v>20</v>
      </c>
      <c r="H39" s="1">
        <f t="shared" si="39"/>
        <v>11</v>
      </c>
      <c r="I39" s="5" t="str">
        <f t="shared" si="40"/>
        <v>TEAM 20</v>
      </c>
      <c r="J39" s="5" t="str">
        <f t="shared" si="41"/>
        <v>TEAM 11</v>
      </c>
      <c r="K39" s="87" t="s">
        <v>159</v>
      </c>
      <c r="L39" s="87" t="s">
        <v>150</v>
      </c>
      <c r="M39" s="36" t="s">
        <v>11</v>
      </c>
      <c r="N39" s="1" t="str">
        <f t="shared" si="6"/>
        <v>20</v>
      </c>
      <c r="O39" s="1" t="str">
        <f t="shared" si="7"/>
        <v>11</v>
      </c>
      <c r="P39" s="1">
        <f t="shared" si="8"/>
        <v>30</v>
      </c>
      <c r="Q39" s="1">
        <f t="shared" si="9"/>
        <v>21</v>
      </c>
      <c r="R39" s="5" t="str">
        <f t="shared" si="10"/>
        <v>TEAM 30</v>
      </c>
      <c r="S39" s="5" t="str">
        <f t="shared" si="11"/>
        <v>TEAM 21</v>
      </c>
      <c r="T39" s="37" t="s">
        <v>12</v>
      </c>
      <c r="U39" s="1" t="str">
        <f t="shared" si="12"/>
        <v>30</v>
      </c>
      <c r="V39" s="1" t="str">
        <f t="shared" si="13"/>
        <v>21</v>
      </c>
      <c r="W39" s="1">
        <f t="shared" si="14"/>
        <v>40</v>
      </c>
      <c r="X39" s="1">
        <f t="shared" si="15"/>
        <v>31</v>
      </c>
      <c r="Y39" s="5" t="str">
        <f t="shared" si="16"/>
        <v>TEAM 40</v>
      </c>
      <c r="Z39" s="5" t="str">
        <f t="shared" si="17"/>
        <v>TEAM 31</v>
      </c>
      <c r="AA39" s="38" t="s">
        <v>13</v>
      </c>
      <c r="AB39" s="1" t="str">
        <f t="shared" si="18"/>
        <v>40</v>
      </c>
      <c r="AC39" s="1" t="str">
        <f t="shared" si="19"/>
        <v>31</v>
      </c>
      <c r="AD39" s="1">
        <f t="shared" si="20"/>
        <v>50</v>
      </c>
      <c r="AE39" s="1">
        <f t="shared" si="21"/>
        <v>41</v>
      </c>
      <c r="AF39" s="5" t="str">
        <f t="shared" si="22"/>
        <v>TEAM 50</v>
      </c>
      <c r="AG39" s="5" t="str">
        <f t="shared" si="23"/>
        <v>TEAM 41</v>
      </c>
      <c r="AH39" s="28" t="s">
        <v>102</v>
      </c>
      <c r="AI39" s="1" t="str">
        <f t="shared" si="24"/>
        <v>50</v>
      </c>
      <c r="AJ39" s="1" t="str">
        <f t="shared" si="25"/>
        <v>41</v>
      </c>
      <c r="AK39" s="1">
        <f t="shared" si="26"/>
        <v>60</v>
      </c>
      <c r="AL39" s="1">
        <f t="shared" si="27"/>
        <v>51</v>
      </c>
      <c r="AM39" s="5" t="str">
        <f t="shared" si="28"/>
        <v>TEAM 60</v>
      </c>
      <c r="AN39" s="5" t="str">
        <f t="shared" si="29"/>
        <v>TEAM 51</v>
      </c>
      <c r="AO39" s="39" t="s">
        <v>103</v>
      </c>
      <c r="AP39" s="1" t="str">
        <f t="shared" si="30"/>
        <v>60</v>
      </c>
      <c r="AQ39" s="1" t="str">
        <f t="shared" si="31"/>
        <v>51</v>
      </c>
      <c r="AR39" s="1">
        <f t="shared" si="32"/>
        <v>70</v>
      </c>
      <c r="AS39" s="1">
        <f t="shared" si="33"/>
        <v>61</v>
      </c>
      <c r="AT39" s="5" t="str">
        <f t="shared" si="34"/>
        <v>TEAM 70</v>
      </c>
      <c r="AU39" s="5" t="str">
        <f t="shared" si="35"/>
        <v>TEAM 61</v>
      </c>
    </row>
    <row r="40" spans="1:47" ht="14" thickTop="1" thickBot="1" x14ac:dyDescent="0.35">
      <c r="A40" s="34" t="s">
        <v>10</v>
      </c>
      <c r="B40" s="5" t="s">
        <v>96</v>
      </c>
      <c r="C40" s="5" t="s">
        <v>99</v>
      </c>
      <c r="D40" s="35" t="s">
        <v>175</v>
      </c>
      <c r="E40" s="1" t="str">
        <f t="shared" si="36"/>
        <v xml:space="preserve"> 2</v>
      </c>
      <c r="F40" s="1" t="str">
        <f t="shared" si="37"/>
        <v xml:space="preserve"> 4</v>
      </c>
      <c r="G40" s="1">
        <f t="shared" si="38"/>
        <v>12</v>
      </c>
      <c r="H40" s="1">
        <f t="shared" si="39"/>
        <v>14</v>
      </c>
      <c r="I40" s="5" t="str">
        <f t="shared" si="40"/>
        <v>TEAM 12</v>
      </c>
      <c r="J40" s="5" t="str">
        <f t="shared" si="41"/>
        <v>TEAM 14</v>
      </c>
      <c r="K40" s="87" t="s">
        <v>151</v>
      </c>
      <c r="L40" s="87" t="s">
        <v>153</v>
      </c>
      <c r="M40" s="36" t="s">
        <v>11</v>
      </c>
      <c r="N40" s="1" t="str">
        <f t="shared" si="6"/>
        <v>12</v>
      </c>
      <c r="O40" s="1" t="str">
        <f t="shared" si="7"/>
        <v>14</v>
      </c>
      <c r="P40" s="1">
        <f t="shared" si="8"/>
        <v>22</v>
      </c>
      <c r="Q40" s="1">
        <f t="shared" si="9"/>
        <v>24</v>
      </c>
      <c r="R40" s="5" t="str">
        <f t="shared" si="10"/>
        <v>TEAM 22</v>
      </c>
      <c r="S40" s="5" t="str">
        <f t="shared" si="11"/>
        <v>TEAM 24</v>
      </c>
      <c r="T40" s="37" t="s">
        <v>12</v>
      </c>
      <c r="U40" s="1" t="str">
        <f t="shared" si="12"/>
        <v>22</v>
      </c>
      <c r="V40" s="1" t="str">
        <f t="shared" si="13"/>
        <v>24</v>
      </c>
      <c r="W40" s="1">
        <f t="shared" si="14"/>
        <v>32</v>
      </c>
      <c r="X40" s="1">
        <f t="shared" si="15"/>
        <v>34</v>
      </c>
      <c r="Y40" s="5" t="str">
        <f t="shared" si="16"/>
        <v>TEAM 32</v>
      </c>
      <c r="Z40" s="5" t="str">
        <f t="shared" si="17"/>
        <v>TEAM 34</v>
      </c>
      <c r="AA40" s="38" t="s">
        <v>13</v>
      </c>
      <c r="AB40" s="1" t="str">
        <f t="shared" si="18"/>
        <v>32</v>
      </c>
      <c r="AC40" s="1" t="str">
        <f t="shared" si="19"/>
        <v>34</v>
      </c>
      <c r="AD40" s="1">
        <f t="shared" si="20"/>
        <v>42</v>
      </c>
      <c r="AE40" s="1">
        <f t="shared" si="21"/>
        <v>44</v>
      </c>
      <c r="AF40" s="5" t="str">
        <f t="shared" si="22"/>
        <v>TEAM 42</v>
      </c>
      <c r="AG40" s="5" t="str">
        <f t="shared" si="23"/>
        <v>TEAM 44</v>
      </c>
      <c r="AH40" s="28" t="s">
        <v>102</v>
      </c>
      <c r="AI40" s="1" t="str">
        <f t="shared" si="24"/>
        <v>42</v>
      </c>
      <c r="AJ40" s="1" t="str">
        <f t="shared" si="25"/>
        <v>44</v>
      </c>
      <c r="AK40" s="1">
        <f t="shared" si="26"/>
        <v>52</v>
      </c>
      <c r="AL40" s="1">
        <f t="shared" si="27"/>
        <v>54</v>
      </c>
      <c r="AM40" s="5" t="str">
        <f t="shared" si="28"/>
        <v>TEAM 52</v>
      </c>
      <c r="AN40" s="5" t="str">
        <f t="shared" si="29"/>
        <v>TEAM 54</v>
      </c>
      <c r="AO40" s="39" t="s">
        <v>103</v>
      </c>
      <c r="AP40" s="1" t="str">
        <f t="shared" si="30"/>
        <v>52</v>
      </c>
      <c r="AQ40" s="1" t="str">
        <f t="shared" si="31"/>
        <v>54</v>
      </c>
      <c r="AR40" s="1">
        <f t="shared" si="32"/>
        <v>62</v>
      </c>
      <c r="AS40" s="1">
        <f t="shared" si="33"/>
        <v>64</v>
      </c>
      <c r="AT40" s="5" t="str">
        <f t="shared" si="34"/>
        <v>TEAM 62</v>
      </c>
      <c r="AU40" s="5" t="str">
        <f t="shared" si="35"/>
        <v>TEAM 64</v>
      </c>
    </row>
    <row r="41" spans="1:47" ht="14" thickTop="1" thickBot="1" x14ac:dyDescent="0.35">
      <c r="A41" s="34" t="s">
        <v>10</v>
      </c>
      <c r="B41" s="5" t="s">
        <v>97</v>
      </c>
      <c r="C41" s="5" t="s">
        <v>94</v>
      </c>
      <c r="D41" s="35" t="s">
        <v>175</v>
      </c>
      <c r="E41" s="1" t="str">
        <f t="shared" si="36"/>
        <v xml:space="preserve"> 1</v>
      </c>
      <c r="F41" s="1" t="str">
        <f t="shared" si="37"/>
        <v xml:space="preserve"> 5</v>
      </c>
      <c r="G41" s="1">
        <f t="shared" si="38"/>
        <v>11</v>
      </c>
      <c r="H41" s="1">
        <f t="shared" si="39"/>
        <v>15</v>
      </c>
      <c r="I41" s="5" t="str">
        <f t="shared" si="40"/>
        <v>TEAM 11</v>
      </c>
      <c r="J41" s="5" t="str">
        <f t="shared" si="41"/>
        <v>TEAM 15</v>
      </c>
      <c r="K41" s="87" t="s">
        <v>150</v>
      </c>
      <c r="L41" s="87" t="s">
        <v>154</v>
      </c>
      <c r="M41" s="36" t="s">
        <v>11</v>
      </c>
      <c r="N41" s="1" t="str">
        <f t="shared" si="6"/>
        <v>11</v>
      </c>
      <c r="O41" s="1" t="str">
        <f t="shared" si="7"/>
        <v>15</v>
      </c>
      <c r="P41" s="1">
        <f t="shared" si="8"/>
        <v>21</v>
      </c>
      <c r="Q41" s="1">
        <f t="shared" si="9"/>
        <v>25</v>
      </c>
      <c r="R41" s="5" t="str">
        <f t="shared" si="10"/>
        <v>TEAM 21</v>
      </c>
      <c r="S41" s="5" t="str">
        <f t="shared" si="11"/>
        <v>TEAM 25</v>
      </c>
      <c r="T41" s="37" t="s">
        <v>12</v>
      </c>
      <c r="U41" s="1" t="str">
        <f t="shared" si="12"/>
        <v>21</v>
      </c>
      <c r="V41" s="1" t="str">
        <f t="shared" si="13"/>
        <v>25</v>
      </c>
      <c r="W41" s="1">
        <f t="shared" si="14"/>
        <v>31</v>
      </c>
      <c r="X41" s="1">
        <f t="shared" si="15"/>
        <v>35</v>
      </c>
      <c r="Y41" s="5" t="str">
        <f t="shared" si="16"/>
        <v>TEAM 31</v>
      </c>
      <c r="Z41" s="5" t="str">
        <f t="shared" si="17"/>
        <v>TEAM 35</v>
      </c>
      <c r="AA41" s="38" t="s">
        <v>13</v>
      </c>
      <c r="AB41" s="1" t="str">
        <f t="shared" si="18"/>
        <v>31</v>
      </c>
      <c r="AC41" s="1" t="str">
        <f t="shared" si="19"/>
        <v>35</v>
      </c>
      <c r="AD41" s="1">
        <f t="shared" si="20"/>
        <v>41</v>
      </c>
      <c r="AE41" s="1">
        <f t="shared" si="21"/>
        <v>45</v>
      </c>
      <c r="AF41" s="5" t="str">
        <f t="shared" si="22"/>
        <v>TEAM 41</v>
      </c>
      <c r="AG41" s="5" t="str">
        <f t="shared" si="23"/>
        <v>TEAM 45</v>
      </c>
      <c r="AH41" s="28" t="s">
        <v>102</v>
      </c>
      <c r="AI41" s="1" t="str">
        <f t="shared" si="24"/>
        <v>41</v>
      </c>
      <c r="AJ41" s="1" t="str">
        <f t="shared" si="25"/>
        <v>45</v>
      </c>
      <c r="AK41" s="1">
        <f t="shared" si="26"/>
        <v>51</v>
      </c>
      <c r="AL41" s="1">
        <f t="shared" si="27"/>
        <v>55</v>
      </c>
      <c r="AM41" s="5" t="str">
        <f t="shared" si="28"/>
        <v>TEAM 51</v>
      </c>
      <c r="AN41" s="5" t="str">
        <f t="shared" si="29"/>
        <v>TEAM 55</v>
      </c>
      <c r="AO41" s="39" t="s">
        <v>103</v>
      </c>
      <c r="AP41" s="1" t="str">
        <f t="shared" si="30"/>
        <v>51</v>
      </c>
      <c r="AQ41" s="1" t="str">
        <f t="shared" si="31"/>
        <v>55</v>
      </c>
      <c r="AR41" s="1">
        <f t="shared" si="32"/>
        <v>61</v>
      </c>
      <c r="AS41" s="1">
        <f t="shared" si="33"/>
        <v>65</v>
      </c>
      <c r="AT41" s="5" t="str">
        <f t="shared" si="34"/>
        <v>TEAM 61</v>
      </c>
      <c r="AU41" s="5" t="str">
        <f t="shared" si="35"/>
        <v>TEAM 65</v>
      </c>
    </row>
    <row r="42" spans="1:47" ht="14" thickTop="1" thickBot="1" x14ac:dyDescent="0.35">
      <c r="A42" s="34" t="s">
        <v>10</v>
      </c>
      <c r="B42" s="5" t="s">
        <v>92</v>
      </c>
      <c r="C42" s="5" t="s">
        <v>98</v>
      </c>
      <c r="D42" s="35" t="s">
        <v>175</v>
      </c>
      <c r="E42" s="1" t="str">
        <f t="shared" si="36"/>
        <v xml:space="preserve"> 6</v>
      </c>
      <c r="F42" s="1" t="str">
        <f t="shared" si="37"/>
        <v xml:space="preserve"> 7</v>
      </c>
      <c r="G42" s="1">
        <f t="shared" si="38"/>
        <v>16</v>
      </c>
      <c r="H42" s="1">
        <f t="shared" si="39"/>
        <v>17</v>
      </c>
      <c r="I42" s="5" t="str">
        <f t="shared" si="40"/>
        <v>TEAM 16</v>
      </c>
      <c r="J42" s="5" t="str">
        <f t="shared" si="41"/>
        <v>TEAM 17</v>
      </c>
      <c r="K42" s="87" t="s">
        <v>155</v>
      </c>
      <c r="L42" s="87" t="s">
        <v>156</v>
      </c>
      <c r="M42" s="36" t="s">
        <v>11</v>
      </c>
      <c r="N42" s="1" t="str">
        <f t="shared" si="6"/>
        <v>16</v>
      </c>
      <c r="O42" s="1" t="str">
        <f t="shared" si="7"/>
        <v>17</v>
      </c>
      <c r="P42" s="1">
        <f t="shared" si="8"/>
        <v>26</v>
      </c>
      <c r="Q42" s="1">
        <f t="shared" si="9"/>
        <v>27</v>
      </c>
      <c r="R42" s="5" t="str">
        <f t="shared" si="10"/>
        <v>TEAM 26</v>
      </c>
      <c r="S42" s="5" t="str">
        <f t="shared" si="11"/>
        <v>TEAM 27</v>
      </c>
      <c r="T42" s="37" t="s">
        <v>12</v>
      </c>
      <c r="U42" s="1" t="str">
        <f t="shared" si="12"/>
        <v>26</v>
      </c>
      <c r="V42" s="1" t="str">
        <f t="shared" si="13"/>
        <v>27</v>
      </c>
      <c r="W42" s="1">
        <f t="shared" si="14"/>
        <v>36</v>
      </c>
      <c r="X42" s="1">
        <f t="shared" si="15"/>
        <v>37</v>
      </c>
      <c r="Y42" s="5" t="str">
        <f t="shared" si="16"/>
        <v>TEAM 36</v>
      </c>
      <c r="Z42" s="5" t="str">
        <f t="shared" si="17"/>
        <v>TEAM 37</v>
      </c>
      <c r="AA42" s="38" t="s">
        <v>13</v>
      </c>
      <c r="AB42" s="1" t="str">
        <f t="shared" si="18"/>
        <v>36</v>
      </c>
      <c r="AC42" s="1" t="str">
        <f t="shared" si="19"/>
        <v>37</v>
      </c>
      <c r="AD42" s="1">
        <f t="shared" si="20"/>
        <v>46</v>
      </c>
      <c r="AE42" s="1">
        <f t="shared" si="21"/>
        <v>47</v>
      </c>
      <c r="AF42" s="5" t="str">
        <f t="shared" si="22"/>
        <v>TEAM 46</v>
      </c>
      <c r="AG42" s="5" t="str">
        <f t="shared" si="23"/>
        <v>TEAM 47</v>
      </c>
      <c r="AH42" s="28" t="s">
        <v>102</v>
      </c>
      <c r="AI42" s="1" t="str">
        <f t="shared" si="24"/>
        <v>46</v>
      </c>
      <c r="AJ42" s="1" t="str">
        <f t="shared" si="25"/>
        <v>47</v>
      </c>
      <c r="AK42" s="1">
        <f t="shared" si="26"/>
        <v>56</v>
      </c>
      <c r="AL42" s="1">
        <f t="shared" si="27"/>
        <v>57</v>
      </c>
      <c r="AM42" s="5" t="str">
        <f t="shared" si="28"/>
        <v>TEAM 56</v>
      </c>
      <c r="AN42" s="5" t="str">
        <f t="shared" si="29"/>
        <v>TEAM 57</v>
      </c>
      <c r="AO42" s="39" t="s">
        <v>103</v>
      </c>
      <c r="AP42" s="1" t="str">
        <f t="shared" si="30"/>
        <v>56</v>
      </c>
      <c r="AQ42" s="1" t="str">
        <f t="shared" si="31"/>
        <v>57</v>
      </c>
      <c r="AR42" s="1">
        <f t="shared" si="32"/>
        <v>66</v>
      </c>
      <c r="AS42" s="1">
        <f t="shared" si="33"/>
        <v>67</v>
      </c>
      <c r="AT42" s="5" t="str">
        <f t="shared" si="34"/>
        <v>TEAM 66</v>
      </c>
      <c r="AU42" s="5" t="str">
        <f t="shared" si="35"/>
        <v>TEAM 67</v>
      </c>
    </row>
    <row r="43" spans="1:47" ht="14" thickTop="1" thickBot="1" x14ac:dyDescent="0.35">
      <c r="A43" s="34" t="s">
        <v>10</v>
      </c>
      <c r="B43" s="5" t="s">
        <v>101</v>
      </c>
      <c r="C43" s="5" t="s">
        <v>93</v>
      </c>
      <c r="D43" s="35" t="s">
        <v>175</v>
      </c>
      <c r="E43" s="1" t="str">
        <f t="shared" si="36"/>
        <v>10</v>
      </c>
      <c r="F43" s="1" t="str">
        <f t="shared" si="37"/>
        <v xml:space="preserve"> 3</v>
      </c>
      <c r="G43" s="1">
        <f t="shared" si="38"/>
        <v>20</v>
      </c>
      <c r="H43" s="1">
        <f t="shared" si="39"/>
        <v>13</v>
      </c>
      <c r="I43" s="5" t="str">
        <f t="shared" si="40"/>
        <v>TEAM 20</v>
      </c>
      <c r="J43" s="5" t="str">
        <f t="shared" si="41"/>
        <v>TEAM 13</v>
      </c>
      <c r="K43" s="87" t="s">
        <v>159</v>
      </c>
      <c r="L43" s="87" t="s">
        <v>152</v>
      </c>
      <c r="M43" s="36" t="s">
        <v>11</v>
      </c>
      <c r="N43" s="1" t="str">
        <f t="shared" si="6"/>
        <v>20</v>
      </c>
      <c r="O43" s="1" t="str">
        <f t="shared" si="7"/>
        <v>13</v>
      </c>
      <c r="P43" s="1">
        <f t="shared" si="8"/>
        <v>30</v>
      </c>
      <c r="Q43" s="1">
        <f t="shared" si="9"/>
        <v>23</v>
      </c>
      <c r="R43" s="5" t="str">
        <f t="shared" si="10"/>
        <v>TEAM 30</v>
      </c>
      <c r="S43" s="5" t="str">
        <f t="shared" si="11"/>
        <v>TEAM 23</v>
      </c>
      <c r="T43" s="37" t="s">
        <v>12</v>
      </c>
      <c r="U43" s="1" t="str">
        <f t="shared" si="12"/>
        <v>30</v>
      </c>
      <c r="V43" s="1" t="str">
        <f t="shared" si="13"/>
        <v>23</v>
      </c>
      <c r="W43" s="1">
        <f t="shared" si="14"/>
        <v>40</v>
      </c>
      <c r="X43" s="1">
        <f t="shared" si="15"/>
        <v>33</v>
      </c>
      <c r="Y43" s="5" t="str">
        <f t="shared" si="16"/>
        <v>TEAM 40</v>
      </c>
      <c r="Z43" s="5" t="str">
        <f t="shared" si="17"/>
        <v>TEAM 33</v>
      </c>
      <c r="AA43" s="38" t="s">
        <v>13</v>
      </c>
      <c r="AB43" s="1" t="str">
        <f t="shared" si="18"/>
        <v>40</v>
      </c>
      <c r="AC43" s="1" t="str">
        <f t="shared" si="19"/>
        <v>33</v>
      </c>
      <c r="AD43" s="1">
        <f t="shared" si="20"/>
        <v>50</v>
      </c>
      <c r="AE43" s="1">
        <f t="shared" si="21"/>
        <v>43</v>
      </c>
      <c r="AF43" s="5" t="str">
        <f t="shared" si="22"/>
        <v>TEAM 50</v>
      </c>
      <c r="AG43" s="5" t="str">
        <f t="shared" si="23"/>
        <v>TEAM 43</v>
      </c>
      <c r="AH43" s="28" t="s">
        <v>102</v>
      </c>
      <c r="AI43" s="1" t="str">
        <f t="shared" si="24"/>
        <v>50</v>
      </c>
      <c r="AJ43" s="1" t="str">
        <f t="shared" si="25"/>
        <v>43</v>
      </c>
      <c r="AK43" s="1">
        <f t="shared" si="26"/>
        <v>60</v>
      </c>
      <c r="AL43" s="1">
        <f t="shared" si="27"/>
        <v>53</v>
      </c>
      <c r="AM43" s="5" t="str">
        <f t="shared" si="28"/>
        <v>TEAM 60</v>
      </c>
      <c r="AN43" s="5" t="str">
        <f t="shared" si="29"/>
        <v>TEAM 53</v>
      </c>
      <c r="AO43" s="39" t="s">
        <v>103</v>
      </c>
      <c r="AP43" s="1" t="str">
        <f t="shared" si="30"/>
        <v>60</v>
      </c>
      <c r="AQ43" s="1" t="str">
        <f t="shared" si="31"/>
        <v>53</v>
      </c>
      <c r="AR43" s="1">
        <f t="shared" si="32"/>
        <v>70</v>
      </c>
      <c r="AS43" s="1">
        <f t="shared" si="33"/>
        <v>63</v>
      </c>
      <c r="AT43" s="5" t="str">
        <f t="shared" si="34"/>
        <v>TEAM 70</v>
      </c>
      <c r="AU43" s="5" t="str">
        <f t="shared" si="35"/>
        <v>TEAM 63</v>
      </c>
    </row>
    <row r="44" spans="1:47" ht="14" thickTop="1" thickBot="1" x14ac:dyDescent="0.35">
      <c r="A44" s="34" t="s">
        <v>10</v>
      </c>
      <c r="B44" s="5" t="s">
        <v>95</v>
      </c>
      <c r="C44" s="5" t="s">
        <v>100</v>
      </c>
      <c r="D44" s="35" t="s">
        <v>175</v>
      </c>
      <c r="E44" s="1" t="str">
        <f t="shared" si="36"/>
        <v xml:space="preserve"> 9</v>
      </c>
      <c r="F44" s="1" t="str">
        <f t="shared" si="37"/>
        <v xml:space="preserve"> 8</v>
      </c>
      <c r="G44" s="1">
        <f t="shared" si="38"/>
        <v>19</v>
      </c>
      <c r="H44" s="1">
        <f t="shared" si="39"/>
        <v>18</v>
      </c>
      <c r="I44" s="5" t="str">
        <f t="shared" si="40"/>
        <v>TEAM 19</v>
      </c>
      <c r="J44" s="5" t="str">
        <f t="shared" si="41"/>
        <v>TEAM 18</v>
      </c>
      <c r="K44" s="87" t="s">
        <v>158</v>
      </c>
      <c r="L44" s="87" t="s">
        <v>157</v>
      </c>
      <c r="M44" s="36" t="s">
        <v>11</v>
      </c>
      <c r="N44" s="1" t="str">
        <f t="shared" si="6"/>
        <v>19</v>
      </c>
      <c r="O44" s="1" t="str">
        <f t="shared" si="7"/>
        <v>18</v>
      </c>
      <c r="P44" s="1">
        <f t="shared" si="8"/>
        <v>29</v>
      </c>
      <c r="Q44" s="1">
        <f t="shared" si="9"/>
        <v>28</v>
      </c>
      <c r="R44" s="5" t="str">
        <f t="shared" si="10"/>
        <v>TEAM 29</v>
      </c>
      <c r="S44" s="5" t="str">
        <f t="shared" si="11"/>
        <v>TEAM 28</v>
      </c>
      <c r="T44" s="37" t="s">
        <v>12</v>
      </c>
      <c r="U44" s="1" t="str">
        <f t="shared" si="12"/>
        <v>29</v>
      </c>
      <c r="V44" s="1" t="str">
        <f t="shared" si="13"/>
        <v>28</v>
      </c>
      <c r="W44" s="1">
        <f t="shared" si="14"/>
        <v>39</v>
      </c>
      <c r="X44" s="1">
        <f t="shared" si="15"/>
        <v>38</v>
      </c>
      <c r="Y44" s="5" t="str">
        <f t="shared" si="16"/>
        <v>TEAM 39</v>
      </c>
      <c r="Z44" s="5" t="str">
        <f t="shared" si="17"/>
        <v>TEAM 38</v>
      </c>
      <c r="AA44" s="38" t="s">
        <v>13</v>
      </c>
      <c r="AB44" s="1" t="str">
        <f t="shared" si="18"/>
        <v>39</v>
      </c>
      <c r="AC44" s="1" t="str">
        <f t="shared" si="19"/>
        <v>38</v>
      </c>
      <c r="AD44" s="1">
        <f t="shared" si="20"/>
        <v>49</v>
      </c>
      <c r="AE44" s="1">
        <f t="shared" si="21"/>
        <v>48</v>
      </c>
      <c r="AF44" s="5" t="str">
        <f t="shared" si="22"/>
        <v>TEAM 49</v>
      </c>
      <c r="AG44" s="5" t="str">
        <f t="shared" si="23"/>
        <v>TEAM 48</v>
      </c>
      <c r="AH44" s="28" t="s">
        <v>102</v>
      </c>
      <c r="AI44" s="1" t="str">
        <f t="shared" si="24"/>
        <v>49</v>
      </c>
      <c r="AJ44" s="1" t="str">
        <f t="shared" si="25"/>
        <v>48</v>
      </c>
      <c r="AK44" s="1">
        <f t="shared" si="26"/>
        <v>59</v>
      </c>
      <c r="AL44" s="1">
        <f t="shared" si="27"/>
        <v>58</v>
      </c>
      <c r="AM44" s="5" t="str">
        <f t="shared" si="28"/>
        <v>TEAM 59</v>
      </c>
      <c r="AN44" s="5" t="str">
        <f t="shared" si="29"/>
        <v>TEAM 58</v>
      </c>
      <c r="AO44" s="39" t="s">
        <v>103</v>
      </c>
      <c r="AP44" s="1" t="str">
        <f t="shared" si="30"/>
        <v>59</v>
      </c>
      <c r="AQ44" s="1" t="str">
        <f t="shared" si="31"/>
        <v>58</v>
      </c>
      <c r="AR44" s="1">
        <f t="shared" si="32"/>
        <v>69</v>
      </c>
      <c r="AS44" s="1">
        <f t="shared" si="33"/>
        <v>68</v>
      </c>
      <c r="AT44" s="5" t="str">
        <f t="shared" si="34"/>
        <v>TEAM 69</v>
      </c>
      <c r="AU44" s="5" t="str">
        <f t="shared" si="35"/>
        <v>TEAM 68</v>
      </c>
    </row>
    <row r="45" spans="1:47" ht="14" thickTop="1" thickBot="1" x14ac:dyDescent="0.35">
      <c r="A45" s="34" t="s">
        <v>10</v>
      </c>
      <c r="B45" s="5" t="s">
        <v>97</v>
      </c>
      <c r="C45" s="5" t="s">
        <v>95</v>
      </c>
      <c r="D45" s="35" t="s">
        <v>175</v>
      </c>
      <c r="E45" s="1" t="str">
        <f t="shared" si="36"/>
        <v xml:space="preserve"> 1</v>
      </c>
      <c r="F45" s="1" t="str">
        <f t="shared" si="37"/>
        <v xml:space="preserve"> 9</v>
      </c>
      <c r="G45" s="1">
        <f t="shared" si="38"/>
        <v>11</v>
      </c>
      <c r="H45" s="1">
        <f t="shared" si="39"/>
        <v>19</v>
      </c>
      <c r="I45" s="5" t="str">
        <f t="shared" si="40"/>
        <v>TEAM 11</v>
      </c>
      <c r="J45" s="5" t="str">
        <f t="shared" si="41"/>
        <v>TEAM 19</v>
      </c>
      <c r="K45" s="87" t="s">
        <v>150</v>
      </c>
      <c r="L45" s="87" t="s">
        <v>158</v>
      </c>
      <c r="M45" s="36" t="s">
        <v>11</v>
      </c>
      <c r="N45" s="1" t="str">
        <f t="shared" si="6"/>
        <v>11</v>
      </c>
      <c r="O45" s="1" t="str">
        <f t="shared" si="7"/>
        <v>19</v>
      </c>
      <c r="P45" s="1">
        <f t="shared" si="8"/>
        <v>21</v>
      </c>
      <c r="Q45" s="1">
        <f t="shared" si="9"/>
        <v>29</v>
      </c>
      <c r="R45" s="5" t="str">
        <f t="shared" si="10"/>
        <v>TEAM 21</v>
      </c>
      <c r="S45" s="5" t="str">
        <f t="shared" si="11"/>
        <v>TEAM 29</v>
      </c>
      <c r="T45" s="37" t="s">
        <v>12</v>
      </c>
      <c r="U45" s="1" t="str">
        <f t="shared" si="12"/>
        <v>21</v>
      </c>
      <c r="V45" s="1" t="str">
        <f t="shared" si="13"/>
        <v>29</v>
      </c>
      <c r="W45" s="1">
        <f t="shared" si="14"/>
        <v>31</v>
      </c>
      <c r="X45" s="1">
        <f t="shared" si="15"/>
        <v>39</v>
      </c>
      <c r="Y45" s="5" t="str">
        <f t="shared" si="16"/>
        <v>TEAM 31</v>
      </c>
      <c r="Z45" s="5" t="str">
        <f t="shared" si="17"/>
        <v>TEAM 39</v>
      </c>
      <c r="AA45" s="38" t="s">
        <v>13</v>
      </c>
      <c r="AB45" s="1" t="str">
        <f t="shared" si="18"/>
        <v>31</v>
      </c>
      <c r="AC45" s="1" t="str">
        <f t="shared" si="19"/>
        <v>39</v>
      </c>
      <c r="AD45" s="1">
        <f t="shared" si="20"/>
        <v>41</v>
      </c>
      <c r="AE45" s="1">
        <f t="shared" si="21"/>
        <v>49</v>
      </c>
      <c r="AF45" s="5" t="str">
        <f t="shared" si="22"/>
        <v>TEAM 41</v>
      </c>
      <c r="AG45" s="5" t="str">
        <f t="shared" si="23"/>
        <v>TEAM 49</v>
      </c>
      <c r="AH45" s="28" t="s">
        <v>102</v>
      </c>
      <c r="AI45" s="1" t="str">
        <f t="shared" si="24"/>
        <v>41</v>
      </c>
      <c r="AJ45" s="1" t="str">
        <f t="shared" si="25"/>
        <v>49</v>
      </c>
      <c r="AK45" s="1">
        <f t="shared" si="26"/>
        <v>51</v>
      </c>
      <c r="AL45" s="1">
        <f t="shared" si="27"/>
        <v>59</v>
      </c>
      <c r="AM45" s="5" t="str">
        <f t="shared" si="28"/>
        <v>TEAM 51</v>
      </c>
      <c r="AN45" s="5" t="str">
        <f t="shared" si="29"/>
        <v>TEAM 59</v>
      </c>
      <c r="AO45" s="39" t="s">
        <v>103</v>
      </c>
      <c r="AP45" s="1" t="str">
        <f t="shared" si="30"/>
        <v>51</v>
      </c>
      <c r="AQ45" s="1" t="str">
        <f t="shared" si="31"/>
        <v>59</v>
      </c>
      <c r="AR45" s="1">
        <f t="shared" si="32"/>
        <v>61</v>
      </c>
      <c r="AS45" s="1">
        <f t="shared" si="33"/>
        <v>69</v>
      </c>
      <c r="AT45" s="5" t="str">
        <f t="shared" si="34"/>
        <v>TEAM 61</v>
      </c>
      <c r="AU45" s="5" t="str">
        <f t="shared" si="35"/>
        <v>TEAM 69</v>
      </c>
    </row>
    <row r="46" spans="1:47" ht="14" thickTop="1" thickBot="1" x14ac:dyDescent="0.35">
      <c r="A46" s="34" t="s">
        <v>10</v>
      </c>
      <c r="B46" s="5" t="s">
        <v>100</v>
      </c>
      <c r="C46" s="5" t="s">
        <v>96</v>
      </c>
      <c r="D46" s="35" t="s">
        <v>175</v>
      </c>
      <c r="E46" s="1" t="str">
        <f t="shared" si="36"/>
        <v xml:space="preserve"> 8</v>
      </c>
      <c r="F46" s="1" t="str">
        <f t="shared" si="37"/>
        <v xml:space="preserve"> 2</v>
      </c>
      <c r="G46" s="1">
        <f t="shared" si="38"/>
        <v>18</v>
      </c>
      <c r="H46" s="1">
        <f t="shared" si="39"/>
        <v>12</v>
      </c>
      <c r="I46" s="5" t="str">
        <f t="shared" si="40"/>
        <v>TEAM 18</v>
      </c>
      <c r="J46" s="5" t="str">
        <f t="shared" si="41"/>
        <v>TEAM 12</v>
      </c>
      <c r="K46" s="87" t="s">
        <v>157</v>
      </c>
      <c r="L46" s="87" t="s">
        <v>151</v>
      </c>
      <c r="M46" s="36" t="s">
        <v>11</v>
      </c>
      <c r="N46" s="1" t="str">
        <f t="shared" si="6"/>
        <v>18</v>
      </c>
      <c r="O46" s="1" t="str">
        <f t="shared" si="7"/>
        <v>12</v>
      </c>
      <c r="P46" s="1">
        <f t="shared" si="8"/>
        <v>28</v>
      </c>
      <c r="Q46" s="1">
        <f t="shared" si="9"/>
        <v>22</v>
      </c>
      <c r="R46" s="5" t="str">
        <f t="shared" si="10"/>
        <v>TEAM 28</v>
      </c>
      <c r="S46" s="5" t="str">
        <f t="shared" si="11"/>
        <v>TEAM 22</v>
      </c>
      <c r="T46" s="37" t="s">
        <v>12</v>
      </c>
      <c r="U46" s="1" t="str">
        <f t="shared" si="12"/>
        <v>28</v>
      </c>
      <c r="V46" s="1" t="str">
        <f t="shared" si="13"/>
        <v>22</v>
      </c>
      <c r="W46" s="1">
        <f t="shared" si="14"/>
        <v>38</v>
      </c>
      <c r="X46" s="1">
        <f t="shared" si="15"/>
        <v>32</v>
      </c>
      <c r="Y46" s="5" t="str">
        <f t="shared" si="16"/>
        <v>TEAM 38</v>
      </c>
      <c r="Z46" s="5" t="str">
        <f t="shared" si="17"/>
        <v>TEAM 32</v>
      </c>
      <c r="AA46" s="38" t="s">
        <v>13</v>
      </c>
      <c r="AB46" s="1" t="str">
        <f t="shared" si="18"/>
        <v>38</v>
      </c>
      <c r="AC46" s="1" t="str">
        <f t="shared" si="19"/>
        <v>32</v>
      </c>
      <c r="AD46" s="1">
        <f t="shared" si="20"/>
        <v>48</v>
      </c>
      <c r="AE46" s="1">
        <f t="shared" si="21"/>
        <v>42</v>
      </c>
      <c r="AF46" s="5" t="str">
        <f t="shared" si="22"/>
        <v>TEAM 48</v>
      </c>
      <c r="AG46" s="5" t="str">
        <f t="shared" si="23"/>
        <v>TEAM 42</v>
      </c>
      <c r="AH46" s="28" t="s">
        <v>102</v>
      </c>
      <c r="AI46" s="1" t="str">
        <f t="shared" si="24"/>
        <v>48</v>
      </c>
      <c r="AJ46" s="1" t="str">
        <f t="shared" si="25"/>
        <v>42</v>
      </c>
      <c r="AK46" s="1">
        <f t="shared" si="26"/>
        <v>58</v>
      </c>
      <c r="AL46" s="1">
        <f t="shared" si="27"/>
        <v>52</v>
      </c>
      <c r="AM46" s="5" t="str">
        <f t="shared" si="28"/>
        <v>TEAM 58</v>
      </c>
      <c r="AN46" s="5" t="str">
        <f t="shared" si="29"/>
        <v>TEAM 52</v>
      </c>
      <c r="AO46" s="39" t="s">
        <v>103</v>
      </c>
      <c r="AP46" s="1" t="str">
        <f t="shared" si="30"/>
        <v>58</v>
      </c>
      <c r="AQ46" s="1" t="str">
        <f t="shared" si="31"/>
        <v>52</v>
      </c>
      <c r="AR46" s="1">
        <f t="shared" si="32"/>
        <v>68</v>
      </c>
      <c r="AS46" s="1">
        <f t="shared" si="33"/>
        <v>62</v>
      </c>
      <c r="AT46" s="5" t="str">
        <f t="shared" si="34"/>
        <v>TEAM 68</v>
      </c>
      <c r="AU46" s="5" t="str">
        <f t="shared" si="35"/>
        <v>TEAM 62</v>
      </c>
    </row>
    <row r="47" spans="1:47" ht="14" thickTop="1" thickBot="1" x14ac:dyDescent="0.35">
      <c r="A47" s="34" t="s">
        <v>10</v>
      </c>
      <c r="B47" s="5" t="s">
        <v>101</v>
      </c>
      <c r="C47" s="5" t="s">
        <v>99</v>
      </c>
      <c r="D47" s="35" t="s">
        <v>175</v>
      </c>
      <c r="E47" s="1" t="str">
        <f t="shared" si="36"/>
        <v>10</v>
      </c>
      <c r="F47" s="1" t="str">
        <f t="shared" si="37"/>
        <v xml:space="preserve"> 4</v>
      </c>
      <c r="G47" s="1">
        <f t="shared" si="38"/>
        <v>20</v>
      </c>
      <c r="H47" s="1">
        <f t="shared" si="39"/>
        <v>14</v>
      </c>
      <c r="I47" s="5" t="str">
        <f t="shared" si="40"/>
        <v>TEAM 20</v>
      </c>
      <c r="J47" s="5" t="str">
        <f t="shared" si="41"/>
        <v>TEAM 14</v>
      </c>
      <c r="K47" s="87" t="s">
        <v>159</v>
      </c>
      <c r="L47" s="87" t="s">
        <v>153</v>
      </c>
      <c r="M47" s="36" t="s">
        <v>11</v>
      </c>
      <c r="N47" s="1" t="str">
        <f t="shared" si="6"/>
        <v>20</v>
      </c>
      <c r="O47" s="1" t="str">
        <f t="shared" si="7"/>
        <v>14</v>
      </c>
      <c r="P47" s="1">
        <f t="shared" si="8"/>
        <v>30</v>
      </c>
      <c r="Q47" s="1">
        <f t="shared" si="9"/>
        <v>24</v>
      </c>
      <c r="R47" s="5" t="str">
        <f t="shared" si="10"/>
        <v>TEAM 30</v>
      </c>
      <c r="S47" s="5" t="str">
        <f t="shared" si="11"/>
        <v>TEAM 24</v>
      </c>
      <c r="T47" s="37" t="s">
        <v>12</v>
      </c>
      <c r="U47" s="1" t="str">
        <f t="shared" si="12"/>
        <v>30</v>
      </c>
      <c r="V47" s="1" t="str">
        <f t="shared" si="13"/>
        <v>24</v>
      </c>
      <c r="W47" s="1">
        <f t="shared" si="14"/>
        <v>40</v>
      </c>
      <c r="X47" s="1">
        <f t="shared" si="15"/>
        <v>34</v>
      </c>
      <c r="Y47" s="5" t="str">
        <f t="shared" si="16"/>
        <v>TEAM 40</v>
      </c>
      <c r="Z47" s="5" t="str">
        <f t="shared" si="17"/>
        <v>TEAM 34</v>
      </c>
      <c r="AA47" s="38" t="s">
        <v>13</v>
      </c>
      <c r="AB47" s="1" t="str">
        <f t="shared" si="18"/>
        <v>40</v>
      </c>
      <c r="AC47" s="1" t="str">
        <f t="shared" si="19"/>
        <v>34</v>
      </c>
      <c r="AD47" s="1">
        <f t="shared" si="20"/>
        <v>50</v>
      </c>
      <c r="AE47" s="1">
        <f t="shared" si="21"/>
        <v>44</v>
      </c>
      <c r="AF47" s="5" t="str">
        <f t="shared" si="22"/>
        <v>TEAM 50</v>
      </c>
      <c r="AG47" s="5" t="str">
        <f t="shared" si="23"/>
        <v>TEAM 44</v>
      </c>
      <c r="AH47" s="28" t="s">
        <v>102</v>
      </c>
      <c r="AI47" s="1" t="str">
        <f t="shared" si="24"/>
        <v>50</v>
      </c>
      <c r="AJ47" s="1" t="str">
        <f t="shared" si="25"/>
        <v>44</v>
      </c>
      <c r="AK47" s="1">
        <f t="shared" si="26"/>
        <v>60</v>
      </c>
      <c r="AL47" s="1">
        <f t="shared" si="27"/>
        <v>54</v>
      </c>
      <c r="AM47" s="5" t="str">
        <f t="shared" si="28"/>
        <v>TEAM 60</v>
      </c>
      <c r="AN47" s="5" t="str">
        <f t="shared" si="29"/>
        <v>TEAM 54</v>
      </c>
      <c r="AO47" s="39" t="s">
        <v>103</v>
      </c>
      <c r="AP47" s="1" t="str">
        <f t="shared" si="30"/>
        <v>60</v>
      </c>
      <c r="AQ47" s="1" t="str">
        <f t="shared" si="31"/>
        <v>54</v>
      </c>
      <c r="AR47" s="1">
        <f t="shared" si="32"/>
        <v>70</v>
      </c>
      <c r="AS47" s="1">
        <f t="shared" si="33"/>
        <v>64</v>
      </c>
      <c r="AT47" s="5" t="str">
        <f t="shared" si="34"/>
        <v>TEAM 70</v>
      </c>
      <c r="AU47" s="5" t="str">
        <f t="shared" si="35"/>
        <v>TEAM 64</v>
      </c>
    </row>
    <row r="48" spans="1:47" ht="14" thickTop="1" thickBot="1" x14ac:dyDescent="0.35">
      <c r="A48" s="34" t="s">
        <v>10</v>
      </c>
      <c r="B48" s="5" t="s">
        <v>93</v>
      </c>
      <c r="C48" s="5" t="s">
        <v>98</v>
      </c>
      <c r="D48" s="35" t="s">
        <v>175</v>
      </c>
      <c r="E48" s="1" t="str">
        <f t="shared" si="36"/>
        <v xml:space="preserve"> 3</v>
      </c>
      <c r="F48" s="1" t="str">
        <f t="shared" si="37"/>
        <v xml:space="preserve"> 7</v>
      </c>
      <c r="G48" s="1">
        <f t="shared" si="38"/>
        <v>13</v>
      </c>
      <c r="H48" s="1">
        <f t="shared" si="39"/>
        <v>17</v>
      </c>
      <c r="I48" s="5" t="str">
        <f t="shared" si="40"/>
        <v>TEAM 13</v>
      </c>
      <c r="J48" s="5" t="str">
        <f t="shared" si="41"/>
        <v>TEAM 17</v>
      </c>
      <c r="K48" s="87" t="s">
        <v>152</v>
      </c>
      <c r="L48" s="87" t="s">
        <v>156</v>
      </c>
      <c r="M48" s="36" t="s">
        <v>11</v>
      </c>
      <c r="N48" s="1" t="str">
        <f t="shared" si="6"/>
        <v>13</v>
      </c>
      <c r="O48" s="1" t="str">
        <f t="shared" si="7"/>
        <v>17</v>
      </c>
      <c r="P48" s="1">
        <f t="shared" si="8"/>
        <v>23</v>
      </c>
      <c r="Q48" s="1">
        <f t="shared" si="9"/>
        <v>27</v>
      </c>
      <c r="R48" s="5" t="str">
        <f t="shared" si="10"/>
        <v>TEAM 23</v>
      </c>
      <c r="S48" s="5" t="str">
        <f t="shared" si="11"/>
        <v>TEAM 27</v>
      </c>
      <c r="T48" s="37" t="s">
        <v>12</v>
      </c>
      <c r="U48" s="1" t="str">
        <f t="shared" si="12"/>
        <v>23</v>
      </c>
      <c r="V48" s="1" t="str">
        <f t="shared" si="13"/>
        <v>27</v>
      </c>
      <c r="W48" s="1">
        <f t="shared" si="14"/>
        <v>33</v>
      </c>
      <c r="X48" s="1">
        <f t="shared" si="15"/>
        <v>37</v>
      </c>
      <c r="Y48" s="5" t="str">
        <f t="shared" si="16"/>
        <v>TEAM 33</v>
      </c>
      <c r="Z48" s="5" t="str">
        <f t="shared" si="17"/>
        <v>TEAM 37</v>
      </c>
      <c r="AA48" s="38" t="s">
        <v>13</v>
      </c>
      <c r="AB48" s="1" t="str">
        <f t="shared" si="18"/>
        <v>33</v>
      </c>
      <c r="AC48" s="1" t="str">
        <f t="shared" si="19"/>
        <v>37</v>
      </c>
      <c r="AD48" s="1">
        <f t="shared" si="20"/>
        <v>43</v>
      </c>
      <c r="AE48" s="1">
        <f t="shared" si="21"/>
        <v>47</v>
      </c>
      <c r="AF48" s="5" t="str">
        <f t="shared" si="22"/>
        <v>TEAM 43</v>
      </c>
      <c r="AG48" s="5" t="str">
        <f t="shared" si="23"/>
        <v>TEAM 47</v>
      </c>
      <c r="AH48" s="28" t="s">
        <v>102</v>
      </c>
      <c r="AI48" s="1" t="str">
        <f t="shared" si="24"/>
        <v>43</v>
      </c>
      <c r="AJ48" s="1" t="str">
        <f t="shared" si="25"/>
        <v>47</v>
      </c>
      <c r="AK48" s="1">
        <f t="shared" si="26"/>
        <v>53</v>
      </c>
      <c r="AL48" s="1">
        <f t="shared" si="27"/>
        <v>57</v>
      </c>
      <c r="AM48" s="5" t="str">
        <f t="shared" si="28"/>
        <v>TEAM 53</v>
      </c>
      <c r="AN48" s="5" t="str">
        <f t="shared" si="29"/>
        <v>TEAM 57</v>
      </c>
      <c r="AO48" s="39" t="s">
        <v>103</v>
      </c>
      <c r="AP48" s="1" t="str">
        <f t="shared" si="30"/>
        <v>53</v>
      </c>
      <c r="AQ48" s="1" t="str">
        <f t="shared" si="31"/>
        <v>57</v>
      </c>
      <c r="AR48" s="1">
        <f t="shared" si="32"/>
        <v>63</v>
      </c>
      <c r="AS48" s="1">
        <f t="shared" si="33"/>
        <v>67</v>
      </c>
      <c r="AT48" s="5" t="str">
        <f t="shared" si="34"/>
        <v>TEAM 63</v>
      </c>
      <c r="AU48" s="5" t="str">
        <f t="shared" si="35"/>
        <v>TEAM 67</v>
      </c>
    </row>
    <row r="49" spans="1:47" ht="14" thickTop="1" thickBot="1" x14ac:dyDescent="0.35">
      <c r="A49" s="71" t="s">
        <v>10</v>
      </c>
      <c r="B49" s="5" t="s">
        <v>94</v>
      </c>
      <c r="C49" s="5" t="s">
        <v>92</v>
      </c>
      <c r="D49" s="35" t="s">
        <v>175</v>
      </c>
      <c r="E49" s="1" t="str">
        <f t="shared" si="36"/>
        <v xml:space="preserve"> 5</v>
      </c>
      <c r="F49" s="1" t="str">
        <f t="shared" si="37"/>
        <v xml:space="preserve"> 6</v>
      </c>
      <c r="G49" s="1">
        <f t="shared" si="38"/>
        <v>15</v>
      </c>
      <c r="H49" s="1">
        <f t="shared" si="39"/>
        <v>16</v>
      </c>
      <c r="I49" s="5" t="str">
        <f t="shared" si="40"/>
        <v>TEAM 15</v>
      </c>
      <c r="J49" s="5" t="str">
        <f t="shared" si="41"/>
        <v>TEAM 16</v>
      </c>
      <c r="K49" s="87" t="s">
        <v>154</v>
      </c>
      <c r="L49" s="87" t="s">
        <v>155</v>
      </c>
      <c r="M49" s="36" t="s">
        <v>11</v>
      </c>
      <c r="N49" s="1" t="str">
        <f t="shared" si="6"/>
        <v>15</v>
      </c>
      <c r="O49" s="1" t="str">
        <f t="shared" si="7"/>
        <v>16</v>
      </c>
      <c r="P49" s="1">
        <f t="shared" si="8"/>
        <v>25</v>
      </c>
      <c r="Q49" s="1">
        <f t="shared" si="9"/>
        <v>26</v>
      </c>
      <c r="R49" s="5" t="str">
        <f t="shared" si="10"/>
        <v>TEAM 25</v>
      </c>
      <c r="S49" s="5" t="str">
        <f t="shared" si="11"/>
        <v>TEAM 26</v>
      </c>
      <c r="T49" s="37" t="s">
        <v>12</v>
      </c>
      <c r="U49" s="1" t="str">
        <f t="shared" si="12"/>
        <v>25</v>
      </c>
      <c r="V49" s="1" t="str">
        <f t="shared" si="13"/>
        <v>26</v>
      </c>
      <c r="W49" s="1">
        <f t="shared" si="14"/>
        <v>35</v>
      </c>
      <c r="X49" s="1">
        <f t="shared" si="15"/>
        <v>36</v>
      </c>
      <c r="Y49" s="5" t="str">
        <f t="shared" si="16"/>
        <v>TEAM 35</v>
      </c>
      <c r="Z49" s="5" t="str">
        <f t="shared" si="17"/>
        <v>TEAM 36</v>
      </c>
      <c r="AA49" s="38" t="s">
        <v>13</v>
      </c>
      <c r="AB49" s="1" t="str">
        <f t="shared" si="18"/>
        <v>35</v>
      </c>
      <c r="AC49" s="1" t="str">
        <f t="shared" si="19"/>
        <v>36</v>
      </c>
      <c r="AD49" s="1">
        <f t="shared" si="20"/>
        <v>45</v>
      </c>
      <c r="AE49" s="1">
        <f t="shared" si="21"/>
        <v>46</v>
      </c>
      <c r="AF49" s="5" t="str">
        <f t="shared" si="22"/>
        <v>TEAM 45</v>
      </c>
      <c r="AG49" s="5" t="str">
        <f t="shared" si="23"/>
        <v>TEAM 46</v>
      </c>
      <c r="AH49" s="28" t="s">
        <v>102</v>
      </c>
      <c r="AI49" s="1" t="str">
        <f t="shared" si="24"/>
        <v>45</v>
      </c>
      <c r="AJ49" s="1" t="str">
        <f t="shared" si="25"/>
        <v>46</v>
      </c>
      <c r="AK49" s="1">
        <f t="shared" si="26"/>
        <v>55</v>
      </c>
      <c r="AL49" s="1">
        <f t="shared" si="27"/>
        <v>56</v>
      </c>
      <c r="AM49" s="5" t="str">
        <f t="shared" si="28"/>
        <v>TEAM 55</v>
      </c>
      <c r="AN49" s="5" t="str">
        <f t="shared" si="29"/>
        <v>TEAM 56</v>
      </c>
      <c r="AO49" s="39" t="s">
        <v>103</v>
      </c>
      <c r="AP49" s="1" t="str">
        <f t="shared" si="30"/>
        <v>55</v>
      </c>
      <c r="AQ49" s="1" t="str">
        <f t="shared" si="31"/>
        <v>56</v>
      </c>
      <c r="AR49" s="1">
        <f t="shared" si="32"/>
        <v>65</v>
      </c>
      <c r="AS49" s="1">
        <f t="shared" si="33"/>
        <v>66</v>
      </c>
      <c r="AT49" s="5" t="str">
        <f t="shared" si="34"/>
        <v>TEAM 65</v>
      </c>
      <c r="AU49" s="5" t="str">
        <f t="shared" si="35"/>
        <v>TEAM 66</v>
      </c>
    </row>
    <row r="50" spans="1:47" ht="14" thickTop="1" thickBot="1" x14ac:dyDescent="0.35">
      <c r="A50" s="34" t="s">
        <v>10</v>
      </c>
      <c r="B50" s="5" t="s">
        <v>93</v>
      </c>
      <c r="C50" s="5" t="s">
        <v>92</v>
      </c>
      <c r="D50" s="35" t="s">
        <v>175</v>
      </c>
      <c r="E50" s="1" t="str">
        <f t="shared" si="36"/>
        <v xml:space="preserve"> 3</v>
      </c>
      <c r="F50" s="1" t="str">
        <f t="shared" si="37"/>
        <v xml:space="preserve"> 6</v>
      </c>
      <c r="G50" s="1">
        <f t="shared" si="38"/>
        <v>13</v>
      </c>
      <c r="H50" s="1">
        <f t="shared" si="39"/>
        <v>16</v>
      </c>
      <c r="I50" s="5" t="str">
        <f t="shared" si="40"/>
        <v>TEAM 13</v>
      </c>
      <c r="J50" s="5" t="str">
        <f t="shared" si="41"/>
        <v>TEAM 16</v>
      </c>
      <c r="K50" s="206" t="s">
        <v>152</v>
      </c>
      <c r="L50" s="206" t="s">
        <v>155</v>
      </c>
      <c r="M50" s="36" t="s">
        <v>11</v>
      </c>
      <c r="N50" s="1" t="str">
        <f t="shared" si="6"/>
        <v>13</v>
      </c>
      <c r="O50" s="1" t="str">
        <f t="shared" si="7"/>
        <v>16</v>
      </c>
      <c r="P50" s="1">
        <f t="shared" si="8"/>
        <v>23</v>
      </c>
      <c r="Q50" s="1">
        <f t="shared" si="9"/>
        <v>26</v>
      </c>
      <c r="R50" s="5" t="str">
        <f t="shared" si="10"/>
        <v>TEAM 23</v>
      </c>
      <c r="S50" s="5" t="str">
        <f t="shared" si="11"/>
        <v>TEAM 26</v>
      </c>
      <c r="T50" s="37" t="s">
        <v>12</v>
      </c>
      <c r="U50" s="1" t="str">
        <f t="shared" si="12"/>
        <v>23</v>
      </c>
      <c r="V50" s="1" t="str">
        <f t="shared" si="13"/>
        <v>26</v>
      </c>
      <c r="W50" s="1">
        <f t="shared" si="14"/>
        <v>33</v>
      </c>
      <c r="X50" s="1">
        <f t="shared" si="15"/>
        <v>36</v>
      </c>
      <c r="Y50" s="5" t="str">
        <f t="shared" si="16"/>
        <v>TEAM 33</v>
      </c>
      <c r="Z50" s="5" t="str">
        <f t="shared" si="17"/>
        <v>TEAM 36</v>
      </c>
      <c r="AA50" s="38" t="s">
        <v>13</v>
      </c>
      <c r="AB50" s="1" t="str">
        <f t="shared" si="18"/>
        <v>33</v>
      </c>
      <c r="AC50" s="1" t="str">
        <f t="shared" si="19"/>
        <v>36</v>
      </c>
      <c r="AD50" s="1">
        <f t="shared" si="20"/>
        <v>43</v>
      </c>
      <c r="AE50" s="1">
        <f t="shared" si="21"/>
        <v>46</v>
      </c>
      <c r="AF50" s="5" t="str">
        <f t="shared" si="22"/>
        <v>TEAM 43</v>
      </c>
      <c r="AG50" s="5" t="str">
        <f t="shared" si="23"/>
        <v>TEAM 46</v>
      </c>
      <c r="AH50" s="28" t="s">
        <v>102</v>
      </c>
      <c r="AI50" s="1" t="str">
        <f t="shared" si="24"/>
        <v>43</v>
      </c>
      <c r="AJ50" s="1" t="str">
        <f t="shared" si="25"/>
        <v>46</v>
      </c>
      <c r="AK50" s="1">
        <f t="shared" si="26"/>
        <v>53</v>
      </c>
      <c r="AL50" s="1">
        <f t="shared" si="27"/>
        <v>56</v>
      </c>
      <c r="AM50" s="5" t="str">
        <f t="shared" si="28"/>
        <v>TEAM 53</v>
      </c>
      <c r="AN50" s="5" t="str">
        <f t="shared" si="29"/>
        <v>TEAM 56</v>
      </c>
      <c r="AO50" s="39" t="s">
        <v>103</v>
      </c>
      <c r="AP50" s="1" t="str">
        <f t="shared" si="30"/>
        <v>53</v>
      </c>
      <c r="AQ50" s="1" t="str">
        <f t="shared" si="31"/>
        <v>56</v>
      </c>
      <c r="AR50" s="1">
        <f t="shared" si="32"/>
        <v>63</v>
      </c>
      <c r="AS50" s="1">
        <f t="shared" si="33"/>
        <v>66</v>
      </c>
      <c r="AT50" s="5" t="str">
        <f t="shared" si="34"/>
        <v>TEAM 63</v>
      </c>
      <c r="AU50" s="5" t="str">
        <f t="shared" si="35"/>
        <v>TEAM 66</v>
      </c>
    </row>
    <row r="51" spans="1:47" ht="14" thickTop="1" thickBot="1" x14ac:dyDescent="0.35">
      <c r="A51" s="34" t="s">
        <v>10</v>
      </c>
      <c r="B51" s="5" t="s">
        <v>94</v>
      </c>
      <c r="C51" s="5" t="s">
        <v>95</v>
      </c>
      <c r="D51" s="35" t="s">
        <v>175</v>
      </c>
      <c r="E51" s="1" t="str">
        <f t="shared" si="36"/>
        <v xml:space="preserve"> 5</v>
      </c>
      <c r="F51" s="1" t="str">
        <f t="shared" si="37"/>
        <v xml:space="preserve"> 9</v>
      </c>
      <c r="G51" s="1">
        <f t="shared" si="38"/>
        <v>15</v>
      </c>
      <c r="H51" s="1">
        <f t="shared" si="39"/>
        <v>19</v>
      </c>
      <c r="I51" s="5" t="str">
        <f t="shared" si="40"/>
        <v>TEAM 15</v>
      </c>
      <c r="J51" s="5" t="str">
        <f t="shared" si="41"/>
        <v>TEAM 19</v>
      </c>
      <c r="K51" s="206" t="s">
        <v>158</v>
      </c>
      <c r="L51" s="206" t="s">
        <v>154</v>
      </c>
      <c r="M51" s="36" t="s">
        <v>11</v>
      </c>
      <c r="N51" s="1" t="str">
        <f t="shared" si="6"/>
        <v>15</v>
      </c>
      <c r="O51" s="1" t="str">
        <f t="shared" si="7"/>
        <v>19</v>
      </c>
      <c r="P51" s="1">
        <f t="shared" si="8"/>
        <v>25</v>
      </c>
      <c r="Q51" s="1">
        <f t="shared" si="9"/>
        <v>29</v>
      </c>
      <c r="R51" s="5" t="str">
        <f t="shared" si="10"/>
        <v>TEAM 25</v>
      </c>
      <c r="S51" s="5" t="str">
        <f t="shared" si="11"/>
        <v>TEAM 29</v>
      </c>
      <c r="T51" s="37" t="s">
        <v>12</v>
      </c>
      <c r="U51" s="1" t="str">
        <f t="shared" si="12"/>
        <v>25</v>
      </c>
      <c r="V51" s="1" t="str">
        <f t="shared" si="13"/>
        <v>29</v>
      </c>
      <c r="W51" s="1">
        <f t="shared" si="14"/>
        <v>35</v>
      </c>
      <c r="X51" s="1">
        <f t="shared" si="15"/>
        <v>39</v>
      </c>
      <c r="Y51" s="5" t="str">
        <f t="shared" si="16"/>
        <v>TEAM 35</v>
      </c>
      <c r="Z51" s="5" t="str">
        <f t="shared" si="17"/>
        <v>TEAM 39</v>
      </c>
      <c r="AA51" s="38" t="s">
        <v>13</v>
      </c>
      <c r="AB51" s="1" t="str">
        <f t="shared" si="18"/>
        <v>35</v>
      </c>
      <c r="AC51" s="1" t="str">
        <f t="shared" si="19"/>
        <v>39</v>
      </c>
      <c r="AD51" s="1">
        <f t="shared" si="20"/>
        <v>45</v>
      </c>
      <c r="AE51" s="1">
        <f t="shared" si="21"/>
        <v>49</v>
      </c>
      <c r="AF51" s="5" t="str">
        <f t="shared" si="22"/>
        <v>TEAM 45</v>
      </c>
      <c r="AG51" s="5" t="str">
        <f t="shared" si="23"/>
        <v>TEAM 49</v>
      </c>
      <c r="AH51" s="28" t="s">
        <v>102</v>
      </c>
      <c r="AI51" s="1" t="str">
        <f t="shared" si="24"/>
        <v>45</v>
      </c>
      <c r="AJ51" s="1" t="str">
        <f t="shared" si="25"/>
        <v>49</v>
      </c>
      <c r="AK51" s="1">
        <f t="shared" si="26"/>
        <v>55</v>
      </c>
      <c r="AL51" s="1">
        <f t="shared" si="27"/>
        <v>59</v>
      </c>
      <c r="AM51" s="5" t="str">
        <f t="shared" si="28"/>
        <v>TEAM 55</v>
      </c>
      <c r="AN51" s="5" t="str">
        <f t="shared" si="29"/>
        <v>TEAM 59</v>
      </c>
      <c r="AO51" s="39" t="s">
        <v>103</v>
      </c>
      <c r="AP51" s="1" t="str">
        <f t="shared" si="30"/>
        <v>55</v>
      </c>
      <c r="AQ51" s="1" t="str">
        <f t="shared" si="31"/>
        <v>59</v>
      </c>
      <c r="AR51" s="1">
        <f t="shared" si="32"/>
        <v>65</v>
      </c>
      <c r="AS51" s="1">
        <f t="shared" si="33"/>
        <v>69</v>
      </c>
      <c r="AT51" s="5" t="str">
        <f t="shared" si="34"/>
        <v>TEAM 65</v>
      </c>
      <c r="AU51" s="5" t="str">
        <f t="shared" si="35"/>
        <v>TEAM 69</v>
      </c>
    </row>
    <row r="52" spans="1:47" ht="14" thickTop="1" thickBot="1" x14ac:dyDescent="0.35">
      <c r="A52" s="34" t="s">
        <v>10</v>
      </c>
      <c r="B52" s="5" t="s">
        <v>97</v>
      </c>
      <c r="C52" s="5" t="s">
        <v>96</v>
      </c>
      <c r="D52" s="35" t="s">
        <v>175</v>
      </c>
      <c r="E52" s="1" t="str">
        <f t="shared" si="36"/>
        <v xml:space="preserve"> 1</v>
      </c>
      <c r="F52" s="1" t="str">
        <f t="shared" si="37"/>
        <v xml:space="preserve"> 2</v>
      </c>
      <c r="G52" s="1">
        <f t="shared" si="38"/>
        <v>11</v>
      </c>
      <c r="H52" s="1">
        <f t="shared" si="39"/>
        <v>12</v>
      </c>
      <c r="I52" s="5" t="str">
        <f t="shared" si="40"/>
        <v>TEAM 11</v>
      </c>
      <c r="J52" s="5" t="str">
        <f t="shared" si="41"/>
        <v>TEAM 12</v>
      </c>
      <c r="K52" s="206" t="s">
        <v>150</v>
      </c>
      <c r="L52" s="206" t="s">
        <v>151</v>
      </c>
      <c r="M52" s="36" t="s">
        <v>11</v>
      </c>
      <c r="N52" s="1" t="str">
        <f t="shared" si="6"/>
        <v>11</v>
      </c>
      <c r="O52" s="1" t="str">
        <f t="shared" si="7"/>
        <v>12</v>
      </c>
      <c r="P52" s="1">
        <f t="shared" si="8"/>
        <v>21</v>
      </c>
      <c r="Q52" s="1">
        <f t="shared" si="9"/>
        <v>22</v>
      </c>
      <c r="R52" s="5" t="str">
        <f t="shared" si="10"/>
        <v>TEAM 21</v>
      </c>
      <c r="S52" s="5" t="str">
        <f t="shared" si="11"/>
        <v>TEAM 22</v>
      </c>
      <c r="T52" s="37" t="s">
        <v>12</v>
      </c>
      <c r="U52" s="1" t="str">
        <f t="shared" si="12"/>
        <v>21</v>
      </c>
      <c r="V52" s="1" t="str">
        <f t="shared" si="13"/>
        <v>22</v>
      </c>
      <c r="W52" s="1">
        <f t="shared" si="14"/>
        <v>31</v>
      </c>
      <c r="X52" s="1">
        <f t="shared" si="15"/>
        <v>32</v>
      </c>
      <c r="Y52" s="5" t="str">
        <f t="shared" si="16"/>
        <v>TEAM 31</v>
      </c>
      <c r="Z52" s="5" t="str">
        <f t="shared" si="17"/>
        <v>TEAM 32</v>
      </c>
      <c r="AA52" s="38" t="s">
        <v>13</v>
      </c>
      <c r="AB52" s="1" t="str">
        <f t="shared" si="18"/>
        <v>31</v>
      </c>
      <c r="AC52" s="1" t="str">
        <f t="shared" si="19"/>
        <v>32</v>
      </c>
      <c r="AD52" s="1">
        <f t="shared" si="20"/>
        <v>41</v>
      </c>
      <c r="AE52" s="1">
        <f t="shared" si="21"/>
        <v>42</v>
      </c>
      <c r="AF52" s="5" t="str">
        <f t="shared" si="22"/>
        <v>TEAM 41</v>
      </c>
      <c r="AG52" s="5" t="str">
        <f t="shared" si="23"/>
        <v>TEAM 42</v>
      </c>
      <c r="AH52" s="28" t="s">
        <v>102</v>
      </c>
      <c r="AI52" s="1" t="str">
        <f t="shared" si="24"/>
        <v>41</v>
      </c>
      <c r="AJ52" s="1" t="str">
        <f t="shared" si="25"/>
        <v>42</v>
      </c>
      <c r="AK52" s="1">
        <f t="shared" si="26"/>
        <v>51</v>
      </c>
      <c r="AL52" s="1">
        <f t="shared" si="27"/>
        <v>52</v>
      </c>
      <c r="AM52" s="5" t="str">
        <f t="shared" si="28"/>
        <v>TEAM 51</v>
      </c>
      <c r="AN52" s="5" t="str">
        <f t="shared" si="29"/>
        <v>TEAM 52</v>
      </c>
      <c r="AO52" s="39" t="s">
        <v>103</v>
      </c>
      <c r="AP52" s="1" t="str">
        <f t="shared" si="30"/>
        <v>51</v>
      </c>
      <c r="AQ52" s="1" t="str">
        <f t="shared" si="31"/>
        <v>52</v>
      </c>
      <c r="AR52" s="1">
        <f t="shared" si="32"/>
        <v>61</v>
      </c>
      <c r="AS52" s="1">
        <f t="shared" si="33"/>
        <v>62</v>
      </c>
      <c r="AT52" s="5" t="str">
        <f t="shared" si="34"/>
        <v>TEAM 61</v>
      </c>
      <c r="AU52" s="5" t="str">
        <f t="shared" si="35"/>
        <v>TEAM 62</v>
      </c>
    </row>
    <row r="53" spans="1:47" ht="14" thickTop="1" thickBot="1" x14ac:dyDescent="0.35">
      <c r="A53" s="34" t="s">
        <v>10</v>
      </c>
      <c r="B53" s="5" t="s">
        <v>99</v>
      </c>
      <c r="C53" s="5" t="s">
        <v>98</v>
      </c>
      <c r="D53" s="35" t="s">
        <v>175</v>
      </c>
      <c r="E53" s="1" t="str">
        <f t="shared" si="36"/>
        <v xml:space="preserve"> 4</v>
      </c>
      <c r="F53" s="1" t="str">
        <f t="shared" si="37"/>
        <v xml:space="preserve"> 7</v>
      </c>
      <c r="G53" s="1">
        <f t="shared" si="38"/>
        <v>14</v>
      </c>
      <c r="H53" s="1">
        <f t="shared" si="39"/>
        <v>17</v>
      </c>
      <c r="I53" s="5" t="str">
        <f t="shared" si="40"/>
        <v>TEAM 14</v>
      </c>
      <c r="J53" s="5" t="str">
        <f t="shared" si="41"/>
        <v>TEAM 17</v>
      </c>
      <c r="K53" s="206" t="s">
        <v>153</v>
      </c>
      <c r="L53" s="206" t="s">
        <v>156</v>
      </c>
      <c r="M53" s="36" t="s">
        <v>11</v>
      </c>
      <c r="N53" s="1" t="str">
        <f t="shared" si="6"/>
        <v>14</v>
      </c>
      <c r="O53" s="1" t="str">
        <f t="shared" si="7"/>
        <v>17</v>
      </c>
      <c r="P53" s="1">
        <f t="shared" si="8"/>
        <v>24</v>
      </c>
      <c r="Q53" s="1">
        <f t="shared" si="9"/>
        <v>27</v>
      </c>
      <c r="R53" s="5" t="str">
        <f t="shared" si="10"/>
        <v>TEAM 24</v>
      </c>
      <c r="S53" s="5" t="str">
        <f t="shared" si="11"/>
        <v>TEAM 27</v>
      </c>
      <c r="T53" s="37" t="s">
        <v>12</v>
      </c>
      <c r="U53" s="1" t="str">
        <f t="shared" si="12"/>
        <v>24</v>
      </c>
      <c r="V53" s="1" t="str">
        <f t="shared" si="13"/>
        <v>27</v>
      </c>
      <c r="W53" s="1">
        <f t="shared" si="14"/>
        <v>34</v>
      </c>
      <c r="X53" s="1">
        <f t="shared" si="15"/>
        <v>37</v>
      </c>
      <c r="Y53" s="5" t="str">
        <f t="shared" si="16"/>
        <v>TEAM 34</v>
      </c>
      <c r="Z53" s="5" t="str">
        <f t="shared" si="17"/>
        <v>TEAM 37</v>
      </c>
      <c r="AA53" s="38" t="s">
        <v>13</v>
      </c>
      <c r="AB53" s="1" t="str">
        <f t="shared" si="18"/>
        <v>34</v>
      </c>
      <c r="AC53" s="1" t="str">
        <f t="shared" si="19"/>
        <v>37</v>
      </c>
      <c r="AD53" s="1">
        <f t="shared" si="20"/>
        <v>44</v>
      </c>
      <c r="AE53" s="1">
        <f t="shared" si="21"/>
        <v>47</v>
      </c>
      <c r="AF53" s="5" t="str">
        <f t="shared" si="22"/>
        <v>TEAM 44</v>
      </c>
      <c r="AG53" s="5" t="str">
        <f t="shared" si="23"/>
        <v>TEAM 47</v>
      </c>
      <c r="AH53" s="28" t="s">
        <v>102</v>
      </c>
      <c r="AI53" s="1" t="str">
        <f t="shared" si="24"/>
        <v>44</v>
      </c>
      <c r="AJ53" s="1" t="str">
        <f t="shared" si="25"/>
        <v>47</v>
      </c>
      <c r="AK53" s="1">
        <f t="shared" si="26"/>
        <v>54</v>
      </c>
      <c r="AL53" s="1">
        <f t="shared" si="27"/>
        <v>57</v>
      </c>
      <c r="AM53" s="5" t="str">
        <f t="shared" si="28"/>
        <v>TEAM 54</v>
      </c>
      <c r="AN53" s="5" t="str">
        <f t="shared" si="29"/>
        <v>TEAM 57</v>
      </c>
      <c r="AO53" s="39" t="s">
        <v>103</v>
      </c>
      <c r="AP53" s="1" t="str">
        <f t="shared" si="30"/>
        <v>54</v>
      </c>
      <c r="AQ53" s="1" t="str">
        <f t="shared" si="31"/>
        <v>57</v>
      </c>
      <c r="AR53" s="1">
        <f t="shared" si="32"/>
        <v>64</v>
      </c>
      <c r="AS53" s="1">
        <f t="shared" si="33"/>
        <v>67</v>
      </c>
      <c r="AT53" s="5" t="str">
        <f t="shared" si="34"/>
        <v>TEAM 64</v>
      </c>
      <c r="AU53" s="5" t="str">
        <f t="shared" si="35"/>
        <v>TEAM 67</v>
      </c>
    </row>
    <row r="54" spans="1:47" ht="14" thickTop="1" thickBot="1" x14ac:dyDescent="0.35">
      <c r="A54" s="71" t="s">
        <v>10</v>
      </c>
      <c r="B54" s="5" t="s">
        <v>101</v>
      </c>
      <c r="C54" s="5" t="s">
        <v>100</v>
      </c>
      <c r="D54" s="35" t="s">
        <v>175</v>
      </c>
      <c r="E54" s="1" t="str">
        <f t="shared" si="36"/>
        <v>10</v>
      </c>
      <c r="F54" s="1" t="str">
        <f t="shared" si="37"/>
        <v xml:space="preserve"> 8</v>
      </c>
      <c r="G54" s="1">
        <f t="shared" si="38"/>
        <v>20</v>
      </c>
      <c r="H54" s="1">
        <f t="shared" si="39"/>
        <v>18</v>
      </c>
      <c r="I54" s="5" t="str">
        <f t="shared" si="40"/>
        <v>TEAM 20</v>
      </c>
      <c r="J54" s="5" t="str">
        <f t="shared" si="41"/>
        <v>TEAM 18</v>
      </c>
      <c r="K54" s="206" t="s">
        <v>159</v>
      </c>
      <c r="L54" s="206" t="s">
        <v>157</v>
      </c>
      <c r="M54" s="36" t="s">
        <v>11</v>
      </c>
      <c r="N54" s="1" t="str">
        <f t="shared" si="6"/>
        <v>20</v>
      </c>
      <c r="O54" s="1" t="str">
        <f t="shared" si="7"/>
        <v>18</v>
      </c>
      <c r="P54" s="1">
        <f t="shared" si="8"/>
        <v>30</v>
      </c>
      <c r="Q54" s="1">
        <f t="shared" si="9"/>
        <v>28</v>
      </c>
      <c r="R54" s="5" t="str">
        <f t="shared" si="10"/>
        <v>TEAM 30</v>
      </c>
      <c r="S54" s="5" t="str">
        <f t="shared" si="11"/>
        <v>TEAM 28</v>
      </c>
      <c r="T54" s="37" t="s">
        <v>12</v>
      </c>
      <c r="U54" s="1" t="str">
        <f t="shared" si="12"/>
        <v>30</v>
      </c>
      <c r="V54" s="1" t="str">
        <f t="shared" si="13"/>
        <v>28</v>
      </c>
      <c r="W54" s="1">
        <f t="shared" si="14"/>
        <v>40</v>
      </c>
      <c r="X54" s="1">
        <f t="shared" si="15"/>
        <v>38</v>
      </c>
      <c r="Y54" s="5" t="str">
        <f t="shared" si="16"/>
        <v>TEAM 40</v>
      </c>
      <c r="Z54" s="5" t="str">
        <f t="shared" si="17"/>
        <v>TEAM 38</v>
      </c>
      <c r="AA54" s="38" t="s">
        <v>13</v>
      </c>
      <c r="AB54" s="1" t="str">
        <f t="shared" si="18"/>
        <v>40</v>
      </c>
      <c r="AC54" s="1" t="str">
        <f t="shared" si="19"/>
        <v>38</v>
      </c>
      <c r="AD54" s="1">
        <f t="shared" si="20"/>
        <v>50</v>
      </c>
      <c r="AE54" s="1">
        <f t="shared" si="21"/>
        <v>48</v>
      </c>
      <c r="AF54" s="5" t="str">
        <f t="shared" si="22"/>
        <v>TEAM 50</v>
      </c>
      <c r="AG54" s="5" t="str">
        <f t="shared" si="23"/>
        <v>TEAM 48</v>
      </c>
      <c r="AH54" s="28" t="s">
        <v>102</v>
      </c>
      <c r="AI54" s="1" t="str">
        <f t="shared" si="24"/>
        <v>50</v>
      </c>
      <c r="AJ54" s="1" t="str">
        <f t="shared" si="25"/>
        <v>48</v>
      </c>
      <c r="AK54" s="1">
        <f t="shared" si="26"/>
        <v>60</v>
      </c>
      <c r="AL54" s="1">
        <f t="shared" si="27"/>
        <v>58</v>
      </c>
      <c r="AM54" s="5" t="str">
        <f t="shared" si="28"/>
        <v>TEAM 60</v>
      </c>
      <c r="AN54" s="5" t="str">
        <f t="shared" si="29"/>
        <v>TEAM 58</v>
      </c>
      <c r="AO54" s="39" t="s">
        <v>103</v>
      </c>
      <c r="AP54" s="1" t="str">
        <f t="shared" si="30"/>
        <v>60</v>
      </c>
      <c r="AQ54" s="1" t="str">
        <f t="shared" si="31"/>
        <v>58</v>
      </c>
      <c r="AR54" s="1">
        <f t="shared" si="32"/>
        <v>70</v>
      </c>
      <c r="AS54" s="1">
        <f t="shared" si="33"/>
        <v>68</v>
      </c>
      <c r="AT54" s="5" t="str">
        <f t="shared" si="34"/>
        <v>TEAM 70</v>
      </c>
      <c r="AU54" s="5" t="str">
        <f t="shared" si="35"/>
        <v>TEAM 68</v>
      </c>
    </row>
    <row r="55" spans="1:47" ht="14" thickTop="1" thickBot="1" x14ac:dyDescent="0.35">
      <c r="A55" s="34" t="s">
        <v>10</v>
      </c>
      <c r="B55" s="5" t="s">
        <v>98</v>
      </c>
      <c r="C55" s="5" t="s">
        <v>94</v>
      </c>
      <c r="D55" s="35" t="s">
        <v>175</v>
      </c>
      <c r="E55" s="1" t="str">
        <f t="shared" si="36"/>
        <v xml:space="preserve"> 7</v>
      </c>
      <c r="F55" s="1" t="str">
        <f t="shared" si="37"/>
        <v xml:space="preserve"> 5</v>
      </c>
      <c r="G55" s="1">
        <f t="shared" si="38"/>
        <v>17</v>
      </c>
      <c r="H55" s="1">
        <f t="shared" si="39"/>
        <v>15</v>
      </c>
      <c r="I55" s="5" t="str">
        <f t="shared" si="40"/>
        <v>TEAM 17</v>
      </c>
      <c r="J55" s="5" t="str">
        <f t="shared" si="41"/>
        <v>TEAM 15</v>
      </c>
      <c r="K55" s="206" t="s">
        <v>156</v>
      </c>
      <c r="L55" s="206" t="s">
        <v>154</v>
      </c>
      <c r="M55" s="36" t="s">
        <v>11</v>
      </c>
      <c r="N55" s="1" t="str">
        <f t="shared" si="6"/>
        <v>17</v>
      </c>
      <c r="O55" s="1" t="str">
        <f t="shared" si="7"/>
        <v>15</v>
      </c>
      <c r="P55" s="1">
        <f t="shared" si="8"/>
        <v>27</v>
      </c>
      <c r="Q55" s="1">
        <f t="shared" si="9"/>
        <v>25</v>
      </c>
      <c r="R55" s="5" t="str">
        <f t="shared" si="10"/>
        <v>TEAM 27</v>
      </c>
      <c r="S55" s="5" t="str">
        <f t="shared" si="11"/>
        <v>TEAM 25</v>
      </c>
      <c r="T55" s="37" t="s">
        <v>12</v>
      </c>
      <c r="U55" s="1" t="str">
        <f t="shared" si="12"/>
        <v>27</v>
      </c>
      <c r="V55" s="1" t="str">
        <f t="shared" si="13"/>
        <v>25</v>
      </c>
      <c r="W55" s="1">
        <f t="shared" si="14"/>
        <v>37</v>
      </c>
      <c r="X55" s="1">
        <f t="shared" si="15"/>
        <v>35</v>
      </c>
      <c r="Y55" s="5" t="str">
        <f t="shared" si="16"/>
        <v>TEAM 37</v>
      </c>
      <c r="Z55" s="5" t="str">
        <f t="shared" si="17"/>
        <v>TEAM 35</v>
      </c>
      <c r="AA55" s="38" t="s">
        <v>13</v>
      </c>
      <c r="AB55" s="1" t="str">
        <f t="shared" si="18"/>
        <v>37</v>
      </c>
      <c r="AC55" s="1" t="str">
        <f t="shared" si="19"/>
        <v>35</v>
      </c>
      <c r="AD55" s="1">
        <f t="shared" si="20"/>
        <v>47</v>
      </c>
      <c r="AE55" s="1">
        <f t="shared" si="21"/>
        <v>45</v>
      </c>
      <c r="AF55" s="5" t="str">
        <f t="shared" si="22"/>
        <v>TEAM 47</v>
      </c>
      <c r="AG55" s="5" t="str">
        <f t="shared" si="23"/>
        <v>TEAM 45</v>
      </c>
      <c r="AH55" s="28" t="s">
        <v>102</v>
      </c>
      <c r="AI55" s="1" t="str">
        <f t="shared" si="24"/>
        <v>47</v>
      </c>
      <c r="AJ55" s="1" t="str">
        <f t="shared" si="25"/>
        <v>45</v>
      </c>
      <c r="AK55" s="1">
        <f t="shared" si="26"/>
        <v>57</v>
      </c>
      <c r="AL55" s="1">
        <f t="shared" si="27"/>
        <v>55</v>
      </c>
      <c r="AM55" s="5" t="str">
        <f t="shared" si="28"/>
        <v>TEAM 57</v>
      </c>
      <c r="AN55" s="5" t="str">
        <f t="shared" si="29"/>
        <v>TEAM 55</v>
      </c>
      <c r="AO55" s="39" t="s">
        <v>103</v>
      </c>
      <c r="AP55" s="1" t="str">
        <f t="shared" si="30"/>
        <v>57</v>
      </c>
      <c r="AQ55" s="1" t="str">
        <f t="shared" si="31"/>
        <v>55</v>
      </c>
      <c r="AR55" s="1">
        <f t="shared" si="32"/>
        <v>67</v>
      </c>
      <c r="AS55" s="1">
        <f t="shared" si="33"/>
        <v>65</v>
      </c>
      <c r="AT55" s="5" t="str">
        <f t="shared" si="34"/>
        <v>TEAM 67</v>
      </c>
      <c r="AU55" s="5" t="str">
        <f t="shared" si="35"/>
        <v>TEAM 65</v>
      </c>
    </row>
    <row r="56" spans="1:47" ht="14" thickTop="1" thickBot="1" x14ac:dyDescent="0.35">
      <c r="A56" s="34" t="s">
        <v>10</v>
      </c>
      <c r="B56" s="5" t="s">
        <v>101</v>
      </c>
      <c r="C56" s="5" t="s">
        <v>92</v>
      </c>
      <c r="D56" s="35" t="s">
        <v>175</v>
      </c>
      <c r="E56" s="1" t="str">
        <f t="shared" si="36"/>
        <v>10</v>
      </c>
      <c r="F56" s="1" t="str">
        <f t="shared" si="37"/>
        <v xml:space="preserve"> 6</v>
      </c>
      <c r="G56" s="1">
        <f t="shared" si="38"/>
        <v>20</v>
      </c>
      <c r="H56" s="1">
        <f t="shared" si="39"/>
        <v>16</v>
      </c>
      <c r="I56" s="5" t="str">
        <f t="shared" si="40"/>
        <v>TEAM 20</v>
      </c>
      <c r="J56" s="5" t="str">
        <f t="shared" si="41"/>
        <v>TEAM 16</v>
      </c>
      <c r="K56" s="206" t="s">
        <v>159</v>
      </c>
      <c r="L56" s="206" t="s">
        <v>155</v>
      </c>
      <c r="M56" s="36" t="s">
        <v>11</v>
      </c>
      <c r="N56" s="1" t="str">
        <f t="shared" si="6"/>
        <v>20</v>
      </c>
      <c r="O56" s="1" t="str">
        <f t="shared" si="7"/>
        <v>16</v>
      </c>
      <c r="P56" s="1">
        <f t="shared" si="8"/>
        <v>30</v>
      </c>
      <c r="Q56" s="1">
        <f t="shared" si="9"/>
        <v>26</v>
      </c>
      <c r="R56" s="5" t="str">
        <f t="shared" si="10"/>
        <v>TEAM 30</v>
      </c>
      <c r="S56" s="5" t="str">
        <f t="shared" si="11"/>
        <v>TEAM 26</v>
      </c>
      <c r="T56" s="37" t="s">
        <v>12</v>
      </c>
      <c r="U56" s="1" t="str">
        <f t="shared" si="12"/>
        <v>30</v>
      </c>
      <c r="V56" s="1" t="str">
        <f t="shared" si="13"/>
        <v>26</v>
      </c>
      <c r="W56" s="1">
        <f t="shared" si="14"/>
        <v>40</v>
      </c>
      <c r="X56" s="1">
        <f t="shared" si="15"/>
        <v>36</v>
      </c>
      <c r="Y56" s="5" t="str">
        <f t="shared" si="16"/>
        <v>TEAM 40</v>
      </c>
      <c r="Z56" s="5" t="str">
        <f t="shared" si="17"/>
        <v>TEAM 36</v>
      </c>
      <c r="AA56" s="38" t="s">
        <v>13</v>
      </c>
      <c r="AB56" s="1" t="str">
        <f t="shared" si="18"/>
        <v>40</v>
      </c>
      <c r="AC56" s="1" t="str">
        <f t="shared" si="19"/>
        <v>36</v>
      </c>
      <c r="AD56" s="1">
        <f t="shared" si="20"/>
        <v>50</v>
      </c>
      <c r="AE56" s="1">
        <f t="shared" si="21"/>
        <v>46</v>
      </c>
      <c r="AF56" s="5" t="str">
        <f t="shared" si="22"/>
        <v>TEAM 50</v>
      </c>
      <c r="AG56" s="5" t="str">
        <f t="shared" si="23"/>
        <v>TEAM 46</v>
      </c>
      <c r="AH56" s="28" t="s">
        <v>102</v>
      </c>
      <c r="AI56" s="1" t="str">
        <f t="shared" si="24"/>
        <v>50</v>
      </c>
      <c r="AJ56" s="1" t="str">
        <f t="shared" si="25"/>
        <v>46</v>
      </c>
      <c r="AK56" s="1">
        <f t="shared" si="26"/>
        <v>60</v>
      </c>
      <c r="AL56" s="1">
        <f t="shared" si="27"/>
        <v>56</v>
      </c>
      <c r="AM56" s="5" t="str">
        <f t="shared" si="28"/>
        <v>TEAM 60</v>
      </c>
      <c r="AN56" s="5" t="str">
        <f t="shared" si="29"/>
        <v>TEAM 56</v>
      </c>
      <c r="AO56" s="39" t="s">
        <v>103</v>
      </c>
      <c r="AP56" s="1" t="str">
        <f t="shared" si="30"/>
        <v>60</v>
      </c>
      <c r="AQ56" s="1" t="str">
        <f t="shared" si="31"/>
        <v>56</v>
      </c>
      <c r="AR56" s="1">
        <f t="shared" si="32"/>
        <v>70</v>
      </c>
      <c r="AS56" s="1">
        <f t="shared" si="33"/>
        <v>66</v>
      </c>
      <c r="AT56" s="5" t="str">
        <f t="shared" si="34"/>
        <v>TEAM 70</v>
      </c>
      <c r="AU56" s="5" t="str">
        <f t="shared" si="35"/>
        <v>TEAM 66</v>
      </c>
    </row>
    <row r="57" spans="1:47" ht="14" thickTop="1" thickBot="1" x14ac:dyDescent="0.35">
      <c r="A57" s="34" t="s">
        <v>10</v>
      </c>
      <c r="B57" s="5" t="s">
        <v>96</v>
      </c>
      <c r="C57" s="5" t="s">
        <v>93</v>
      </c>
      <c r="D57" s="35" t="s">
        <v>175</v>
      </c>
      <c r="E57" s="1" t="str">
        <f t="shared" si="36"/>
        <v xml:space="preserve"> 2</v>
      </c>
      <c r="F57" s="1" t="str">
        <f t="shared" si="37"/>
        <v xml:space="preserve"> 3</v>
      </c>
      <c r="G57" s="1">
        <f t="shared" si="38"/>
        <v>12</v>
      </c>
      <c r="H57" s="1">
        <f t="shared" si="39"/>
        <v>13</v>
      </c>
      <c r="I57" s="5" t="str">
        <f t="shared" si="40"/>
        <v>TEAM 12</v>
      </c>
      <c r="J57" s="5" t="str">
        <f t="shared" si="41"/>
        <v>TEAM 13</v>
      </c>
      <c r="K57" s="206" t="s">
        <v>151</v>
      </c>
      <c r="L57" s="206" t="s">
        <v>152</v>
      </c>
      <c r="M57" s="36" t="s">
        <v>11</v>
      </c>
      <c r="N57" s="1" t="str">
        <f t="shared" si="6"/>
        <v>12</v>
      </c>
      <c r="O57" s="1" t="str">
        <f t="shared" si="7"/>
        <v>13</v>
      </c>
      <c r="P57" s="1">
        <f t="shared" si="8"/>
        <v>22</v>
      </c>
      <c r="Q57" s="1">
        <f t="shared" si="9"/>
        <v>23</v>
      </c>
      <c r="R57" s="5" t="str">
        <f t="shared" si="10"/>
        <v>TEAM 22</v>
      </c>
      <c r="S57" s="5" t="str">
        <f t="shared" si="11"/>
        <v>TEAM 23</v>
      </c>
      <c r="T57" s="37" t="s">
        <v>12</v>
      </c>
      <c r="U57" s="1" t="str">
        <f t="shared" si="12"/>
        <v>22</v>
      </c>
      <c r="V57" s="1" t="str">
        <f t="shared" si="13"/>
        <v>23</v>
      </c>
      <c r="W57" s="1">
        <f t="shared" si="14"/>
        <v>32</v>
      </c>
      <c r="X57" s="1">
        <f t="shared" si="15"/>
        <v>33</v>
      </c>
      <c r="Y57" s="5" t="str">
        <f t="shared" si="16"/>
        <v>TEAM 32</v>
      </c>
      <c r="Z57" s="5" t="str">
        <f t="shared" si="17"/>
        <v>TEAM 33</v>
      </c>
      <c r="AA57" s="38" t="s">
        <v>13</v>
      </c>
      <c r="AB57" s="1" t="str">
        <f t="shared" si="18"/>
        <v>32</v>
      </c>
      <c r="AC57" s="1" t="str">
        <f t="shared" si="19"/>
        <v>33</v>
      </c>
      <c r="AD57" s="1">
        <f t="shared" si="20"/>
        <v>42</v>
      </c>
      <c r="AE57" s="1">
        <f t="shared" si="21"/>
        <v>43</v>
      </c>
      <c r="AF57" s="5" t="str">
        <f t="shared" si="22"/>
        <v>TEAM 42</v>
      </c>
      <c r="AG57" s="5" t="str">
        <f t="shared" si="23"/>
        <v>TEAM 43</v>
      </c>
      <c r="AH57" s="28" t="s">
        <v>102</v>
      </c>
      <c r="AI57" s="1" t="str">
        <f t="shared" si="24"/>
        <v>42</v>
      </c>
      <c r="AJ57" s="1" t="str">
        <f t="shared" si="25"/>
        <v>43</v>
      </c>
      <c r="AK57" s="1">
        <f t="shared" si="26"/>
        <v>52</v>
      </c>
      <c r="AL57" s="1">
        <f t="shared" si="27"/>
        <v>53</v>
      </c>
      <c r="AM57" s="5" t="str">
        <f t="shared" si="28"/>
        <v>TEAM 52</v>
      </c>
      <c r="AN57" s="5" t="str">
        <f t="shared" si="29"/>
        <v>TEAM 53</v>
      </c>
      <c r="AO57" s="39" t="s">
        <v>103</v>
      </c>
      <c r="AP57" s="1" t="str">
        <f t="shared" si="30"/>
        <v>52</v>
      </c>
      <c r="AQ57" s="1" t="str">
        <f t="shared" si="31"/>
        <v>53</v>
      </c>
      <c r="AR57" s="1">
        <f t="shared" si="32"/>
        <v>62</v>
      </c>
      <c r="AS57" s="1">
        <f t="shared" si="33"/>
        <v>63</v>
      </c>
      <c r="AT57" s="5" t="str">
        <f t="shared" si="34"/>
        <v>TEAM 62</v>
      </c>
      <c r="AU57" s="5" t="str">
        <f t="shared" si="35"/>
        <v>TEAM 63</v>
      </c>
    </row>
    <row r="58" spans="1:47" ht="14" thickTop="1" thickBot="1" x14ac:dyDescent="0.35">
      <c r="A58" s="34" t="s">
        <v>10</v>
      </c>
      <c r="B58" s="5" t="s">
        <v>95</v>
      </c>
      <c r="C58" s="5" t="s">
        <v>99</v>
      </c>
      <c r="D58" s="35" t="s">
        <v>175</v>
      </c>
      <c r="E58" s="1" t="str">
        <f t="shared" si="36"/>
        <v xml:space="preserve"> 9</v>
      </c>
      <c r="F58" s="1" t="str">
        <f t="shared" si="37"/>
        <v xml:space="preserve"> 4</v>
      </c>
      <c r="G58" s="1">
        <f t="shared" si="38"/>
        <v>19</v>
      </c>
      <c r="H58" s="1">
        <f t="shared" si="39"/>
        <v>14</v>
      </c>
      <c r="I58" s="5" t="str">
        <f t="shared" si="40"/>
        <v>TEAM 19</v>
      </c>
      <c r="J58" s="5" t="str">
        <f t="shared" si="41"/>
        <v>TEAM 14</v>
      </c>
      <c r="K58" s="206" t="s">
        <v>158</v>
      </c>
      <c r="L58" s="206" t="s">
        <v>153</v>
      </c>
      <c r="M58" s="36" t="s">
        <v>11</v>
      </c>
      <c r="N58" s="1" t="str">
        <f t="shared" si="6"/>
        <v>19</v>
      </c>
      <c r="O58" s="1" t="str">
        <f t="shared" si="7"/>
        <v>14</v>
      </c>
      <c r="P58" s="1">
        <f t="shared" si="8"/>
        <v>29</v>
      </c>
      <c r="Q58" s="1">
        <f t="shared" si="9"/>
        <v>24</v>
      </c>
      <c r="R58" s="5" t="str">
        <f t="shared" si="10"/>
        <v>TEAM 29</v>
      </c>
      <c r="S58" s="5" t="str">
        <f t="shared" si="11"/>
        <v>TEAM 24</v>
      </c>
      <c r="T58" s="37" t="s">
        <v>12</v>
      </c>
      <c r="U58" s="1" t="str">
        <f t="shared" si="12"/>
        <v>29</v>
      </c>
      <c r="V58" s="1" t="str">
        <f t="shared" si="13"/>
        <v>24</v>
      </c>
      <c r="W58" s="1">
        <f t="shared" si="14"/>
        <v>39</v>
      </c>
      <c r="X58" s="1">
        <f t="shared" si="15"/>
        <v>34</v>
      </c>
      <c r="Y58" s="5" t="str">
        <f t="shared" si="16"/>
        <v>TEAM 39</v>
      </c>
      <c r="Z58" s="5" t="str">
        <f t="shared" si="17"/>
        <v>TEAM 34</v>
      </c>
      <c r="AA58" s="38" t="s">
        <v>13</v>
      </c>
      <c r="AB58" s="1" t="str">
        <f t="shared" si="18"/>
        <v>39</v>
      </c>
      <c r="AC58" s="1" t="str">
        <f t="shared" si="19"/>
        <v>34</v>
      </c>
      <c r="AD58" s="1">
        <f t="shared" si="20"/>
        <v>49</v>
      </c>
      <c r="AE58" s="1">
        <f t="shared" si="21"/>
        <v>44</v>
      </c>
      <c r="AF58" s="5" t="str">
        <f t="shared" si="22"/>
        <v>TEAM 49</v>
      </c>
      <c r="AG58" s="5" t="str">
        <f t="shared" si="23"/>
        <v>TEAM 44</v>
      </c>
      <c r="AH58" s="28" t="s">
        <v>102</v>
      </c>
      <c r="AI58" s="1" t="str">
        <f t="shared" si="24"/>
        <v>49</v>
      </c>
      <c r="AJ58" s="1" t="str">
        <f t="shared" si="25"/>
        <v>44</v>
      </c>
      <c r="AK58" s="1">
        <f t="shared" si="26"/>
        <v>59</v>
      </c>
      <c r="AL58" s="1">
        <f t="shared" si="27"/>
        <v>54</v>
      </c>
      <c r="AM58" s="5" t="str">
        <f t="shared" si="28"/>
        <v>TEAM 59</v>
      </c>
      <c r="AN58" s="5" t="str">
        <f t="shared" si="29"/>
        <v>TEAM 54</v>
      </c>
      <c r="AO58" s="39" t="s">
        <v>103</v>
      </c>
      <c r="AP58" s="1" t="str">
        <f t="shared" si="30"/>
        <v>59</v>
      </c>
      <c r="AQ58" s="1" t="str">
        <f t="shared" si="31"/>
        <v>54</v>
      </c>
      <c r="AR58" s="1">
        <f t="shared" si="32"/>
        <v>69</v>
      </c>
      <c r="AS58" s="1">
        <f t="shared" si="33"/>
        <v>64</v>
      </c>
      <c r="AT58" s="5" t="str">
        <f t="shared" si="34"/>
        <v>TEAM 69</v>
      </c>
      <c r="AU58" s="5" t="str">
        <f t="shared" si="35"/>
        <v>TEAM 64</v>
      </c>
    </row>
    <row r="59" spans="1:47" ht="14" thickTop="1" thickBot="1" x14ac:dyDescent="0.35">
      <c r="A59" s="71" t="s">
        <v>10</v>
      </c>
      <c r="B59" s="5" t="s">
        <v>100</v>
      </c>
      <c r="C59" s="5" t="s">
        <v>97</v>
      </c>
      <c r="D59" s="35" t="s">
        <v>175</v>
      </c>
      <c r="E59" s="1" t="str">
        <f t="shared" si="36"/>
        <v xml:space="preserve"> 8</v>
      </c>
      <c r="F59" s="1" t="str">
        <f t="shared" si="37"/>
        <v xml:space="preserve"> 1</v>
      </c>
      <c r="G59" s="1">
        <f t="shared" si="38"/>
        <v>18</v>
      </c>
      <c r="H59" s="1">
        <f t="shared" si="39"/>
        <v>11</v>
      </c>
      <c r="I59" s="5" t="str">
        <f t="shared" si="40"/>
        <v>TEAM 18</v>
      </c>
      <c r="J59" s="5" t="str">
        <f t="shared" si="41"/>
        <v>TEAM 11</v>
      </c>
      <c r="K59" s="206" t="s">
        <v>157</v>
      </c>
      <c r="L59" s="206" t="s">
        <v>150</v>
      </c>
      <c r="M59" s="36" t="s">
        <v>11</v>
      </c>
      <c r="N59" s="1" t="str">
        <f t="shared" si="6"/>
        <v>18</v>
      </c>
      <c r="O59" s="1" t="str">
        <f t="shared" si="7"/>
        <v>11</v>
      </c>
      <c r="P59" s="1">
        <f t="shared" si="8"/>
        <v>28</v>
      </c>
      <c r="Q59" s="1">
        <f t="shared" si="9"/>
        <v>21</v>
      </c>
      <c r="R59" s="5" t="str">
        <f t="shared" si="10"/>
        <v>TEAM 28</v>
      </c>
      <c r="S59" s="5" t="str">
        <f t="shared" si="11"/>
        <v>TEAM 21</v>
      </c>
      <c r="T59" s="37" t="s">
        <v>12</v>
      </c>
      <c r="U59" s="1" t="str">
        <f t="shared" si="12"/>
        <v>28</v>
      </c>
      <c r="V59" s="1" t="str">
        <f t="shared" si="13"/>
        <v>21</v>
      </c>
      <c r="W59" s="1">
        <f t="shared" si="14"/>
        <v>38</v>
      </c>
      <c r="X59" s="1">
        <f t="shared" si="15"/>
        <v>31</v>
      </c>
      <c r="Y59" s="5" t="str">
        <f t="shared" si="16"/>
        <v>TEAM 38</v>
      </c>
      <c r="Z59" s="5" t="str">
        <f t="shared" si="17"/>
        <v>TEAM 31</v>
      </c>
      <c r="AA59" s="38" t="s">
        <v>13</v>
      </c>
      <c r="AB59" s="1" t="str">
        <f t="shared" si="18"/>
        <v>38</v>
      </c>
      <c r="AC59" s="1" t="str">
        <f t="shared" si="19"/>
        <v>31</v>
      </c>
      <c r="AD59" s="1">
        <f t="shared" si="20"/>
        <v>48</v>
      </c>
      <c r="AE59" s="1">
        <f t="shared" si="21"/>
        <v>41</v>
      </c>
      <c r="AF59" s="5" t="str">
        <f t="shared" si="22"/>
        <v>TEAM 48</v>
      </c>
      <c r="AG59" s="5" t="str">
        <f t="shared" si="23"/>
        <v>TEAM 41</v>
      </c>
      <c r="AH59" s="28" t="s">
        <v>102</v>
      </c>
      <c r="AI59" s="1" t="str">
        <f t="shared" si="24"/>
        <v>48</v>
      </c>
      <c r="AJ59" s="1" t="str">
        <f t="shared" si="25"/>
        <v>41</v>
      </c>
      <c r="AK59" s="1">
        <f t="shared" si="26"/>
        <v>58</v>
      </c>
      <c r="AL59" s="1">
        <f t="shared" si="27"/>
        <v>51</v>
      </c>
      <c r="AM59" s="5" t="str">
        <f t="shared" si="28"/>
        <v>TEAM 58</v>
      </c>
      <c r="AN59" s="5" t="str">
        <f t="shared" si="29"/>
        <v>TEAM 51</v>
      </c>
      <c r="AO59" s="39" t="s">
        <v>103</v>
      </c>
      <c r="AP59" s="1" t="str">
        <f t="shared" si="30"/>
        <v>58</v>
      </c>
      <c r="AQ59" s="1" t="str">
        <f t="shared" si="31"/>
        <v>51</v>
      </c>
      <c r="AR59" s="1">
        <f t="shared" si="32"/>
        <v>68</v>
      </c>
      <c r="AS59" s="1">
        <f t="shared" si="33"/>
        <v>61</v>
      </c>
      <c r="AT59" s="5" t="str">
        <f t="shared" si="34"/>
        <v>TEAM 68</v>
      </c>
      <c r="AU59" s="5" t="str">
        <f t="shared" si="35"/>
        <v>TEAM 61</v>
      </c>
    </row>
    <row r="60" spans="1:47" ht="14" thickTop="1" thickBot="1" x14ac:dyDescent="0.35">
      <c r="A60" s="34" t="s">
        <v>10</v>
      </c>
      <c r="B60" s="5" t="s">
        <v>94</v>
      </c>
      <c r="C60" s="5" t="s">
        <v>101</v>
      </c>
      <c r="D60" s="35" t="s">
        <v>175</v>
      </c>
      <c r="E60" s="1" t="str">
        <f t="shared" si="36"/>
        <v xml:space="preserve"> 5</v>
      </c>
      <c r="F60" s="1" t="str">
        <f t="shared" si="37"/>
        <v>10</v>
      </c>
      <c r="G60" s="1">
        <f t="shared" si="38"/>
        <v>15</v>
      </c>
      <c r="H60" s="1">
        <f t="shared" si="39"/>
        <v>20</v>
      </c>
      <c r="I60" s="5" t="str">
        <f t="shared" si="40"/>
        <v>TEAM 15</v>
      </c>
      <c r="J60" s="5" t="str">
        <f t="shared" si="41"/>
        <v>TEAM 20</v>
      </c>
      <c r="K60" s="206" t="s">
        <v>154</v>
      </c>
      <c r="L60" s="206" t="s">
        <v>159</v>
      </c>
      <c r="M60" s="36" t="s">
        <v>11</v>
      </c>
      <c r="N60" s="1" t="str">
        <f t="shared" si="6"/>
        <v>15</v>
      </c>
      <c r="O60" s="1" t="str">
        <f t="shared" si="7"/>
        <v>20</v>
      </c>
      <c r="P60" s="1">
        <f t="shared" si="8"/>
        <v>25</v>
      </c>
      <c r="Q60" s="1">
        <f t="shared" si="9"/>
        <v>30</v>
      </c>
      <c r="R60" s="5" t="str">
        <f t="shared" si="10"/>
        <v>TEAM 25</v>
      </c>
      <c r="S60" s="5" t="str">
        <f t="shared" si="11"/>
        <v>TEAM 30</v>
      </c>
      <c r="T60" s="37" t="s">
        <v>12</v>
      </c>
      <c r="U60" s="1" t="str">
        <f t="shared" si="12"/>
        <v>25</v>
      </c>
      <c r="V60" s="1" t="str">
        <f t="shared" si="13"/>
        <v>30</v>
      </c>
      <c r="W60" s="1">
        <f t="shared" si="14"/>
        <v>35</v>
      </c>
      <c r="X60" s="1">
        <f t="shared" si="15"/>
        <v>40</v>
      </c>
      <c r="Y60" s="5" t="str">
        <f t="shared" si="16"/>
        <v>TEAM 35</v>
      </c>
      <c r="Z60" s="5" t="str">
        <f t="shared" si="17"/>
        <v>TEAM 40</v>
      </c>
      <c r="AA60" s="38" t="s">
        <v>13</v>
      </c>
      <c r="AB60" s="1" t="str">
        <f t="shared" si="18"/>
        <v>35</v>
      </c>
      <c r="AC60" s="1" t="str">
        <f t="shared" si="19"/>
        <v>40</v>
      </c>
      <c r="AD60" s="1">
        <f t="shared" si="20"/>
        <v>45</v>
      </c>
      <c r="AE60" s="1">
        <f t="shared" si="21"/>
        <v>50</v>
      </c>
      <c r="AF60" s="5" t="str">
        <f t="shared" si="22"/>
        <v>TEAM 45</v>
      </c>
      <c r="AG60" s="5" t="str">
        <f t="shared" si="23"/>
        <v>TEAM 50</v>
      </c>
      <c r="AH60" s="28" t="s">
        <v>102</v>
      </c>
      <c r="AI60" s="1" t="str">
        <f t="shared" si="24"/>
        <v>45</v>
      </c>
      <c r="AJ60" s="1" t="str">
        <f t="shared" si="25"/>
        <v>50</v>
      </c>
      <c r="AK60" s="1">
        <f t="shared" si="26"/>
        <v>55</v>
      </c>
      <c r="AL60" s="1">
        <f t="shared" si="27"/>
        <v>60</v>
      </c>
      <c r="AM60" s="5" t="str">
        <f t="shared" si="28"/>
        <v>TEAM 55</v>
      </c>
      <c r="AN60" s="5" t="str">
        <f t="shared" si="29"/>
        <v>TEAM 60</v>
      </c>
      <c r="AO60" s="39" t="s">
        <v>103</v>
      </c>
      <c r="AP60" s="1" t="str">
        <f t="shared" si="30"/>
        <v>55</v>
      </c>
      <c r="AQ60" s="1" t="str">
        <f t="shared" si="31"/>
        <v>60</v>
      </c>
      <c r="AR60" s="1">
        <f t="shared" si="32"/>
        <v>65</v>
      </c>
      <c r="AS60" s="1">
        <f t="shared" si="33"/>
        <v>70</v>
      </c>
      <c r="AT60" s="5" t="str">
        <f t="shared" si="34"/>
        <v>TEAM 65</v>
      </c>
      <c r="AU60" s="5" t="str">
        <f t="shared" si="35"/>
        <v>TEAM 70</v>
      </c>
    </row>
    <row r="61" spans="1:47" ht="14" thickTop="1" thickBot="1" x14ac:dyDescent="0.35">
      <c r="A61" s="34" t="s">
        <v>10</v>
      </c>
      <c r="B61" s="5" t="s">
        <v>97</v>
      </c>
      <c r="C61" s="5" t="s">
        <v>93</v>
      </c>
      <c r="D61" s="35" t="s">
        <v>175</v>
      </c>
      <c r="E61" s="1" t="str">
        <f t="shared" si="36"/>
        <v xml:space="preserve"> 1</v>
      </c>
      <c r="F61" s="1" t="str">
        <f t="shared" si="37"/>
        <v xml:space="preserve"> 3</v>
      </c>
      <c r="G61" s="1">
        <f t="shared" si="38"/>
        <v>11</v>
      </c>
      <c r="H61" s="1">
        <f t="shared" si="39"/>
        <v>13</v>
      </c>
      <c r="I61" s="5" t="str">
        <f t="shared" si="40"/>
        <v>TEAM 11</v>
      </c>
      <c r="J61" s="5" t="str">
        <f t="shared" si="41"/>
        <v>TEAM 13</v>
      </c>
      <c r="K61" s="206" t="s">
        <v>150</v>
      </c>
      <c r="L61" s="206" t="s">
        <v>152</v>
      </c>
      <c r="M61" s="36" t="s">
        <v>11</v>
      </c>
      <c r="N61" s="1" t="str">
        <f t="shared" si="6"/>
        <v>11</v>
      </c>
      <c r="O61" s="1" t="str">
        <f t="shared" si="7"/>
        <v>13</v>
      </c>
      <c r="P61" s="1">
        <f t="shared" si="8"/>
        <v>21</v>
      </c>
      <c r="Q61" s="1">
        <f t="shared" si="9"/>
        <v>23</v>
      </c>
      <c r="R61" s="5" t="str">
        <f t="shared" si="10"/>
        <v>TEAM 21</v>
      </c>
      <c r="S61" s="5" t="str">
        <f t="shared" si="11"/>
        <v>TEAM 23</v>
      </c>
      <c r="T61" s="37" t="s">
        <v>12</v>
      </c>
      <c r="U61" s="1" t="str">
        <f t="shared" si="12"/>
        <v>21</v>
      </c>
      <c r="V61" s="1" t="str">
        <f t="shared" si="13"/>
        <v>23</v>
      </c>
      <c r="W61" s="1">
        <f t="shared" si="14"/>
        <v>31</v>
      </c>
      <c r="X61" s="1">
        <f t="shared" si="15"/>
        <v>33</v>
      </c>
      <c r="Y61" s="5" t="str">
        <f t="shared" si="16"/>
        <v>TEAM 31</v>
      </c>
      <c r="Z61" s="5" t="str">
        <f t="shared" si="17"/>
        <v>TEAM 33</v>
      </c>
      <c r="AA61" s="38" t="s">
        <v>13</v>
      </c>
      <c r="AB61" s="1" t="str">
        <f t="shared" si="18"/>
        <v>31</v>
      </c>
      <c r="AC61" s="1" t="str">
        <f t="shared" si="19"/>
        <v>33</v>
      </c>
      <c r="AD61" s="1">
        <f t="shared" si="20"/>
        <v>41</v>
      </c>
      <c r="AE61" s="1">
        <f t="shared" si="21"/>
        <v>43</v>
      </c>
      <c r="AF61" s="5" t="str">
        <f t="shared" si="22"/>
        <v>TEAM 41</v>
      </c>
      <c r="AG61" s="5" t="str">
        <f t="shared" si="23"/>
        <v>TEAM 43</v>
      </c>
      <c r="AH61" s="28" t="s">
        <v>102</v>
      </c>
      <c r="AI61" s="1" t="str">
        <f t="shared" si="24"/>
        <v>41</v>
      </c>
      <c r="AJ61" s="1" t="str">
        <f t="shared" si="25"/>
        <v>43</v>
      </c>
      <c r="AK61" s="1">
        <f t="shared" si="26"/>
        <v>51</v>
      </c>
      <c r="AL61" s="1">
        <f t="shared" si="27"/>
        <v>53</v>
      </c>
      <c r="AM61" s="5" t="str">
        <f t="shared" si="28"/>
        <v>TEAM 51</v>
      </c>
      <c r="AN61" s="5" t="str">
        <f t="shared" si="29"/>
        <v>TEAM 53</v>
      </c>
      <c r="AO61" s="39" t="s">
        <v>103</v>
      </c>
      <c r="AP61" s="1" t="str">
        <f t="shared" si="30"/>
        <v>51</v>
      </c>
      <c r="AQ61" s="1" t="str">
        <f t="shared" si="31"/>
        <v>53</v>
      </c>
      <c r="AR61" s="1">
        <f t="shared" si="32"/>
        <v>61</v>
      </c>
      <c r="AS61" s="1">
        <f t="shared" si="33"/>
        <v>63</v>
      </c>
      <c r="AT61" s="5" t="str">
        <f t="shared" si="34"/>
        <v>TEAM 61</v>
      </c>
      <c r="AU61" s="5" t="str">
        <f t="shared" si="35"/>
        <v>TEAM 63</v>
      </c>
    </row>
    <row r="62" spans="1:47" ht="14" thickTop="1" thickBot="1" x14ac:dyDescent="0.35">
      <c r="A62" s="34" t="s">
        <v>10</v>
      </c>
      <c r="B62" s="5" t="s">
        <v>100</v>
      </c>
      <c r="C62" s="5" t="s">
        <v>99</v>
      </c>
      <c r="D62" s="35" t="s">
        <v>175</v>
      </c>
      <c r="E62" s="1" t="str">
        <f t="shared" si="36"/>
        <v xml:space="preserve"> 8</v>
      </c>
      <c r="F62" s="1" t="str">
        <f t="shared" si="37"/>
        <v xml:space="preserve"> 4</v>
      </c>
      <c r="G62" s="1">
        <f t="shared" si="38"/>
        <v>18</v>
      </c>
      <c r="H62" s="1">
        <f t="shared" si="39"/>
        <v>14</v>
      </c>
      <c r="I62" s="5" t="str">
        <f t="shared" si="40"/>
        <v>TEAM 18</v>
      </c>
      <c r="J62" s="5" t="str">
        <f t="shared" si="41"/>
        <v>TEAM 14</v>
      </c>
      <c r="K62" s="206" t="s">
        <v>157</v>
      </c>
      <c r="L62" s="206" t="s">
        <v>153</v>
      </c>
      <c r="M62" s="36" t="s">
        <v>11</v>
      </c>
      <c r="N62" s="1" t="str">
        <f t="shared" si="6"/>
        <v>18</v>
      </c>
      <c r="O62" s="1" t="str">
        <f t="shared" si="7"/>
        <v>14</v>
      </c>
      <c r="P62" s="1">
        <f t="shared" si="8"/>
        <v>28</v>
      </c>
      <c r="Q62" s="1">
        <f t="shared" si="9"/>
        <v>24</v>
      </c>
      <c r="R62" s="5" t="str">
        <f t="shared" si="10"/>
        <v>TEAM 28</v>
      </c>
      <c r="S62" s="5" t="str">
        <f t="shared" si="11"/>
        <v>TEAM 24</v>
      </c>
      <c r="T62" s="37" t="s">
        <v>12</v>
      </c>
      <c r="U62" s="1" t="str">
        <f t="shared" si="12"/>
        <v>28</v>
      </c>
      <c r="V62" s="1" t="str">
        <f t="shared" si="13"/>
        <v>24</v>
      </c>
      <c r="W62" s="1">
        <f t="shared" si="14"/>
        <v>38</v>
      </c>
      <c r="X62" s="1">
        <f t="shared" si="15"/>
        <v>34</v>
      </c>
      <c r="Y62" s="5" t="str">
        <f t="shared" si="16"/>
        <v>TEAM 38</v>
      </c>
      <c r="Z62" s="5" t="str">
        <f t="shared" si="17"/>
        <v>TEAM 34</v>
      </c>
      <c r="AA62" s="38" t="s">
        <v>13</v>
      </c>
      <c r="AB62" s="1" t="str">
        <f t="shared" si="18"/>
        <v>38</v>
      </c>
      <c r="AC62" s="1" t="str">
        <f t="shared" si="19"/>
        <v>34</v>
      </c>
      <c r="AD62" s="1">
        <f t="shared" si="20"/>
        <v>48</v>
      </c>
      <c r="AE62" s="1">
        <f t="shared" si="21"/>
        <v>44</v>
      </c>
      <c r="AF62" s="5" t="str">
        <f t="shared" si="22"/>
        <v>TEAM 48</v>
      </c>
      <c r="AG62" s="5" t="str">
        <f t="shared" si="23"/>
        <v>TEAM 44</v>
      </c>
      <c r="AH62" s="28" t="s">
        <v>102</v>
      </c>
      <c r="AI62" s="1" t="str">
        <f t="shared" si="24"/>
        <v>48</v>
      </c>
      <c r="AJ62" s="1" t="str">
        <f t="shared" si="25"/>
        <v>44</v>
      </c>
      <c r="AK62" s="1">
        <f t="shared" si="26"/>
        <v>58</v>
      </c>
      <c r="AL62" s="1">
        <f t="shared" si="27"/>
        <v>54</v>
      </c>
      <c r="AM62" s="5" t="str">
        <f t="shared" si="28"/>
        <v>TEAM 58</v>
      </c>
      <c r="AN62" s="5" t="str">
        <f t="shared" si="29"/>
        <v>TEAM 54</v>
      </c>
      <c r="AO62" s="39" t="s">
        <v>103</v>
      </c>
      <c r="AP62" s="1" t="str">
        <f t="shared" si="30"/>
        <v>58</v>
      </c>
      <c r="AQ62" s="1" t="str">
        <f t="shared" si="31"/>
        <v>54</v>
      </c>
      <c r="AR62" s="1">
        <f t="shared" si="32"/>
        <v>68</v>
      </c>
      <c r="AS62" s="1">
        <f t="shared" si="33"/>
        <v>64</v>
      </c>
      <c r="AT62" s="5" t="str">
        <f t="shared" si="34"/>
        <v>TEAM 68</v>
      </c>
      <c r="AU62" s="5" t="str">
        <f t="shared" si="35"/>
        <v>TEAM 64</v>
      </c>
    </row>
    <row r="63" spans="1:47" ht="14" thickTop="1" thickBot="1" x14ac:dyDescent="0.35">
      <c r="A63" s="34" t="s">
        <v>10</v>
      </c>
      <c r="B63" s="5" t="s">
        <v>95</v>
      </c>
      <c r="C63" s="5" t="s">
        <v>92</v>
      </c>
      <c r="D63" s="35" t="s">
        <v>175</v>
      </c>
      <c r="E63" s="1" t="str">
        <f t="shared" si="36"/>
        <v xml:space="preserve"> 9</v>
      </c>
      <c r="F63" s="1" t="str">
        <f t="shared" si="37"/>
        <v xml:space="preserve"> 6</v>
      </c>
      <c r="G63" s="1">
        <f t="shared" si="38"/>
        <v>19</v>
      </c>
      <c r="H63" s="1">
        <f t="shared" si="39"/>
        <v>16</v>
      </c>
      <c r="I63" s="5" t="str">
        <f t="shared" si="40"/>
        <v>TEAM 19</v>
      </c>
      <c r="J63" s="5" t="str">
        <f t="shared" si="41"/>
        <v>TEAM 16</v>
      </c>
      <c r="K63" s="206" t="s">
        <v>158</v>
      </c>
      <c r="L63" s="206" t="s">
        <v>155</v>
      </c>
      <c r="M63" s="36" t="s">
        <v>11</v>
      </c>
      <c r="N63" s="1" t="str">
        <f t="shared" si="6"/>
        <v>19</v>
      </c>
      <c r="O63" s="1" t="str">
        <f t="shared" si="7"/>
        <v>16</v>
      </c>
      <c r="P63" s="1">
        <f t="shared" si="8"/>
        <v>29</v>
      </c>
      <c r="Q63" s="1">
        <f t="shared" si="9"/>
        <v>26</v>
      </c>
      <c r="R63" s="5" t="str">
        <f t="shared" si="10"/>
        <v>TEAM 29</v>
      </c>
      <c r="S63" s="5" t="str">
        <f t="shared" si="11"/>
        <v>TEAM 26</v>
      </c>
      <c r="T63" s="37" t="s">
        <v>12</v>
      </c>
      <c r="U63" s="1" t="str">
        <f t="shared" si="12"/>
        <v>29</v>
      </c>
      <c r="V63" s="1" t="str">
        <f t="shared" si="13"/>
        <v>26</v>
      </c>
      <c r="W63" s="1">
        <f t="shared" si="14"/>
        <v>39</v>
      </c>
      <c r="X63" s="1">
        <f t="shared" si="15"/>
        <v>36</v>
      </c>
      <c r="Y63" s="5" t="str">
        <f t="shared" si="16"/>
        <v>TEAM 39</v>
      </c>
      <c r="Z63" s="5" t="str">
        <f t="shared" si="17"/>
        <v>TEAM 36</v>
      </c>
      <c r="AA63" s="38" t="s">
        <v>13</v>
      </c>
      <c r="AB63" s="1" t="str">
        <f t="shared" si="18"/>
        <v>39</v>
      </c>
      <c r="AC63" s="1" t="str">
        <f t="shared" si="19"/>
        <v>36</v>
      </c>
      <c r="AD63" s="1">
        <f t="shared" si="20"/>
        <v>49</v>
      </c>
      <c r="AE63" s="1">
        <f t="shared" si="21"/>
        <v>46</v>
      </c>
      <c r="AF63" s="5" t="str">
        <f t="shared" si="22"/>
        <v>TEAM 49</v>
      </c>
      <c r="AG63" s="5" t="str">
        <f t="shared" si="23"/>
        <v>TEAM 46</v>
      </c>
      <c r="AH63" s="28" t="s">
        <v>102</v>
      </c>
      <c r="AI63" s="1" t="str">
        <f t="shared" si="24"/>
        <v>49</v>
      </c>
      <c r="AJ63" s="1" t="str">
        <f t="shared" si="25"/>
        <v>46</v>
      </c>
      <c r="AK63" s="1">
        <f t="shared" si="26"/>
        <v>59</v>
      </c>
      <c r="AL63" s="1">
        <f t="shared" si="27"/>
        <v>56</v>
      </c>
      <c r="AM63" s="5" t="str">
        <f t="shared" si="28"/>
        <v>TEAM 59</v>
      </c>
      <c r="AN63" s="5" t="str">
        <f t="shared" si="29"/>
        <v>TEAM 56</v>
      </c>
      <c r="AO63" s="39" t="s">
        <v>103</v>
      </c>
      <c r="AP63" s="1" t="str">
        <f t="shared" si="30"/>
        <v>59</v>
      </c>
      <c r="AQ63" s="1" t="str">
        <f t="shared" si="31"/>
        <v>56</v>
      </c>
      <c r="AR63" s="1">
        <f t="shared" si="32"/>
        <v>69</v>
      </c>
      <c r="AS63" s="1">
        <f t="shared" si="33"/>
        <v>66</v>
      </c>
      <c r="AT63" s="5" t="str">
        <f t="shared" si="34"/>
        <v>TEAM 69</v>
      </c>
      <c r="AU63" s="5" t="str">
        <f t="shared" si="35"/>
        <v>TEAM 66</v>
      </c>
    </row>
    <row r="64" spans="1:47" ht="14" thickTop="1" thickBot="1" x14ac:dyDescent="0.35">
      <c r="A64" s="71" t="s">
        <v>10</v>
      </c>
      <c r="B64" s="5" t="s">
        <v>98</v>
      </c>
      <c r="C64" s="5" t="s">
        <v>96</v>
      </c>
      <c r="D64" s="35" t="s">
        <v>175</v>
      </c>
      <c r="E64" s="1" t="str">
        <f t="shared" si="36"/>
        <v xml:space="preserve"> 7</v>
      </c>
      <c r="F64" s="1" t="str">
        <f t="shared" si="37"/>
        <v xml:space="preserve"> 2</v>
      </c>
      <c r="G64" s="1">
        <f t="shared" si="38"/>
        <v>17</v>
      </c>
      <c r="H64" s="1">
        <f t="shared" si="39"/>
        <v>12</v>
      </c>
      <c r="I64" s="5" t="str">
        <f t="shared" si="40"/>
        <v>TEAM 17</v>
      </c>
      <c r="J64" s="5" t="str">
        <f t="shared" si="41"/>
        <v>TEAM 12</v>
      </c>
      <c r="K64" s="206" t="s">
        <v>156</v>
      </c>
      <c r="L64" s="206" t="s">
        <v>151</v>
      </c>
      <c r="M64" s="36" t="s">
        <v>11</v>
      </c>
      <c r="N64" s="1" t="str">
        <f t="shared" si="6"/>
        <v>17</v>
      </c>
      <c r="O64" s="1" t="str">
        <f t="shared" si="7"/>
        <v>12</v>
      </c>
      <c r="P64" s="1">
        <f t="shared" si="8"/>
        <v>27</v>
      </c>
      <c r="Q64" s="1">
        <f t="shared" si="9"/>
        <v>22</v>
      </c>
      <c r="R64" s="5" t="str">
        <f t="shared" si="10"/>
        <v>TEAM 27</v>
      </c>
      <c r="S64" s="5" t="str">
        <f t="shared" si="11"/>
        <v>TEAM 22</v>
      </c>
      <c r="T64" s="37" t="s">
        <v>12</v>
      </c>
      <c r="U64" s="1" t="str">
        <f t="shared" si="12"/>
        <v>27</v>
      </c>
      <c r="V64" s="1" t="str">
        <f t="shared" si="13"/>
        <v>22</v>
      </c>
      <c r="W64" s="1">
        <f t="shared" si="14"/>
        <v>37</v>
      </c>
      <c r="X64" s="1">
        <f t="shared" si="15"/>
        <v>32</v>
      </c>
      <c r="Y64" s="5" t="str">
        <f t="shared" si="16"/>
        <v>TEAM 37</v>
      </c>
      <c r="Z64" s="5" t="str">
        <f t="shared" si="17"/>
        <v>TEAM 32</v>
      </c>
      <c r="AA64" s="38" t="s">
        <v>13</v>
      </c>
      <c r="AB64" s="1" t="str">
        <f t="shared" si="18"/>
        <v>37</v>
      </c>
      <c r="AC64" s="1" t="str">
        <f t="shared" si="19"/>
        <v>32</v>
      </c>
      <c r="AD64" s="1">
        <f t="shared" si="20"/>
        <v>47</v>
      </c>
      <c r="AE64" s="1">
        <f t="shared" si="21"/>
        <v>42</v>
      </c>
      <c r="AF64" s="5" t="str">
        <f t="shared" si="22"/>
        <v>TEAM 47</v>
      </c>
      <c r="AG64" s="5" t="str">
        <f t="shared" si="23"/>
        <v>TEAM 42</v>
      </c>
      <c r="AH64" s="28" t="s">
        <v>102</v>
      </c>
      <c r="AI64" s="1" t="str">
        <f t="shared" si="24"/>
        <v>47</v>
      </c>
      <c r="AJ64" s="1" t="str">
        <f t="shared" si="25"/>
        <v>42</v>
      </c>
      <c r="AK64" s="1">
        <f t="shared" si="26"/>
        <v>57</v>
      </c>
      <c r="AL64" s="1">
        <f t="shared" si="27"/>
        <v>52</v>
      </c>
      <c r="AM64" s="5" t="str">
        <f t="shared" si="28"/>
        <v>TEAM 57</v>
      </c>
      <c r="AN64" s="5" t="str">
        <f t="shared" si="29"/>
        <v>TEAM 52</v>
      </c>
      <c r="AO64" s="39" t="s">
        <v>103</v>
      </c>
      <c r="AP64" s="1" t="str">
        <f t="shared" si="30"/>
        <v>57</v>
      </c>
      <c r="AQ64" s="1" t="str">
        <f t="shared" si="31"/>
        <v>52</v>
      </c>
      <c r="AR64" s="1">
        <f t="shared" si="32"/>
        <v>67</v>
      </c>
      <c r="AS64" s="1">
        <f t="shared" si="33"/>
        <v>62</v>
      </c>
      <c r="AT64" s="5" t="str">
        <f t="shared" si="34"/>
        <v>TEAM 67</v>
      </c>
      <c r="AU64" s="5" t="str">
        <f t="shared" si="35"/>
        <v>TEAM 62</v>
      </c>
    </row>
    <row r="65" spans="1:47" ht="14" thickTop="1" thickBot="1" x14ac:dyDescent="0.35">
      <c r="A65" s="34" t="s">
        <v>10</v>
      </c>
      <c r="B65" s="5" t="s">
        <v>92</v>
      </c>
      <c r="C65" s="5" t="s">
        <v>97</v>
      </c>
      <c r="D65" s="35" t="s">
        <v>175</v>
      </c>
      <c r="E65" s="1" t="str">
        <f t="shared" si="36"/>
        <v xml:space="preserve"> 6</v>
      </c>
      <c r="F65" s="1" t="str">
        <f t="shared" si="37"/>
        <v xml:space="preserve"> 1</v>
      </c>
      <c r="G65" s="1">
        <f t="shared" si="38"/>
        <v>16</v>
      </c>
      <c r="H65" s="1">
        <f t="shared" si="39"/>
        <v>11</v>
      </c>
      <c r="I65" s="5" t="str">
        <f t="shared" si="40"/>
        <v>TEAM 16</v>
      </c>
      <c r="J65" s="5" t="str">
        <f t="shared" si="41"/>
        <v>TEAM 11</v>
      </c>
      <c r="K65" s="206" t="s">
        <v>155</v>
      </c>
      <c r="L65" s="206" t="s">
        <v>150</v>
      </c>
      <c r="M65" s="36" t="s">
        <v>11</v>
      </c>
      <c r="N65" s="1" t="str">
        <f t="shared" si="6"/>
        <v>16</v>
      </c>
      <c r="O65" s="1" t="str">
        <f t="shared" si="7"/>
        <v>11</v>
      </c>
      <c r="P65" s="1">
        <f t="shared" si="8"/>
        <v>26</v>
      </c>
      <c r="Q65" s="1">
        <f t="shared" si="9"/>
        <v>21</v>
      </c>
      <c r="R65" s="5" t="str">
        <f t="shared" si="10"/>
        <v>TEAM 26</v>
      </c>
      <c r="S65" s="5" t="str">
        <f t="shared" si="11"/>
        <v>TEAM 21</v>
      </c>
      <c r="T65" s="37" t="s">
        <v>12</v>
      </c>
      <c r="U65" s="1" t="str">
        <f t="shared" si="12"/>
        <v>26</v>
      </c>
      <c r="V65" s="1" t="str">
        <f t="shared" si="13"/>
        <v>21</v>
      </c>
      <c r="W65" s="1">
        <f t="shared" si="14"/>
        <v>36</v>
      </c>
      <c r="X65" s="1">
        <f t="shared" si="15"/>
        <v>31</v>
      </c>
      <c r="Y65" s="5" t="str">
        <f t="shared" si="16"/>
        <v>TEAM 36</v>
      </c>
      <c r="Z65" s="5" t="str">
        <f t="shared" si="17"/>
        <v>TEAM 31</v>
      </c>
      <c r="AA65" s="38" t="s">
        <v>13</v>
      </c>
      <c r="AB65" s="1" t="str">
        <f t="shared" si="18"/>
        <v>36</v>
      </c>
      <c r="AC65" s="1" t="str">
        <f t="shared" si="19"/>
        <v>31</v>
      </c>
      <c r="AD65" s="1">
        <f t="shared" si="20"/>
        <v>46</v>
      </c>
      <c r="AE65" s="1">
        <f t="shared" si="21"/>
        <v>41</v>
      </c>
      <c r="AF65" s="5" t="str">
        <f t="shared" si="22"/>
        <v>TEAM 46</v>
      </c>
      <c r="AG65" s="5" t="str">
        <f t="shared" si="23"/>
        <v>TEAM 41</v>
      </c>
      <c r="AH65" s="28" t="s">
        <v>102</v>
      </c>
      <c r="AI65" s="1" t="str">
        <f t="shared" si="24"/>
        <v>46</v>
      </c>
      <c r="AJ65" s="1" t="str">
        <f t="shared" si="25"/>
        <v>41</v>
      </c>
      <c r="AK65" s="1">
        <f t="shared" si="26"/>
        <v>56</v>
      </c>
      <c r="AL65" s="1">
        <f t="shared" si="27"/>
        <v>51</v>
      </c>
      <c r="AM65" s="5" t="str">
        <f t="shared" si="28"/>
        <v>TEAM 56</v>
      </c>
      <c r="AN65" s="5" t="str">
        <f t="shared" si="29"/>
        <v>TEAM 51</v>
      </c>
      <c r="AO65" s="39" t="s">
        <v>103</v>
      </c>
      <c r="AP65" s="1" t="str">
        <f t="shared" si="30"/>
        <v>56</v>
      </c>
      <c r="AQ65" s="1" t="str">
        <f t="shared" si="31"/>
        <v>51</v>
      </c>
      <c r="AR65" s="1">
        <f t="shared" si="32"/>
        <v>66</v>
      </c>
      <c r="AS65" s="1">
        <f t="shared" si="33"/>
        <v>61</v>
      </c>
      <c r="AT65" s="5" t="str">
        <f t="shared" si="34"/>
        <v>TEAM 66</v>
      </c>
      <c r="AU65" s="5" t="str">
        <f t="shared" si="35"/>
        <v>TEAM 61</v>
      </c>
    </row>
    <row r="66" spans="1:47" ht="14" thickTop="1" thickBot="1" x14ac:dyDescent="0.35">
      <c r="A66" s="34" t="s">
        <v>10</v>
      </c>
      <c r="B66" s="5" t="s">
        <v>96</v>
      </c>
      <c r="C66" s="5" t="s">
        <v>101</v>
      </c>
      <c r="D66" s="35" t="s">
        <v>175</v>
      </c>
      <c r="E66" s="1" t="str">
        <f t="shared" si="36"/>
        <v xml:space="preserve"> 2</v>
      </c>
      <c r="F66" s="1" t="str">
        <f t="shared" si="37"/>
        <v>10</v>
      </c>
      <c r="G66" s="1">
        <f t="shared" si="38"/>
        <v>12</v>
      </c>
      <c r="H66" s="1">
        <f t="shared" si="39"/>
        <v>20</v>
      </c>
      <c r="I66" s="5" t="str">
        <f t="shared" si="40"/>
        <v>TEAM 12</v>
      </c>
      <c r="J66" s="5" t="str">
        <f t="shared" si="41"/>
        <v>TEAM 20</v>
      </c>
      <c r="K66" s="206" t="s">
        <v>151</v>
      </c>
      <c r="L66" s="206" t="s">
        <v>159</v>
      </c>
      <c r="M66" s="36" t="s">
        <v>11</v>
      </c>
      <c r="N66" s="1" t="str">
        <f t="shared" si="6"/>
        <v>12</v>
      </c>
      <c r="O66" s="1" t="str">
        <f t="shared" si="7"/>
        <v>20</v>
      </c>
      <c r="P66" s="1">
        <f t="shared" si="8"/>
        <v>22</v>
      </c>
      <c r="Q66" s="1">
        <f t="shared" si="9"/>
        <v>30</v>
      </c>
      <c r="R66" s="5" t="str">
        <f t="shared" si="10"/>
        <v>TEAM 22</v>
      </c>
      <c r="S66" s="5" t="str">
        <f t="shared" si="11"/>
        <v>TEAM 30</v>
      </c>
      <c r="T66" s="37" t="s">
        <v>12</v>
      </c>
      <c r="U66" s="1" t="str">
        <f t="shared" si="12"/>
        <v>22</v>
      </c>
      <c r="V66" s="1" t="str">
        <f t="shared" si="13"/>
        <v>30</v>
      </c>
      <c r="W66" s="1">
        <f t="shared" si="14"/>
        <v>32</v>
      </c>
      <c r="X66" s="1">
        <f t="shared" si="15"/>
        <v>40</v>
      </c>
      <c r="Y66" s="5" t="str">
        <f t="shared" si="16"/>
        <v>TEAM 32</v>
      </c>
      <c r="Z66" s="5" t="str">
        <f t="shared" si="17"/>
        <v>TEAM 40</v>
      </c>
      <c r="AA66" s="38" t="s">
        <v>13</v>
      </c>
      <c r="AB66" s="1" t="str">
        <f t="shared" si="18"/>
        <v>32</v>
      </c>
      <c r="AC66" s="1" t="str">
        <f t="shared" si="19"/>
        <v>40</v>
      </c>
      <c r="AD66" s="1">
        <f t="shared" si="20"/>
        <v>42</v>
      </c>
      <c r="AE66" s="1">
        <f t="shared" si="21"/>
        <v>50</v>
      </c>
      <c r="AF66" s="5" t="str">
        <f t="shared" si="22"/>
        <v>TEAM 42</v>
      </c>
      <c r="AG66" s="5" t="str">
        <f t="shared" si="23"/>
        <v>TEAM 50</v>
      </c>
      <c r="AH66" s="28" t="s">
        <v>102</v>
      </c>
      <c r="AI66" s="1" t="str">
        <f t="shared" si="24"/>
        <v>42</v>
      </c>
      <c r="AJ66" s="1" t="str">
        <f t="shared" si="25"/>
        <v>50</v>
      </c>
      <c r="AK66" s="1">
        <f t="shared" si="26"/>
        <v>52</v>
      </c>
      <c r="AL66" s="1">
        <f t="shared" si="27"/>
        <v>60</v>
      </c>
      <c r="AM66" s="5" t="str">
        <f t="shared" si="28"/>
        <v>TEAM 52</v>
      </c>
      <c r="AN66" s="5" t="str">
        <f t="shared" si="29"/>
        <v>TEAM 60</v>
      </c>
      <c r="AO66" s="39" t="s">
        <v>103</v>
      </c>
      <c r="AP66" s="1" t="str">
        <f t="shared" si="30"/>
        <v>52</v>
      </c>
      <c r="AQ66" s="1" t="str">
        <f t="shared" si="31"/>
        <v>60</v>
      </c>
      <c r="AR66" s="1">
        <f t="shared" si="32"/>
        <v>62</v>
      </c>
      <c r="AS66" s="1">
        <f t="shared" si="33"/>
        <v>70</v>
      </c>
      <c r="AT66" s="5" t="str">
        <f t="shared" si="34"/>
        <v>TEAM 62</v>
      </c>
      <c r="AU66" s="5" t="str">
        <f t="shared" si="35"/>
        <v>TEAM 70</v>
      </c>
    </row>
    <row r="67" spans="1:47" ht="14" thickTop="1" thickBot="1" x14ac:dyDescent="0.35">
      <c r="A67" s="34" t="s">
        <v>10</v>
      </c>
      <c r="B67" s="5" t="s">
        <v>94</v>
      </c>
      <c r="C67" s="5" t="s">
        <v>99</v>
      </c>
      <c r="D67" s="35" t="s">
        <v>175</v>
      </c>
      <c r="E67" s="1" t="str">
        <f t="shared" si="36"/>
        <v xml:space="preserve"> 5</v>
      </c>
      <c r="F67" s="1" t="str">
        <f t="shared" si="37"/>
        <v xml:space="preserve"> 4</v>
      </c>
      <c r="G67" s="1">
        <f t="shared" si="38"/>
        <v>15</v>
      </c>
      <c r="H67" s="1">
        <f t="shared" si="39"/>
        <v>14</v>
      </c>
      <c r="I67" s="5" t="str">
        <f t="shared" si="40"/>
        <v>TEAM 15</v>
      </c>
      <c r="J67" s="5" t="str">
        <f t="shared" si="41"/>
        <v>TEAM 14</v>
      </c>
      <c r="K67" s="206" t="s">
        <v>154</v>
      </c>
      <c r="L67" s="206" t="s">
        <v>153</v>
      </c>
      <c r="M67" s="36" t="s">
        <v>11</v>
      </c>
      <c r="N67" s="1" t="str">
        <f t="shared" si="6"/>
        <v>15</v>
      </c>
      <c r="O67" s="1" t="str">
        <f t="shared" si="7"/>
        <v>14</v>
      </c>
      <c r="P67" s="1">
        <f t="shared" si="8"/>
        <v>25</v>
      </c>
      <c r="Q67" s="1">
        <f t="shared" si="9"/>
        <v>24</v>
      </c>
      <c r="R67" s="5" t="str">
        <f t="shared" si="10"/>
        <v>TEAM 25</v>
      </c>
      <c r="S67" s="5" t="str">
        <f t="shared" si="11"/>
        <v>TEAM 24</v>
      </c>
      <c r="T67" s="37" t="s">
        <v>12</v>
      </c>
      <c r="U67" s="1" t="str">
        <f t="shared" si="12"/>
        <v>25</v>
      </c>
      <c r="V67" s="1" t="str">
        <f t="shared" si="13"/>
        <v>24</v>
      </c>
      <c r="W67" s="1">
        <f t="shared" si="14"/>
        <v>35</v>
      </c>
      <c r="X67" s="1">
        <f t="shared" si="15"/>
        <v>34</v>
      </c>
      <c r="Y67" s="5" t="str">
        <f t="shared" si="16"/>
        <v>TEAM 35</v>
      </c>
      <c r="Z67" s="5" t="str">
        <f t="shared" si="17"/>
        <v>TEAM 34</v>
      </c>
      <c r="AA67" s="38" t="s">
        <v>13</v>
      </c>
      <c r="AB67" s="1" t="str">
        <f t="shared" si="18"/>
        <v>35</v>
      </c>
      <c r="AC67" s="1" t="str">
        <f t="shared" si="19"/>
        <v>34</v>
      </c>
      <c r="AD67" s="1">
        <f t="shared" si="20"/>
        <v>45</v>
      </c>
      <c r="AE67" s="1">
        <f t="shared" si="21"/>
        <v>44</v>
      </c>
      <c r="AF67" s="5" t="str">
        <f t="shared" si="22"/>
        <v>TEAM 45</v>
      </c>
      <c r="AG67" s="5" t="str">
        <f t="shared" si="23"/>
        <v>TEAM 44</v>
      </c>
      <c r="AH67" s="28" t="s">
        <v>102</v>
      </c>
      <c r="AI67" s="1" t="str">
        <f t="shared" si="24"/>
        <v>45</v>
      </c>
      <c r="AJ67" s="1" t="str">
        <f t="shared" si="25"/>
        <v>44</v>
      </c>
      <c r="AK67" s="1">
        <f t="shared" si="26"/>
        <v>55</v>
      </c>
      <c r="AL67" s="1">
        <f t="shared" si="27"/>
        <v>54</v>
      </c>
      <c r="AM67" s="5" t="str">
        <f t="shared" si="28"/>
        <v>TEAM 55</v>
      </c>
      <c r="AN67" s="5" t="str">
        <f t="shared" si="29"/>
        <v>TEAM 54</v>
      </c>
      <c r="AO67" s="39" t="s">
        <v>103</v>
      </c>
      <c r="AP67" s="1" t="str">
        <f t="shared" si="30"/>
        <v>55</v>
      </c>
      <c r="AQ67" s="1" t="str">
        <f t="shared" si="31"/>
        <v>54</v>
      </c>
      <c r="AR67" s="1">
        <f t="shared" si="32"/>
        <v>65</v>
      </c>
      <c r="AS67" s="1">
        <f t="shared" si="33"/>
        <v>64</v>
      </c>
      <c r="AT67" s="5" t="str">
        <f t="shared" si="34"/>
        <v>TEAM 65</v>
      </c>
      <c r="AU67" s="5" t="str">
        <f t="shared" si="35"/>
        <v>TEAM 64</v>
      </c>
    </row>
    <row r="68" spans="1:47" ht="14" thickTop="1" thickBot="1" x14ac:dyDescent="0.35">
      <c r="A68" s="34" t="s">
        <v>10</v>
      </c>
      <c r="B68" s="5" t="s">
        <v>93</v>
      </c>
      <c r="C68" s="5" t="s">
        <v>100</v>
      </c>
      <c r="D68" s="35" t="s">
        <v>175</v>
      </c>
      <c r="E68" s="1" t="str">
        <f t="shared" si="36"/>
        <v xml:space="preserve"> 3</v>
      </c>
      <c r="F68" s="1" t="str">
        <f t="shared" si="37"/>
        <v xml:space="preserve"> 8</v>
      </c>
      <c r="G68" s="1">
        <f t="shared" si="38"/>
        <v>13</v>
      </c>
      <c r="H68" s="1">
        <f t="shared" si="39"/>
        <v>18</v>
      </c>
      <c r="I68" s="5" t="str">
        <f t="shared" si="40"/>
        <v>TEAM 13</v>
      </c>
      <c r="J68" s="5" t="str">
        <f t="shared" si="41"/>
        <v>TEAM 18</v>
      </c>
      <c r="K68" s="206" t="s">
        <v>152</v>
      </c>
      <c r="L68" s="206" t="s">
        <v>157</v>
      </c>
      <c r="M68" s="36" t="s">
        <v>11</v>
      </c>
      <c r="N68" s="1" t="str">
        <f t="shared" si="6"/>
        <v>13</v>
      </c>
      <c r="O68" s="1" t="str">
        <f t="shared" si="7"/>
        <v>18</v>
      </c>
      <c r="P68" s="1">
        <f t="shared" si="8"/>
        <v>23</v>
      </c>
      <c r="Q68" s="1">
        <f t="shared" si="9"/>
        <v>28</v>
      </c>
      <c r="R68" s="5" t="str">
        <f t="shared" si="10"/>
        <v>TEAM 23</v>
      </c>
      <c r="S68" s="5" t="str">
        <f t="shared" si="11"/>
        <v>TEAM 28</v>
      </c>
      <c r="T68" s="37" t="s">
        <v>12</v>
      </c>
      <c r="U68" s="1" t="str">
        <f t="shared" si="12"/>
        <v>23</v>
      </c>
      <c r="V68" s="1" t="str">
        <f t="shared" si="13"/>
        <v>28</v>
      </c>
      <c r="W68" s="1">
        <f t="shared" si="14"/>
        <v>33</v>
      </c>
      <c r="X68" s="1">
        <f t="shared" si="15"/>
        <v>38</v>
      </c>
      <c r="Y68" s="5" t="str">
        <f t="shared" si="16"/>
        <v>TEAM 33</v>
      </c>
      <c r="Z68" s="5" t="str">
        <f t="shared" si="17"/>
        <v>TEAM 38</v>
      </c>
      <c r="AA68" s="38" t="s">
        <v>13</v>
      </c>
      <c r="AB68" s="1" t="str">
        <f t="shared" si="18"/>
        <v>33</v>
      </c>
      <c r="AC68" s="1" t="str">
        <f t="shared" si="19"/>
        <v>38</v>
      </c>
      <c r="AD68" s="1">
        <f t="shared" si="20"/>
        <v>43</v>
      </c>
      <c r="AE68" s="1">
        <f t="shared" si="21"/>
        <v>48</v>
      </c>
      <c r="AF68" s="5" t="str">
        <f t="shared" si="22"/>
        <v>TEAM 43</v>
      </c>
      <c r="AG68" s="5" t="str">
        <f t="shared" si="23"/>
        <v>TEAM 48</v>
      </c>
      <c r="AH68" s="28" t="s">
        <v>102</v>
      </c>
      <c r="AI68" s="1" t="str">
        <f t="shared" si="24"/>
        <v>43</v>
      </c>
      <c r="AJ68" s="1" t="str">
        <f t="shared" si="25"/>
        <v>48</v>
      </c>
      <c r="AK68" s="1">
        <f t="shared" si="26"/>
        <v>53</v>
      </c>
      <c r="AL68" s="1">
        <f t="shared" si="27"/>
        <v>58</v>
      </c>
      <c r="AM68" s="5" t="str">
        <f t="shared" si="28"/>
        <v>TEAM 53</v>
      </c>
      <c r="AN68" s="5" t="str">
        <f t="shared" si="29"/>
        <v>TEAM 58</v>
      </c>
      <c r="AO68" s="39" t="s">
        <v>103</v>
      </c>
      <c r="AP68" s="1" t="str">
        <f t="shared" si="30"/>
        <v>53</v>
      </c>
      <c r="AQ68" s="1" t="str">
        <f t="shared" si="31"/>
        <v>58</v>
      </c>
      <c r="AR68" s="1">
        <f t="shared" si="32"/>
        <v>63</v>
      </c>
      <c r="AS68" s="1">
        <f t="shared" si="33"/>
        <v>68</v>
      </c>
      <c r="AT68" s="5" t="str">
        <f t="shared" si="34"/>
        <v>TEAM 63</v>
      </c>
      <c r="AU68" s="5" t="str">
        <f t="shared" si="35"/>
        <v>TEAM 68</v>
      </c>
    </row>
    <row r="69" spans="1:47" ht="14" thickTop="1" thickBot="1" x14ac:dyDescent="0.35">
      <c r="A69" s="34" t="s">
        <v>10</v>
      </c>
      <c r="B69" s="5" t="s">
        <v>95</v>
      </c>
      <c r="C69" s="5" t="s">
        <v>98</v>
      </c>
      <c r="D69" s="35" t="s">
        <v>175</v>
      </c>
      <c r="E69" s="1" t="str">
        <f t="shared" si="36"/>
        <v xml:space="preserve"> 9</v>
      </c>
      <c r="F69" s="1" t="str">
        <f t="shared" si="37"/>
        <v xml:space="preserve"> 7</v>
      </c>
      <c r="G69" s="1">
        <f t="shared" si="38"/>
        <v>19</v>
      </c>
      <c r="H69" s="1">
        <f t="shared" si="39"/>
        <v>17</v>
      </c>
      <c r="I69" s="5" t="str">
        <f t="shared" si="40"/>
        <v>TEAM 19</v>
      </c>
      <c r="J69" s="5" t="str">
        <f t="shared" si="41"/>
        <v>TEAM 17</v>
      </c>
      <c r="K69" s="206" t="s">
        <v>158</v>
      </c>
      <c r="L69" s="206" t="s">
        <v>156</v>
      </c>
      <c r="M69" s="36" t="s">
        <v>11</v>
      </c>
      <c r="N69" s="1" t="str">
        <f t="shared" si="6"/>
        <v>19</v>
      </c>
      <c r="O69" s="1" t="str">
        <f t="shared" si="7"/>
        <v>17</v>
      </c>
      <c r="P69" s="1">
        <f t="shared" si="8"/>
        <v>29</v>
      </c>
      <c r="Q69" s="1">
        <f t="shared" si="9"/>
        <v>27</v>
      </c>
      <c r="R69" s="5" t="str">
        <f t="shared" si="10"/>
        <v>TEAM 29</v>
      </c>
      <c r="S69" s="5" t="str">
        <f t="shared" si="11"/>
        <v>TEAM 27</v>
      </c>
      <c r="T69" s="37" t="s">
        <v>12</v>
      </c>
      <c r="U69" s="1" t="str">
        <f t="shared" si="12"/>
        <v>29</v>
      </c>
      <c r="V69" s="1" t="str">
        <f t="shared" si="13"/>
        <v>27</v>
      </c>
      <c r="W69" s="1">
        <f t="shared" si="14"/>
        <v>39</v>
      </c>
      <c r="X69" s="1">
        <f t="shared" si="15"/>
        <v>37</v>
      </c>
      <c r="Y69" s="5" t="str">
        <f t="shared" si="16"/>
        <v>TEAM 39</v>
      </c>
      <c r="Z69" s="5" t="str">
        <f t="shared" si="17"/>
        <v>TEAM 37</v>
      </c>
      <c r="AA69" s="38" t="s">
        <v>13</v>
      </c>
      <c r="AB69" s="1" t="str">
        <f t="shared" si="18"/>
        <v>39</v>
      </c>
      <c r="AC69" s="1" t="str">
        <f t="shared" si="19"/>
        <v>37</v>
      </c>
      <c r="AD69" s="1">
        <f t="shared" si="20"/>
        <v>49</v>
      </c>
      <c r="AE69" s="1">
        <f t="shared" si="21"/>
        <v>47</v>
      </c>
      <c r="AF69" s="5" t="str">
        <f t="shared" si="22"/>
        <v>TEAM 49</v>
      </c>
      <c r="AG69" s="5" t="str">
        <f t="shared" si="23"/>
        <v>TEAM 47</v>
      </c>
      <c r="AH69" s="28" t="s">
        <v>102</v>
      </c>
      <c r="AI69" s="1" t="str">
        <f t="shared" si="24"/>
        <v>49</v>
      </c>
      <c r="AJ69" s="1" t="str">
        <f t="shared" si="25"/>
        <v>47</v>
      </c>
      <c r="AK69" s="1">
        <f t="shared" si="26"/>
        <v>59</v>
      </c>
      <c r="AL69" s="1">
        <f t="shared" si="27"/>
        <v>57</v>
      </c>
      <c r="AM69" s="5" t="str">
        <f t="shared" si="28"/>
        <v>TEAM 59</v>
      </c>
      <c r="AN69" s="5" t="str">
        <f t="shared" si="29"/>
        <v>TEAM 57</v>
      </c>
      <c r="AO69" s="39" t="s">
        <v>103</v>
      </c>
      <c r="AP69" s="1" t="str">
        <f t="shared" si="30"/>
        <v>59</v>
      </c>
      <c r="AQ69" s="1" t="str">
        <f t="shared" si="31"/>
        <v>57</v>
      </c>
      <c r="AR69" s="1">
        <f t="shared" si="32"/>
        <v>69</v>
      </c>
      <c r="AS69" s="1">
        <f t="shared" si="33"/>
        <v>67</v>
      </c>
      <c r="AT69" s="5" t="str">
        <f t="shared" si="34"/>
        <v>TEAM 69</v>
      </c>
      <c r="AU69" s="5" t="str">
        <f t="shared" si="35"/>
        <v>TEAM 67</v>
      </c>
    </row>
    <row r="70" spans="1:47" ht="14" thickTop="1" thickBot="1" x14ac:dyDescent="0.35">
      <c r="A70" s="34" t="s">
        <v>10</v>
      </c>
      <c r="B70" s="5" t="s">
        <v>101</v>
      </c>
      <c r="C70" s="5" t="s">
        <v>95</v>
      </c>
      <c r="D70" s="35" t="s">
        <v>175</v>
      </c>
      <c r="E70" s="1" t="str">
        <f t="shared" si="36"/>
        <v>10</v>
      </c>
      <c r="F70" s="1" t="str">
        <f t="shared" si="37"/>
        <v xml:space="preserve"> 9</v>
      </c>
      <c r="G70" s="1">
        <f t="shared" si="38"/>
        <v>20</v>
      </c>
      <c r="H70" s="1">
        <f t="shared" si="39"/>
        <v>19</v>
      </c>
      <c r="I70" s="5" t="str">
        <f t="shared" si="40"/>
        <v>TEAM 20</v>
      </c>
      <c r="J70" s="5" t="str">
        <f t="shared" si="41"/>
        <v>TEAM 19</v>
      </c>
      <c r="K70" s="206" t="s">
        <v>159</v>
      </c>
      <c r="L70" s="206" t="s">
        <v>158</v>
      </c>
      <c r="M70" s="36" t="s">
        <v>11</v>
      </c>
      <c r="N70" s="1" t="str">
        <f t="shared" ref="N70:N94" si="42">RIGHT(I70,2)</f>
        <v>20</v>
      </c>
      <c r="O70" s="1" t="str">
        <f t="shared" ref="O70:O94" si="43">RIGHT(J70,2)</f>
        <v>19</v>
      </c>
      <c r="P70" s="1">
        <f t="shared" ref="P70:P94" si="44">N70+10</f>
        <v>30</v>
      </c>
      <c r="Q70" s="1">
        <f t="shared" ref="Q70:Q94" si="45">O70+10</f>
        <v>29</v>
      </c>
      <c r="R70" s="5" t="str">
        <f t="shared" ref="R70:R94" si="46">CONCATENATE("TEAM ",P70)</f>
        <v>TEAM 30</v>
      </c>
      <c r="S70" s="5" t="str">
        <f t="shared" ref="S70:S94" si="47">CONCATENATE("TEAM ",Q70)</f>
        <v>TEAM 29</v>
      </c>
      <c r="T70" s="37" t="s">
        <v>12</v>
      </c>
      <c r="U70" s="1" t="str">
        <f t="shared" ref="U70:U94" si="48">RIGHT(R70,2)</f>
        <v>30</v>
      </c>
      <c r="V70" s="1" t="str">
        <f t="shared" ref="V70:V94" si="49">RIGHT(S70,2)</f>
        <v>29</v>
      </c>
      <c r="W70" s="1">
        <f t="shared" ref="W70:W94" si="50">U70+10</f>
        <v>40</v>
      </c>
      <c r="X70" s="1">
        <f t="shared" ref="X70:X94" si="51">V70+10</f>
        <v>39</v>
      </c>
      <c r="Y70" s="5" t="str">
        <f t="shared" ref="Y70:Y94" si="52">CONCATENATE("TEAM ",W70)</f>
        <v>TEAM 40</v>
      </c>
      <c r="Z70" s="5" t="str">
        <f t="shared" ref="Z70:Z94" si="53">CONCATENATE("TEAM ",X70)</f>
        <v>TEAM 39</v>
      </c>
      <c r="AA70" s="38" t="s">
        <v>13</v>
      </c>
      <c r="AB70" s="1" t="str">
        <f t="shared" ref="AB70:AB94" si="54">RIGHT(Y70,2)</f>
        <v>40</v>
      </c>
      <c r="AC70" s="1" t="str">
        <f t="shared" ref="AC70:AC94" si="55">RIGHT(Z70,2)</f>
        <v>39</v>
      </c>
      <c r="AD70" s="1">
        <f t="shared" ref="AD70:AD94" si="56">AB70+10</f>
        <v>50</v>
      </c>
      <c r="AE70" s="1">
        <f t="shared" ref="AE70:AE94" si="57">AC70+10</f>
        <v>49</v>
      </c>
      <c r="AF70" s="5" t="str">
        <f t="shared" ref="AF70:AF94" si="58">CONCATENATE("TEAM ",AD70)</f>
        <v>TEAM 50</v>
      </c>
      <c r="AG70" s="5" t="str">
        <f t="shared" ref="AG70:AG94" si="59">CONCATENATE("TEAM ",AE70)</f>
        <v>TEAM 49</v>
      </c>
      <c r="AH70" s="28" t="s">
        <v>102</v>
      </c>
      <c r="AI70" s="1" t="str">
        <f t="shared" ref="AI70:AI94" si="60">RIGHT(AF70,2)</f>
        <v>50</v>
      </c>
      <c r="AJ70" s="1" t="str">
        <f t="shared" ref="AJ70:AJ94" si="61">RIGHT(AG70,2)</f>
        <v>49</v>
      </c>
      <c r="AK70" s="1">
        <f t="shared" ref="AK70:AK94" si="62">AI70+10</f>
        <v>60</v>
      </c>
      <c r="AL70" s="1">
        <f t="shared" ref="AL70:AL94" si="63">AJ70+10</f>
        <v>59</v>
      </c>
      <c r="AM70" s="5" t="str">
        <f t="shared" ref="AM70:AM94" si="64">CONCATENATE("TEAM ",AK70)</f>
        <v>TEAM 60</v>
      </c>
      <c r="AN70" s="5" t="str">
        <f t="shared" ref="AN70:AN94" si="65">CONCATENATE("TEAM ",AL70)</f>
        <v>TEAM 59</v>
      </c>
      <c r="AO70" s="39" t="s">
        <v>103</v>
      </c>
      <c r="AP70" s="1" t="str">
        <f t="shared" ref="AP70:AP94" si="66">RIGHT(AM70,2)</f>
        <v>60</v>
      </c>
      <c r="AQ70" s="1" t="str">
        <f t="shared" ref="AQ70:AQ94" si="67">RIGHT(AN70,2)</f>
        <v>59</v>
      </c>
      <c r="AR70" s="1">
        <f t="shared" ref="AR70:AR94" si="68">AP70+10</f>
        <v>70</v>
      </c>
      <c r="AS70" s="1">
        <f t="shared" ref="AS70:AS94" si="69">AQ70+10</f>
        <v>69</v>
      </c>
      <c r="AT70" s="5" t="str">
        <f t="shared" ref="AT70:AT94" si="70">CONCATENATE("TEAM ",AR70)</f>
        <v>TEAM 70</v>
      </c>
      <c r="AU70" s="5" t="str">
        <f t="shared" ref="AU70:AU94" si="71">CONCATENATE("TEAM ",AS70)</f>
        <v>TEAM 69</v>
      </c>
    </row>
    <row r="71" spans="1:47" ht="14" thickTop="1" thickBot="1" x14ac:dyDescent="0.35">
      <c r="A71" s="34" t="s">
        <v>10</v>
      </c>
      <c r="B71" s="5" t="s">
        <v>96</v>
      </c>
      <c r="C71" s="5" t="s">
        <v>94</v>
      </c>
      <c r="D71" s="35" t="s">
        <v>175</v>
      </c>
      <c r="E71" s="1" t="str">
        <f t="shared" si="36"/>
        <v xml:space="preserve"> 2</v>
      </c>
      <c r="F71" s="1" t="str">
        <f t="shared" si="37"/>
        <v xml:space="preserve"> 5</v>
      </c>
      <c r="G71" s="1">
        <f t="shared" si="38"/>
        <v>12</v>
      </c>
      <c r="H71" s="1">
        <f t="shared" si="39"/>
        <v>15</v>
      </c>
      <c r="I71" s="5" t="str">
        <f t="shared" si="40"/>
        <v>TEAM 12</v>
      </c>
      <c r="J71" s="5" t="str">
        <f t="shared" si="41"/>
        <v>TEAM 15</v>
      </c>
      <c r="K71" s="206" t="s">
        <v>151</v>
      </c>
      <c r="L71" s="206" t="s">
        <v>154</v>
      </c>
      <c r="M71" s="36" t="s">
        <v>11</v>
      </c>
      <c r="N71" s="1" t="str">
        <f t="shared" si="42"/>
        <v>12</v>
      </c>
      <c r="O71" s="1" t="str">
        <f t="shared" si="43"/>
        <v>15</v>
      </c>
      <c r="P71" s="1">
        <f t="shared" si="44"/>
        <v>22</v>
      </c>
      <c r="Q71" s="1">
        <f t="shared" si="45"/>
        <v>25</v>
      </c>
      <c r="R71" s="5" t="str">
        <f t="shared" si="46"/>
        <v>TEAM 22</v>
      </c>
      <c r="S71" s="5" t="str">
        <f t="shared" si="47"/>
        <v>TEAM 25</v>
      </c>
      <c r="T71" s="37" t="s">
        <v>12</v>
      </c>
      <c r="U71" s="1" t="str">
        <f t="shared" si="48"/>
        <v>22</v>
      </c>
      <c r="V71" s="1" t="str">
        <f t="shared" si="49"/>
        <v>25</v>
      </c>
      <c r="W71" s="1">
        <f t="shared" si="50"/>
        <v>32</v>
      </c>
      <c r="X71" s="1">
        <f t="shared" si="51"/>
        <v>35</v>
      </c>
      <c r="Y71" s="5" t="str">
        <f t="shared" si="52"/>
        <v>TEAM 32</v>
      </c>
      <c r="Z71" s="5" t="str">
        <f t="shared" si="53"/>
        <v>TEAM 35</v>
      </c>
      <c r="AA71" s="38" t="s">
        <v>13</v>
      </c>
      <c r="AB71" s="1" t="str">
        <f t="shared" si="54"/>
        <v>32</v>
      </c>
      <c r="AC71" s="1" t="str">
        <f t="shared" si="55"/>
        <v>35</v>
      </c>
      <c r="AD71" s="1">
        <f t="shared" si="56"/>
        <v>42</v>
      </c>
      <c r="AE71" s="1">
        <f t="shared" si="57"/>
        <v>45</v>
      </c>
      <c r="AF71" s="5" t="str">
        <f t="shared" si="58"/>
        <v>TEAM 42</v>
      </c>
      <c r="AG71" s="5" t="str">
        <f t="shared" si="59"/>
        <v>TEAM 45</v>
      </c>
      <c r="AH71" s="28" t="s">
        <v>102</v>
      </c>
      <c r="AI71" s="1" t="str">
        <f t="shared" si="60"/>
        <v>42</v>
      </c>
      <c r="AJ71" s="1" t="str">
        <f t="shared" si="61"/>
        <v>45</v>
      </c>
      <c r="AK71" s="1">
        <f t="shared" si="62"/>
        <v>52</v>
      </c>
      <c r="AL71" s="1">
        <f t="shared" si="63"/>
        <v>55</v>
      </c>
      <c r="AM71" s="5" t="str">
        <f t="shared" si="64"/>
        <v>TEAM 52</v>
      </c>
      <c r="AN71" s="5" t="str">
        <f t="shared" si="65"/>
        <v>TEAM 55</v>
      </c>
      <c r="AO71" s="39" t="s">
        <v>103</v>
      </c>
      <c r="AP71" s="1" t="str">
        <f t="shared" si="66"/>
        <v>52</v>
      </c>
      <c r="AQ71" s="1" t="str">
        <f t="shared" si="67"/>
        <v>55</v>
      </c>
      <c r="AR71" s="1">
        <f t="shared" si="68"/>
        <v>62</v>
      </c>
      <c r="AS71" s="1">
        <f t="shared" si="69"/>
        <v>65</v>
      </c>
      <c r="AT71" s="5" t="str">
        <f t="shared" si="70"/>
        <v>TEAM 62</v>
      </c>
      <c r="AU71" s="5" t="str">
        <f t="shared" si="71"/>
        <v>TEAM 65</v>
      </c>
    </row>
    <row r="72" spans="1:47" ht="14" thickTop="1" thickBot="1" x14ac:dyDescent="0.35">
      <c r="A72" s="34" t="s">
        <v>10</v>
      </c>
      <c r="B72" s="5" t="s">
        <v>98</v>
      </c>
      <c r="C72" s="5" t="s">
        <v>97</v>
      </c>
      <c r="D72" s="35" t="s">
        <v>175</v>
      </c>
      <c r="E72" s="1" t="str">
        <f t="shared" si="36"/>
        <v xml:space="preserve"> 7</v>
      </c>
      <c r="F72" s="1" t="str">
        <f t="shared" si="37"/>
        <v xml:space="preserve"> 1</v>
      </c>
      <c r="G72" s="1">
        <f t="shared" si="38"/>
        <v>17</v>
      </c>
      <c r="H72" s="1">
        <f t="shared" si="39"/>
        <v>11</v>
      </c>
      <c r="I72" s="5" t="str">
        <f t="shared" si="40"/>
        <v>TEAM 17</v>
      </c>
      <c r="J72" s="5" t="str">
        <f t="shared" si="41"/>
        <v>TEAM 11</v>
      </c>
      <c r="K72" s="206" t="s">
        <v>156</v>
      </c>
      <c r="L72" s="206" t="s">
        <v>150</v>
      </c>
      <c r="M72" s="36" t="s">
        <v>11</v>
      </c>
      <c r="N72" s="1" t="str">
        <f t="shared" si="42"/>
        <v>17</v>
      </c>
      <c r="O72" s="1" t="str">
        <f t="shared" si="43"/>
        <v>11</v>
      </c>
      <c r="P72" s="1">
        <f t="shared" si="44"/>
        <v>27</v>
      </c>
      <c r="Q72" s="1">
        <f t="shared" si="45"/>
        <v>21</v>
      </c>
      <c r="R72" s="5" t="str">
        <f t="shared" si="46"/>
        <v>TEAM 27</v>
      </c>
      <c r="S72" s="5" t="str">
        <f t="shared" si="47"/>
        <v>TEAM 21</v>
      </c>
      <c r="T72" s="37" t="s">
        <v>12</v>
      </c>
      <c r="U72" s="1" t="str">
        <f t="shared" si="48"/>
        <v>27</v>
      </c>
      <c r="V72" s="1" t="str">
        <f t="shared" si="49"/>
        <v>21</v>
      </c>
      <c r="W72" s="1">
        <f t="shared" si="50"/>
        <v>37</v>
      </c>
      <c r="X72" s="1">
        <f t="shared" si="51"/>
        <v>31</v>
      </c>
      <c r="Y72" s="5" t="str">
        <f t="shared" si="52"/>
        <v>TEAM 37</v>
      </c>
      <c r="Z72" s="5" t="str">
        <f t="shared" si="53"/>
        <v>TEAM 31</v>
      </c>
      <c r="AA72" s="38" t="s">
        <v>13</v>
      </c>
      <c r="AB72" s="1" t="str">
        <f t="shared" si="54"/>
        <v>37</v>
      </c>
      <c r="AC72" s="1" t="str">
        <f t="shared" si="55"/>
        <v>31</v>
      </c>
      <c r="AD72" s="1">
        <f t="shared" si="56"/>
        <v>47</v>
      </c>
      <c r="AE72" s="1">
        <f t="shared" si="57"/>
        <v>41</v>
      </c>
      <c r="AF72" s="5" t="str">
        <f t="shared" si="58"/>
        <v>TEAM 47</v>
      </c>
      <c r="AG72" s="5" t="str">
        <f t="shared" si="59"/>
        <v>TEAM 41</v>
      </c>
      <c r="AH72" s="28" t="s">
        <v>102</v>
      </c>
      <c r="AI72" s="1" t="str">
        <f t="shared" si="60"/>
        <v>47</v>
      </c>
      <c r="AJ72" s="1" t="str">
        <f t="shared" si="61"/>
        <v>41</v>
      </c>
      <c r="AK72" s="1">
        <f t="shared" si="62"/>
        <v>57</v>
      </c>
      <c r="AL72" s="1">
        <f t="shared" si="63"/>
        <v>51</v>
      </c>
      <c r="AM72" s="5" t="str">
        <f t="shared" si="64"/>
        <v>TEAM 57</v>
      </c>
      <c r="AN72" s="5" t="str">
        <f t="shared" si="65"/>
        <v>TEAM 51</v>
      </c>
      <c r="AO72" s="39" t="s">
        <v>103</v>
      </c>
      <c r="AP72" s="1" t="str">
        <f t="shared" si="66"/>
        <v>57</v>
      </c>
      <c r="AQ72" s="1" t="str">
        <f t="shared" si="67"/>
        <v>51</v>
      </c>
      <c r="AR72" s="1">
        <f t="shared" si="68"/>
        <v>67</v>
      </c>
      <c r="AS72" s="1">
        <f t="shared" si="69"/>
        <v>61</v>
      </c>
      <c r="AT72" s="5" t="str">
        <f t="shared" si="70"/>
        <v>TEAM 67</v>
      </c>
      <c r="AU72" s="5" t="str">
        <f t="shared" si="71"/>
        <v>TEAM 61</v>
      </c>
    </row>
    <row r="73" spans="1:47" ht="14" thickTop="1" thickBot="1" x14ac:dyDescent="0.35">
      <c r="A73" s="34" t="s">
        <v>10</v>
      </c>
      <c r="B73" s="5" t="s">
        <v>99</v>
      </c>
      <c r="C73" s="5" t="s">
        <v>93</v>
      </c>
      <c r="D73" s="35" t="s">
        <v>175</v>
      </c>
      <c r="E73" s="1" t="str">
        <f t="shared" si="36"/>
        <v xml:space="preserve"> 4</v>
      </c>
      <c r="F73" s="1" t="str">
        <f t="shared" si="37"/>
        <v xml:space="preserve"> 3</v>
      </c>
      <c r="G73" s="1">
        <f t="shared" si="38"/>
        <v>14</v>
      </c>
      <c r="H73" s="1">
        <f t="shared" si="39"/>
        <v>13</v>
      </c>
      <c r="I73" s="5" t="str">
        <f t="shared" si="40"/>
        <v>TEAM 14</v>
      </c>
      <c r="J73" s="5" t="str">
        <f t="shared" si="41"/>
        <v>TEAM 13</v>
      </c>
      <c r="K73" s="206" t="s">
        <v>153</v>
      </c>
      <c r="L73" s="206" t="s">
        <v>152</v>
      </c>
      <c r="M73" s="36" t="s">
        <v>11</v>
      </c>
      <c r="N73" s="1" t="str">
        <f t="shared" si="42"/>
        <v>14</v>
      </c>
      <c r="O73" s="1" t="str">
        <f t="shared" si="43"/>
        <v>13</v>
      </c>
      <c r="P73" s="1">
        <f t="shared" si="44"/>
        <v>24</v>
      </c>
      <c r="Q73" s="1">
        <f t="shared" si="45"/>
        <v>23</v>
      </c>
      <c r="R73" s="5" t="str">
        <f t="shared" si="46"/>
        <v>TEAM 24</v>
      </c>
      <c r="S73" s="5" t="str">
        <f t="shared" si="47"/>
        <v>TEAM 23</v>
      </c>
      <c r="T73" s="37" t="s">
        <v>12</v>
      </c>
      <c r="U73" s="1" t="str">
        <f t="shared" si="48"/>
        <v>24</v>
      </c>
      <c r="V73" s="1" t="str">
        <f t="shared" si="49"/>
        <v>23</v>
      </c>
      <c r="W73" s="1">
        <f t="shared" si="50"/>
        <v>34</v>
      </c>
      <c r="X73" s="1">
        <f t="shared" si="51"/>
        <v>33</v>
      </c>
      <c r="Y73" s="5" t="str">
        <f t="shared" si="52"/>
        <v>TEAM 34</v>
      </c>
      <c r="Z73" s="5" t="str">
        <f t="shared" si="53"/>
        <v>TEAM 33</v>
      </c>
      <c r="AA73" s="38" t="s">
        <v>13</v>
      </c>
      <c r="AB73" s="1" t="str">
        <f t="shared" si="54"/>
        <v>34</v>
      </c>
      <c r="AC73" s="1" t="str">
        <f t="shared" si="55"/>
        <v>33</v>
      </c>
      <c r="AD73" s="1">
        <f t="shared" si="56"/>
        <v>44</v>
      </c>
      <c r="AE73" s="1">
        <f t="shared" si="57"/>
        <v>43</v>
      </c>
      <c r="AF73" s="5" t="str">
        <f t="shared" si="58"/>
        <v>TEAM 44</v>
      </c>
      <c r="AG73" s="5" t="str">
        <f t="shared" si="59"/>
        <v>TEAM 43</v>
      </c>
      <c r="AH73" s="28" t="s">
        <v>102</v>
      </c>
      <c r="AI73" s="1" t="str">
        <f t="shared" si="60"/>
        <v>44</v>
      </c>
      <c r="AJ73" s="1" t="str">
        <f t="shared" si="61"/>
        <v>43</v>
      </c>
      <c r="AK73" s="1">
        <f t="shared" si="62"/>
        <v>54</v>
      </c>
      <c r="AL73" s="1">
        <f t="shared" si="63"/>
        <v>53</v>
      </c>
      <c r="AM73" s="5" t="str">
        <f t="shared" si="64"/>
        <v>TEAM 54</v>
      </c>
      <c r="AN73" s="5" t="str">
        <f t="shared" si="65"/>
        <v>TEAM 53</v>
      </c>
      <c r="AO73" s="39" t="s">
        <v>103</v>
      </c>
      <c r="AP73" s="1" t="str">
        <f t="shared" si="66"/>
        <v>54</v>
      </c>
      <c r="AQ73" s="1" t="str">
        <f t="shared" si="67"/>
        <v>53</v>
      </c>
      <c r="AR73" s="1">
        <f t="shared" si="68"/>
        <v>64</v>
      </c>
      <c r="AS73" s="1">
        <f t="shared" si="69"/>
        <v>63</v>
      </c>
      <c r="AT73" s="5" t="str">
        <f t="shared" si="70"/>
        <v>TEAM 64</v>
      </c>
      <c r="AU73" s="5" t="str">
        <f t="shared" si="71"/>
        <v>TEAM 63</v>
      </c>
    </row>
    <row r="74" spans="1:47" ht="14" thickTop="1" thickBot="1" x14ac:dyDescent="0.35">
      <c r="A74" s="34" t="s">
        <v>10</v>
      </c>
      <c r="B74" s="5" t="s">
        <v>92</v>
      </c>
      <c r="C74" s="5" t="s">
        <v>100</v>
      </c>
      <c r="D74" s="35" t="s">
        <v>175</v>
      </c>
      <c r="E74" s="1" t="str">
        <f t="shared" si="36"/>
        <v xml:space="preserve"> 6</v>
      </c>
      <c r="F74" s="1" t="str">
        <f t="shared" si="37"/>
        <v xml:space="preserve"> 8</v>
      </c>
      <c r="G74" s="1">
        <f t="shared" si="38"/>
        <v>16</v>
      </c>
      <c r="H74" s="1">
        <f t="shared" si="39"/>
        <v>18</v>
      </c>
      <c r="I74" s="5" t="str">
        <f t="shared" si="40"/>
        <v>TEAM 16</v>
      </c>
      <c r="J74" s="5" t="str">
        <f t="shared" si="41"/>
        <v>TEAM 18</v>
      </c>
      <c r="K74" s="206" t="s">
        <v>155</v>
      </c>
      <c r="L74" s="206" t="s">
        <v>157</v>
      </c>
      <c r="M74" s="36" t="s">
        <v>11</v>
      </c>
      <c r="N74" s="1" t="str">
        <f t="shared" si="42"/>
        <v>16</v>
      </c>
      <c r="O74" s="1" t="str">
        <f t="shared" si="43"/>
        <v>18</v>
      </c>
      <c r="P74" s="1">
        <f t="shared" si="44"/>
        <v>26</v>
      </c>
      <c r="Q74" s="1">
        <f t="shared" si="45"/>
        <v>28</v>
      </c>
      <c r="R74" s="5" t="str">
        <f t="shared" si="46"/>
        <v>TEAM 26</v>
      </c>
      <c r="S74" s="5" t="str">
        <f t="shared" si="47"/>
        <v>TEAM 28</v>
      </c>
      <c r="T74" s="37" t="s">
        <v>12</v>
      </c>
      <c r="U74" s="1" t="str">
        <f t="shared" si="48"/>
        <v>26</v>
      </c>
      <c r="V74" s="1" t="str">
        <f t="shared" si="49"/>
        <v>28</v>
      </c>
      <c r="W74" s="1">
        <f t="shared" si="50"/>
        <v>36</v>
      </c>
      <c r="X74" s="1">
        <f t="shared" si="51"/>
        <v>38</v>
      </c>
      <c r="Y74" s="5" t="str">
        <f t="shared" si="52"/>
        <v>TEAM 36</v>
      </c>
      <c r="Z74" s="5" t="str">
        <f t="shared" si="53"/>
        <v>TEAM 38</v>
      </c>
      <c r="AA74" s="38" t="s">
        <v>13</v>
      </c>
      <c r="AB74" s="1" t="str">
        <f t="shared" si="54"/>
        <v>36</v>
      </c>
      <c r="AC74" s="1" t="str">
        <f t="shared" si="55"/>
        <v>38</v>
      </c>
      <c r="AD74" s="1">
        <f t="shared" si="56"/>
        <v>46</v>
      </c>
      <c r="AE74" s="1">
        <f t="shared" si="57"/>
        <v>48</v>
      </c>
      <c r="AF74" s="5" t="str">
        <f t="shared" si="58"/>
        <v>TEAM 46</v>
      </c>
      <c r="AG74" s="5" t="str">
        <f t="shared" si="59"/>
        <v>TEAM 48</v>
      </c>
      <c r="AH74" s="28" t="s">
        <v>102</v>
      </c>
      <c r="AI74" s="1" t="str">
        <f t="shared" si="60"/>
        <v>46</v>
      </c>
      <c r="AJ74" s="1" t="str">
        <f t="shared" si="61"/>
        <v>48</v>
      </c>
      <c r="AK74" s="1">
        <f t="shared" si="62"/>
        <v>56</v>
      </c>
      <c r="AL74" s="1">
        <f t="shared" si="63"/>
        <v>58</v>
      </c>
      <c r="AM74" s="5" t="str">
        <f t="shared" si="64"/>
        <v>TEAM 56</v>
      </c>
      <c r="AN74" s="5" t="str">
        <f t="shared" si="65"/>
        <v>TEAM 58</v>
      </c>
      <c r="AO74" s="39" t="s">
        <v>103</v>
      </c>
      <c r="AP74" s="1" t="str">
        <f t="shared" si="66"/>
        <v>56</v>
      </c>
      <c r="AQ74" s="1" t="str">
        <f t="shared" si="67"/>
        <v>58</v>
      </c>
      <c r="AR74" s="1">
        <f t="shared" si="68"/>
        <v>66</v>
      </c>
      <c r="AS74" s="1">
        <f t="shared" si="69"/>
        <v>68</v>
      </c>
      <c r="AT74" s="5" t="str">
        <f t="shared" si="70"/>
        <v>TEAM 66</v>
      </c>
      <c r="AU74" s="5" t="str">
        <f t="shared" si="71"/>
        <v>TEAM 68</v>
      </c>
    </row>
    <row r="75" spans="1:47" ht="14" thickTop="1" thickBot="1" x14ac:dyDescent="0.35">
      <c r="A75" s="34" t="s">
        <v>10</v>
      </c>
      <c r="B75" s="5" t="s">
        <v>93</v>
      </c>
      <c r="C75" s="5" t="s">
        <v>94</v>
      </c>
      <c r="D75" s="35" t="s">
        <v>175</v>
      </c>
      <c r="E75" s="1" t="str">
        <f t="shared" si="36"/>
        <v xml:space="preserve"> 3</v>
      </c>
      <c r="F75" s="1" t="str">
        <f t="shared" si="37"/>
        <v xml:space="preserve"> 5</v>
      </c>
      <c r="G75" s="1">
        <f t="shared" si="38"/>
        <v>13</v>
      </c>
      <c r="H75" s="1">
        <f t="shared" si="39"/>
        <v>15</v>
      </c>
      <c r="I75" s="5" t="str">
        <f t="shared" si="40"/>
        <v>TEAM 13</v>
      </c>
      <c r="J75" s="5" t="str">
        <f t="shared" si="41"/>
        <v>TEAM 15</v>
      </c>
      <c r="K75" s="206" t="s">
        <v>152</v>
      </c>
      <c r="L75" s="206" t="s">
        <v>154</v>
      </c>
      <c r="M75" s="36" t="s">
        <v>11</v>
      </c>
      <c r="N75" s="1" t="str">
        <f t="shared" si="42"/>
        <v>13</v>
      </c>
      <c r="O75" s="1" t="str">
        <f t="shared" si="43"/>
        <v>15</v>
      </c>
      <c r="P75" s="1">
        <f t="shared" si="44"/>
        <v>23</v>
      </c>
      <c r="Q75" s="1">
        <f t="shared" si="45"/>
        <v>25</v>
      </c>
      <c r="R75" s="5" t="str">
        <f t="shared" si="46"/>
        <v>TEAM 23</v>
      </c>
      <c r="S75" s="5" t="str">
        <f t="shared" si="47"/>
        <v>TEAM 25</v>
      </c>
      <c r="T75" s="37" t="s">
        <v>12</v>
      </c>
      <c r="U75" s="1" t="str">
        <f t="shared" si="48"/>
        <v>23</v>
      </c>
      <c r="V75" s="1" t="str">
        <f t="shared" si="49"/>
        <v>25</v>
      </c>
      <c r="W75" s="1">
        <f t="shared" si="50"/>
        <v>33</v>
      </c>
      <c r="X75" s="1">
        <f t="shared" si="51"/>
        <v>35</v>
      </c>
      <c r="Y75" s="5" t="str">
        <f t="shared" si="52"/>
        <v>TEAM 33</v>
      </c>
      <c r="Z75" s="5" t="str">
        <f t="shared" si="53"/>
        <v>TEAM 35</v>
      </c>
      <c r="AA75" s="38" t="s">
        <v>13</v>
      </c>
      <c r="AB75" s="1" t="str">
        <f t="shared" si="54"/>
        <v>33</v>
      </c>
      <c r="AC75" s="1" t="str">
        <f t="shared" si="55"/>
        <v>35</v>
      </c>
      <c r="AD75" s="1">
        <f t="shared" si="56"/>
        <v>43</v>
      </c>
      <c r="AE75" s="1">
        <f t="shared" si="57"/>
        <v>45</v>
      </c>
      <c r="AF75" s="5" t="str">
        <f t="shared" si="58"/>
        <v>TEAM 43</v>
      </c>
      <c r="AG75" s="5" t="str">
        <f t="shared" si="59"/>
        <v>TEAM 45</v>
      </c>
      <c r="AH75" s="28" t="s">
        <v>102</v>
      </c>
      <c r="AI75" s="1" t="str">
        <f t="shared" si="60"/>
        <v>43</v>
      </c>
      <c r="AJ75" s="1" t="str">
        <f t="shared" si="61"/>
        <v>45</v>
      </c>
      <c r="AK75" s="1">
        <f t="shared" si="62"/>
        <v>53</v>
      </c>
      <c r="AL75" s="1">
        <f t="shared" si="63"/>
        <v>55</v>
      </c>
      <c r="AM75" s="5" t="str">
        <f t="shared" si="64"/>
        <v>TEAM 53</v>
      </c>
      <c r="AN75" s="5" t="str">
        <f t="shared" si="65"/>
        <v>TEAM 55</v>
      </c>
      <c r="AO75" s="39" t="s">
        <v>103</v>
      </c>
      <c r="AP75" s="1" t="str">
        <f t="shared" si="66"/>
        <v>53</v>
      </c>
      <c r="AQ75" s="1" t="str">
        <f t="shared" si="67"/>
        <v>55</v>
      </c>
      <c r="AR75" s="1">
        <f t="shared" si="68"/>
        <v>63</v>
      </c>
      <c r="AS75" s="1">
        <f t="shared" si="69"/>
        <v>65</v>
      </c>
      <c r="AT75" s="5" t="str">
        <f t="shared" si="70"/>
        <v>TEAM 63</v>
      </c>
      <c r="AU75" s="5" t="str">
        <f t="shared" si="71"/>
        <v>TEAM 65</v>
      </c>
    </row>
    <row r="76" spans="1:47" ht="14" thickTop="1" thickBot="1" x14ac:dyDescent="0.35">
      <c r="A76" s="34" t="s">
        <v>10</v>
      </c>
      <c r="B76" s="5" t="s">
        <v>95</v>
      </c>
      <c r="C76" s="5" t="s">
        <v>96</v>
      </c>
      <c r="D76" s="35" t="s">
        <v>175</v>
      </c>
      <c r="E76" s="1" t="str">
        <f t="shared" si="36"/>
        <v xml:space="preserve"> 9</v>
      </c>
      <c r="F76" s="1" t="str">
        <f t="shared" si="37"/>
        <v xml:space="preserve"> 2</v>
      </c>
      <c r="G76" s="1">
        <f t="shared" si="38"/>
        <v>19</v>
      </c>
      <c r="H76" s="1">
        <f t="shared" si="39"/>
        <v>12</v>
      </c>
      <c r="I76" s="5" t="str">
        <f t="shared" si="40"/>
        <v>TEAM 19</v>
      </c>
      <c r="J76" s="5" t="str">
        <f t="shared" si="41"/>
        <v>TEAM 12</v>
      </c>
      <c r="K76" s="206" t="s">
        <v>158</v>
      </c>
      <c r="L76" s="206" t="s">
        <v>151</v>
      </c>
      <c r="M76" s="36" t="s">
        <v>11</v>
      </c>
      <c r="N76" s="1" t="str">
        <f t="shared" si="42"/>
        <v>19</v>
      </c>
      <c r="O76" s="1" t="str">
        <f t="shared" si="43"/>
        <v>12</v>
      </c>
      <c r="P76" s="1">
        <f t="shared" si="44"/>
        <v>29</v>
      </c>
      <c r="Q76" s="1">
        <f t="shared" si="45"/>
        <v>22</v>
      </c>
      <c r="R76" s="5" t="str">
        <f t="shared" si="46"/>
        <v>TEAM 29</v>
      </c>
      <c r="S76" s="5" t="str">
        <f t="shared" si="47"/>
        <v>TEAM 22</v>
      </c>
      <c r="T76" s="37" t="s">
        <v>12</v>
      </c>
      <c r="U76" s="1" t="str">
        <f t="shared" si="48"/>
        <v>29</v>
      </c>
      <c r="V76" s="1" t="str">
        <f t="shared" si="49"/>
        <v>22</v>
      </c>
      <c r="W76" s="1">
        <f t="shared" si="50"/>
        <v>39</v>
      </c>
      <c r="X76" s="1">
        <f t="shared" si="51"/>
        <v>32</v>
      </c>
      <c r="Y76" s="5" t="str">
        <f t="shared" si="52"/>
        <v>TEAM 39</v>
      </c>
      <c r="Z76" s="5" t="str">
        <f t="shared" si="53"/>
        <v>TEAM 32</v>
      </c>
      <c r="AA76" s="38" t="s">
        <v>13</v>
      </c>
      <c r="AB76" s="1" t="str">
        <f t="shared" si="54"/>
        <v>39</v>
      </c>
      <c r="AC76" s="1" t="str">
        <f t="shared" si="55"/>
        <v>32</v>
      </c>
      <c r="AD76" s="1">
        <f t="shared" si="56"/>
        <v>49</v>
      </c>
      <c r="AE76" s="1">
        <f t="shared" si="57"/>
        <v>42</v>
      </c>
      <c r="AF76" s="5" t="str">
        <f t="shared" si="58"/>
        <v>TEAM 49</v>
      </c>
      <c r="AG76" s="5" t="str">
        <f t="shared" si="59"/>
        <v>TEAM 42</v>
      </c>
      <c r="AH76" s="28" t="s">
        <v>102</v>
      </c>
      <c r="AI76" s="1" t="str">
        <f t="shared" si="60"/>
        <v>49</v>
      </c>
      <c r="AJ76" s="1" t="str">
        <f t="shared" si="61"/>
        <v>42</v>
      </c>
      <c r="AK76" s="1">
        <f t="shared" si="62"/>
        <v>59</v>
      </c>
      <c r="AL76" s="1">
        <f t="shared" si="63"/>
        <v>52</v>
      </c>
      <c r="AM76" s="5" t="str">
        <f t="shared" si="64"/>
        <v>TEAM 59</v>
      </c>
      <c r="AN76" s="5" t="str">
        <f t="shared" si="65"/>
        <v>TEAM 52</v>
      </c>
      <c r="AO76" s="39" t="s">
        <v>103</v>
      </c>
      <c r="AP76" s="1" t="str">
        <f t="shared" si="66"/>
        <v>59</v>
      </c>
      <c r="AQ76" s="1" t="str">
        <f t="shared" si="67"/>
        <v>52</v>
      </c>
      <c r="AR76" s="1">
        <f t="shared" si="68"/>
        <v>69</v>
      </c>
      <c r="AS76" s="1">
        <f t="shared" si="69"/>
        <v>62</v>
      </c>
      <c r="AT76" s="5" t="str">
        <f t="shared" si="70"/>
        <v>TEAM 69</v>
      </c>
      <c r="AU76" s="5" t="str">
        <f t="shared" si="71"/>
        <v>TEAM 62</v>
      </c>
    </row>
    <row r="77" spans="1:47" ht="14" thickTop="1" thickBot="1" x14ac:dyDescent="0.35">
      <c r="A77" s="34" t="s">
        <v>10</v>
      </c>
      <c r="B77" s="5" t="s">
        <v>92</v>
      </c>
      <c r="C77" s="5" t="s">
        <v>99</v>
      </c>
      <c r="D77" s="35" t="s">
        <v>175</v>
      </c>
      <c r="E77" s="1" t="str">
        <f t="shared" si="36"/>
        <v xml:space="preserve"> 6</v>
      </c>
      <c r="F77" s="1" t="str">
        <f t="shared" si="37"/>
        <v xml:space="preserve"> 4</v>
      </c>
      <c r="G77" s="1">
        <f t="shared" si="38"/>
        <v>16</v>
      </c>
      <c r="H77" s="1">
        <f t="shared" si="39"/>
        <v>14</v>
      </c>
      <c r="I77" s="5" t="str">
        <f t="shared" si="40"/>
        <v>TEAM 16</v>
      </c>
      <c r="J77" s="5" t="str">
        <f t="shared" si="41"/>
        <v>TEAM 14</v>
      </c>
      <c r="K77" s="206" t="s">
        <v>155</v>
      </c>
      <c r="L77" s="206" t="s">
        <v>153</v>
      </c>
      <c r="M77" s="36" t="s">
        <v>11</v>
      </c>
      <c r="N77" s="1" t="str">
        <f t="shared" si="42"/>
        <v>16</v>
      </c>
      <c r="O77" s="1" t="str">
        <f t="shared" si="43"/>
        <v>14</v>
      </c>
      <c r="P77" s="1">
        <f t="shared" si="44"/>
        <v>26</v>
      </c>
      <c r="Q77" s="1">
        <f t="shared" si="45"/>
        <v>24</v>
      </c>
      <c r="R77" s="5" t="str">
        <f t="shared" si="46"/>
        <v>TEAM 26</v>
      </c>
      <c r="S77" s="5" t="str">
        <f t="shared" si="47"/>
        <v>TEAM 24</v>
      </c>
      <c r="T77" s="37" t="s">
        <v>12</v>
      </c>
      <c r="U77" s="1" t="str">
        <f t="shared" si="48"/>
        <v>26</v>
      </c>
      <c r="V77" s="1" t="str">
        <f t="shared" si="49"/>
        <v>24</v>
      </c>
      <c r="W77" s="1">
        <f t="shared" si="50"/>
        <v>36</v>
      </c>
      <c r="X77" s="1">
        <f t="shared" si="51"/>
        <v>34</v>
      </c>
      <c r="Y77" s="5" t="str">
        <f t="shared" si="52"/>
        <v>TEAM 36</v>
      </c>
      <c r="Z77" s="5" t="str">
        <f t="shared" si="53"/>
        <v>TEAM 34</v>
      </c>
      <c r="AA77" s="38" t="s">
        <v>13</v>
      </c>
      <c r="AB77" s="1" t="str">
        <f t="shared" si="54"/>
        <v>36</v>
      </c>
      <c r="AC77" s="1" t="str">
        <f t="shared" si="55"/>
        <v>34</v>
      </c>
      <c r="AD77" s="1">
        <f t="shared" si="56"/>
        <v>46</v>
      </c>
      <c r="AE77" s="1">
        <f t="shared" si="57"/>
        <v>44</v>
      </c>
      <c r="AF77" s="5" t="str">
        <f t="shared" si="58"/>
        <v>TEAM 46</v>
      </c>
      <c r="AG77" s="5" t="str">
        <f t="shared" si="59"/>
        <v>TEAM 44</v>
      </c>
      <c r="AH77" s="28" t="s">
        <v>102</v>
      </c>
      <c r="AI77" s="1" t="str">
        <f t="shared" si="60"/>
        <v>46</v>
      </c>
      <c r="AJ77" s="1" t="str">
        <f t="shared" si="61"/>
        <v>44</v>
      </c>
      <c r="AK77" s="1">
        <f t="shared" si="62"/>
        <v>56</v>
      </c>
      <c r="AL77" s="1">
        <f t="shared" si="63"/>
        <v>54</v>
      </c>
      <c r="AM77" s="5" t="str">
        <f t="shared" si="64"/>
        <v>TEAM 56</v>
      </c>
      <c r="AN77" s="5" t="str">
        <f t="shared" si="65"/>
        <v>TEAM 54</v>
      </c>
      <c r="AO77" s="39" t="s">
        <v>103</v>
      </c>
      <c r="AP77" s="1" t="str">
        <f t="shared" si="66"/>
        <v>56</v>
      </c>
      <c r="AQ77" s="1" t="str">
        <f t="shared" si="67"/>
        <v>54</v>
      </c>
      <c r="AR77" s="1">
        <f t="shared" si="68"/>
        <v>66</v>
      </c>
      <c r="AS77" s="1">
        <f t="shared" si="69"/>
        <v>64</v>
      </c>
      <c r="AT77" s="5" t="str">
        <f t="shared" si="70"/>
        <v>TEAM 66</v>
      </c>
      <c r="AU77" s="5" t="str">
        <f t="shared" si="71"/>
        <v>TEAM 64</v>
      </c>
    </row>
    <row r="78" spans="1:47" ht="14" thickTop="1" thickBot="1" x14ac:dyDescent="0.35">
      <c r="A78" s="34" t="s">
        <v>10</v>
      </c>
      <c r="B78" s="5" t="s">
        <v>100</v>
      </c>
      <c r="C78" s="5" t="s">
        <v>98</v>
      </c>
      <c r="D78" s="35" t="s">
        <v>175</v>
      </c>
      <c r="E78" s="1" t="str">
        <f t="shared" si="36"/>
        <v xml:space="preserve"> 8</v>
      </c>
      <c r="F78" s="1" t="str">
        <f t="shared" si="37"/>
        <v xml:space="preserve"> 7</v>
      </c>
      <c r="G78" s="1">
        <f t="shared" si="38"/>
        <v>18</v>
      </c>
      <c r="H78" s="1">
        <f t="shared" si="39"/>
        <v>17</v>
      </c>
      <c r="I78" s="5" t="str">
        <f t="shared" si="40"/>
        <v>TEAM 18</v>
      </c>
      <c r="J78" s="5" t="str">
        <f t="shared" si="41"/>
        <v>TEAM 17</v>
      </c>
      <c r="K78" s="206" t="s">
        <v>157</v>
      </c>
      <c r="L78" s="206" t="s">
        <v>156</v>
      </c>
      <c r="M78" s="36" t="s">
        <v>11</v>
      </c>
      <c r="N78" s="1" t="str">
        <f t="shared" si="42"/>
        <v>18</v>
      </c>
      <c r="O78" s="1" t="str">
        <f t="shared" si="43"/>
        <v>17</v>
      </c>
      <c r="P78" s="1">
        <f t="shared" si="44"/>
        <v>28</v>
      </c>
      <c r="Q78" s="1">
        <f t="shared" si="45"/>
        <v>27</v>
      </c>
      <c r="R78" s="5" t="str">
        <f t="shared" si="46"/>
        <v>TEAM 28</v>
      </c>
      <c r="S78" s="5" t="str">
        <f t="shared" si="47"/>
        <v>TEAM 27</v>
      </c>
      <c r="T78" s="37" t="s">
        <v>12</v>
      </c>
      <c r="U78" s="1" t="str">
        <f t="shared" si="48"/>
        <v>28</v>
      </c>
      <c r="V78" s="1" t="str">
        <f t="shared" si="49"/>
        <v>27</v>
      </c>
      <c r="W78" s="1">
        <f t="shared" si="50"/>
        <v>38</v>
      </c>
      <c r="X78" s="1">
        <f t="shared" si="51"/>
        <v>37</v>
      </c>
      <c r="Y78" s="5" t="str">
        <f t="shared" si="52"/>
        <v>TEAM 38</v>
      </c>
      <c r="Z78" s="5" t="str">
        <f t="shared" si="53"/>
        <v>TEAM 37</v>
      </c>
      <c r="AA78" s="38" t="s">
        <v>13</v>
      </c>
      <c r="AB78" s="1" t="str">
        <f t="shared" si="54"/>
        <v>38</v>
      </c>
      <c r="AC78" s="1" t="str">
        <f t="shared" si="55"/>
        <v>37</v>
      </c>
      <c r="AD78" s="1">
        <f t="shared" si="56"/>
        <v>48</v>
      </c>
      <c r="AE78" s="1">
        <f t="shared" si="57"/>
        <v>47</v>
      </c>
      <c r="AF78" s="5" t="str">
        <f t="shared" si="58"/>
        <v>TEAM 48</v>
      </c>
      <c r="AG78" s="5" t="str">
        <f t="shared" si="59"/>
        <v>TEAM 47</v>
      </c>
      <c r="AH78" s="28" t="s">
        <v>102</v>
      </c>
      <c r="AI78" s="1" t="str">
        <f t="shared" si="60"/>
        <v>48</v>
      </c>
      <c r="AJ78" s="1" t="str">
        <f t="shared" si="61"/>
        <v>47</v>
      </c>
      <c r="AK78" s="1">
        <f t="shared" si="62"/>
        <v>58</v>
      </c>
      <c r="AL78" s="1">
        <f t="shared" si="63"/>
        <v>57</v>
      </c>
      <c r="AM78" s="5" t="str">
        <f t="shared" si="64"/>
        <v>TEAM 58</v>
      </c>
      <c r="AN78" s="5" t="str">
        <f t="shared" si="65"/>
        <v>TEAM 57</v>
      </c>
      <c r="AO78" s="39" t="s">
        <v>103</v>
      </c>
      <c r="AP78" s="1" t="str">
        <f t="shared" si="66"/>
        <v>58</v>
      </c>
      <c r="AQ78" s="1" t="str">
        <f t="shared" si="67"/>
        <v>57</v>
      </c>
      <c r="AR78" s="1">
        <f t="shared" si="68"/>
        <v>68</v>
      </c>
      <c r="AS78" s="1">
        <f t="shared" si="69"/>
        <v>67</v>
      </c>
      <c r="AT78" s="5" t="str">
        <f t="shared" si="70"/>
        <v>TEAM 68</v>
      </c>
      <c r="AU78" s="5" t="str">
        <f t="shared" si="71"/>
        <v>TEAM 67</v>
      </c>
    </row>
    <row r="79" spans="1:47" ht="14" thickTop="1" thickBot="1" x14ac:dyDescent="0.35">
      <c r="A79" s="34" t="s">
        <v>10</v>
      </c>
      <c r="B79" s="5" t="s">
        <v>97</v>
      </c>
      <c r="C79" s="5" t="s">
        <v>101</v>
      </c>
      <c r="D79" s="35" t="s">
        <v>175</v>
      </c>
      <c r="E79" s="1" t="str">
        <f t="shared" si="36"/>
        <v xml:space="preserve"> 1</v>
      </c>
      <c r="F79" s="1" t="str">
        <f t="shared" si="37"/>
        <v>10</v>
      </c>
      <c r="G79" s="1">
        <f t="shared" si="38"/>
        <v>11</v>
      </c>
      <c r="H79" s="1">
        <f t="shared" si="39"/>
        <v>20</v>
      </c>
      <c r="I79" s="5" t="str">
        <f t="shared" si="40"/>
        <v>TEAM 11</v>
      </c>
      <c r="J79" s="5" t="str">
        <f t="shared" si="41"/>
        <v>TEAM 20</v>
      </c>
      <c r="K79" s="206" t="s">
        <v>150</v>
      </c>
      <c r="L79" s="206" t="s">
        <v>159</v>
      </c>
      <c r="M79" s="36" t="s">
        <v>11</v>
      </c>
      <c r="N79" s="1" t="str">
        <f t="shared" si="42"/>
        <v>11</v>
      </c>
      <c r="O79" s="1" t="str">
        <f t="shared" si="43"/>
        <v>20</v>
      </c>
      <c r="P79" s="1">
        <f t="shared" si="44"/>
        <v>21</v>
      </c>
      <c r="Q79" s="1">
        <f t="shared" si="45"/>
        <v>30</v>
      </c>
      <c r="R79" s="5" t="str">
        <f t="shared" si="46"/>
        <v>TEAM 21</v>
      </c>
      <c r="S79" s="5" t="str">
        <f t="shared" si="47"/>
        <v>TEAM 30</v>
      </c>
      <c r="T79" s="37" t="s">
        <v>12</v>
      </c>
      <c r="U79" s="1" t="str">
        <f t="shared" si="48"/>
        <v>21</v>
      </c>
      <c r="V79" s="1" t="str">
        <f t="shared" si="49"/>
        <v>30</v>
      </c>
      <c r="W79" s="1">
        <f t="shared" si="50"/>
        <v>31</v>
      </c>
      <c r="X79" s="1">
        <f t="shared" si="51"/>
        <v>40</v>
      </c>
      <c r="Y79" s="5" t="str">
        <f t="shared" si="52"/>
        <v>TEAM 31</v>
      </c>
      <c r="Z79" s="5" t="str">
        <f t="shared" si="53"/>
        <v>TEAM 40</v>
      </c>
      <c r="AA79" s="38" t="s">
        <v>13</v>
      </c>
      <c r="AB79" s="1" t="str">
        <f t="shared" si="54"/>
        <v>31</v>
      </c>
      <c r="AC79" s="1" t="str">
        <f t="shared" si="55"/>
        <v>40</v>
      </c>
      <c r="AD79" s="1">
        <f t="shared" si="56"/>
        <v>41</v>
      </c>
      <c r="AE79" s="1">
        <f t="shared" si="57"/>
        <v>50</v>
      </c>
      <c r="AF79" s="5" t="str">
        <f t="shared" si="58"/>
        <v>TEAM 41</v>
      </c>
      <c r="AG79" s="5" t="str">
        <f t="shared" si="59"/>
        <v>TEAM 50</v>
      </c>
      <c r="AH79" s="28" t="s">
        <v>102</v>
      </c>
      <c r="AI79" s="1" t="str">
        <f t="shared" si="60"/>
        <v>41</v>
      </c>
      <c r="AJ79" s="1" t="str">
        <f t="shared" si="61"/>
        <v>50</v>
      </c>
      <c r="AK79" s="1">
        <f t="shared" si="62"/>
        <v>51</v>
      </c>
      <c r="AL79" s="1">
        <f t="shared" si="63"/>
        <v>60</v>
      </c>
      <c r="AM79" s="5" t="str">
        <f t="shared" si="64"/>
        <v>TEAM 51</v>
      </c>
      <c r="AN79" s="5" t="str">
        <f t="shared" si="65"/>
        <v>TEAM 60</v>
      </c>
      <c r="AO79" s="39" t="s">
        <v>103</v>
      </c>
      <c r="AP79" s="1" t="str">
        <f t="shared" si="66"/>
        <v>51</v>
      </c>
      <c r="AQ79" s="1" t="str">
        <f t="shared" si="67"/>
        <v>60</v>
      </c>
      <c r="AR79" s="1">
        <f t="shared" si="68"/>
        <v>61</v>
      </c>
      <c r="AS79" s="1">
        <f t="shared" si="69"/>
        <v>70</v>
      </c>
      <c r="AT79" s="5" t="str">
        <f t="shared" si="70"/>
        <v>TEAM 61</v>
      </c>
      <c r="AU79" s="5" t="str">
        <f t="shared" si="71"/>
        <v>TEAM 70</v>
      </c>
    </row>
    <row r="80" spans="1:47" ht="14" thickTop="1" thickBot="1" x14ac:dyDescent="0.35">
      <c r="A80" s="34" t="s">
        <v>10</v>
      </c>
      <c r="B80" s="5" t="s">
        <v>99</v>
      </c>
      <c r="C80" s="5" t="s">
        <v>96</v>
      </c>
      <c r="D80" s="35" t="s">
        <v>175</v>
      </c>
      <c r="E80" s="1" t="str">
        <f t="shared" si="36"/>
        <v xml:space="preserve"> 4</v>
      </c>
      <c r="F80" s="1" t="str">
        <f t="shared" si="37"/>
        <v xml:space="preserve"> 2</v>
      </c>
      <c r="G80" s="1">
        <f t="shared" si="38"/>
        <v>14</v>
      </c>
      <c r="H80" s="1">
        <f t="shared" si="39"/>
        <v>12</v>
      </c>
      <c r="I80" s="5" t="str">
        <f t="shared" si="40"/>
        <v>TEAM 14</v>
      </c>
      <c r="J80" s="5" t="str">
        <f t="shared" si="41"/>
        <v>TEAM 12</v>
      </c>
      <c r="K80" s="206" t="s">
        <v>153</v>
      </c>
      <c r="L80" s="206" t="s">
        <v>151</v>
      </c>
      <c r="M80" s="36" t="s">
        <v>11</v>
      </c>
      <c r="N80" s="1" t="str">
        <f t="shared" si="42"/>
        <v>14</v>
      </c>
      <c r="O80" s="1" t="str">
        <f t="shared" si="43"/>
        <v>12</v>
      </c>
      <c r="P80" s="1">
        <f t="shared" si="44"/>
        <v>24</v>
      </c>
      <c r="Q80" s="1">
        <f t="shared" si="45"/>
        <v>22</v>
      </c>
      <c r="R80" s="5" t="str">
        <f t="shared" si="46"/>
        <v>TEAM 24</v>
      </c>
      <c r="S80" s="5" t="str">
        <f t="shared" si="47"/>
        <v>TEAM 22</v>
      </c>
      <c r="T80" s="37" t="s">
        <v>12</v>
      </c>
      <c r="U80" s="1" t="str">
        <f t="shared" si="48"/>
        <v>24</v>
      </c>
      <c r="V80" s="1" t="str">
        <f t="shared" si="49"/>
        <v>22</v>
      </c>
      <c r="W80" s="1">
        <f t="shared" si="50"/>
        <v>34</v>
      </c>
      <c r="X80" s="1">
        <f t="shared" si="51"/>
        <v>32</v>
      </c>
      <c r="Y80" s="5" t="str">
        <f t="shared" si="52"/>
        <v>TEAM 34</v>
      </c>
      <c r="Z80" s="5" t="str">
        <f t="shared" si="53"/>
        <v>TEAM 32</v>
      </c>
      <c r="AA80" s="38" t="s">
        <v>13</v>
      </c>
      <c r="AB80" s="1" t="str">
        <f t="shared" si="54"/>
        <v>34</v>
      </c>
      <c r="AC80" s="1" t="str">
        <f t="shared" si="55"/>
        <v>32</v>
      </c>
      <c r="AD80" s="1">
        <f t="shared" si="56"/>
        <v>44</v>
      </c>
      <c r="AE80" s="1">
        <f t="shared" si="57"/>
        <v>42</v>
      </c>
      <c r="AF80" s="5" t="str">
        <f t="shared" si="58"/>
        <v>TEAM 44</v>
      </c>
      <c r="AG80" s="5" t="str">
        <f t="shared" si="59"/>
        <v>TEAM 42</v>
      </c>
      <c r="AH80" s="28" t="s">
        <v>102</v>
      </c>
      <c r="AI80" s="1" t="str">
        <f t="shared" si="60"/>
        <v>44</v>
      </c>
      <c r="AJ80" s="1" t="str">
        <f t="shared" si="61"/>
        <v>42</v>
      </c>
      <c r="AK80" s="1">
        <f t="shared" si="62"/>
        <v>54</v>
      </c>
      <c r="AL80" s="1">
        <f t="shared" si="63"/>
        <v>52</v>
      </c>
      <c r="AM80" s="5" t="str">
        <f t="shared" si="64"/>
        <v>TEAM 54</v>
      </c>
      <c r="AN80" s="5" t="str">
        <f t="shared" si="65"/>
        <v>TEAM 52</v>
      </c>
      <c r="AO80" s="39" t="s">
        <v>103</v>
      </c>
      <c r="AP80" s="1" t="str">
        <f t="shared" si="66"/>
        <v>54</v>
      </c>
      <c r="AQ80" s="1" t="str">
        <f t="shared" si="67"/>
        <v>52</v>
      </c>
      <c r="AR80" s="1">
        <f t="shared" si="68"/>
        <v>64</v>
      </c>
      <c r="AS80" s="1">
        <f t="shared" si="69"/>
        <v>62</v>
      </c>
      <c r="AT80" s="5" t="str">
        <f t="shared" si="70"/>
        <v>TEAM 64</v>
      </c>
      <c r="AU80" s="5" t="str">
        <f t="shared" si="71"/>
        <v>TEAM 62</v>
      </c>
    </row>
    <row r="81" spans="1:47" ht="14" thickTop="1" thickBot="1" x14ac:dyDescent="0.35">
      <c r="A81" s="34" t="s">
        <v>10</v>
      </c>
      <c r="B81" s="5" t="s">
        <v>94</v>
      </c>
      <c r="C81" s="5" t="s">
        <v>97</v>
      </c>
      <c r="D81" s="35" t="s">
        <v>175</v>
      </c>
      <c r="E81" s="1" t="str">
        <f t="shared" si="36"/>
        <v xml:space="preserve"> 5</v>
      </c>
      <c r="F81" s="1" t="str">
        <f t="shared" si="37"/>
        <v xml:space="preserve"> 1</v>
      </c>
      <c r="G81" s="1">
        <f t="shared" si="38"/>
        <v>15</v>
      </c>
      <c r="H81" s="1">
        <f t="shared" si="39"/>
        <v>11</v>
      </c>
      <c r="I81" s="5" t="str">
        <f t="shared" si="40"/>
        <v>TEAM 15</v>
      </c>
      <c r="J81" s="5" t="str">
        <f t="shared" si="41"/>
        <v>TEAM 11</v>
      </c>
      <c r="K81" s="206" t="s">
        <v>154</v>
      </c>
      <c r="L81" s="206" t="s">
        <v>150</v>
      </c>
      <c r="M81" s="36" t="s">
        <v>11</v>
      </c>
      <c r="N81" s="1" t="str">
        <f t="shared" si="42"/>
        <v>15</v>
      </c>
      <c r="O81" s="1" t="str">
        <f t="shared" si="43"/>
        <v>11</v>
      </c>
      <c r="P81" s="1">
        <f t="shared" si="44"/>
        <v>25</v>
      </c>
      <c r="Q81" s="1">
        <f t="shared" si="45"/>
        <v>21</v>
      </c>
      <c r="R81" s="5" t="str">
        <f t="shared" si="46"/>
        <v>TEAM 25</v>
      </c>
      <c r="S81" s="5" t="str">
        <f t="shared" si="47"/>
        <v>TEAM 21</v>
      </c>
      <c r="T81" s="37" t="s">
        <v>12</v>
      </c>
      <c r="U81" s="1" t="str">
        <f t="shared" si="48"/>
        <v>25</v>
      </c>
      <c r="V81" s="1" t="str">
        <f t="shared" si="49"/>
        <v>21</v>
      </c>
      <c r="W81" s="1">
        <f t="shared" si="50"/>
        <v>35</v>
      </c>
      <c r="X81" s="1">
        <f t="shared" si="51"/>
        <v>31</v>
      </c>
      <c r="Y81" s="5" t="str">
        <f t="shared" si="52"/>
        <v>TEAM 35</v>
      </c>
      <c r="Z81" s="5" t="str">
        <f t="shared" si="53"/>
        <v>TEAM 31</v>
      </c>
      <c r="AA81" s="38" t="s">
        <v>13</v>
      </c>
      <c r="AB81" s="1" t="str">
        <f t="shared" si="54"/>
        <v>35</v>
      </c>
      <c r="AC81" s="1" t="str">
        <f t="shared" si="55"/>
        <v>31</v>
      </c>
      <c r="AD81" s="1">
        <f t="shared" si="56"/>
        <v>45</v>
      </c>
      <c r="AE81" s="1">
        <f t="shared" si="57"/>
        <v>41</v>
      </c>
      <c r="AF81" s="5" t="str">
        <f t="shared" si="58"/>
        <v>TEAM 45</v>
      </c>
      <c r="AG81" s="5" t="str">
        <f t="shared" si="59"/>
        <v>TEAM 41</v>
      </c>
      <c r="AH81" s="28" t="s">
        <v>102</v>
      </c>
      <c r="AI81" s="1" t="str">
        <f t="shared" si="60"/>
        <v>45</v>
      </c>
      <c r="AJ81" s="1" t="str">
        <f t="shared" si="61"/>
        <v>41</v>
      </c>
      <c r="AK81" s="1">
        <f t="shared" si="62"/>
        <v>55</v>
      </c>
      <c r="AL81" s="1">
        <f t="shared" si="63"/>
        <v>51</v>
      </c>
      <c r="AM81" s="5" t="str">
        <f t="shared" si="64"/>
        <v>TEAM 55</v>
      </c>
      <c r="AN81" s="5" t="str">
        <f t="shared" si="65"/>
        <v>TEAM 51</v>
      </c>
      <c r="AO81" s="39" t="s">
        <v>103</v>
      </c>
      <c r="AP81" s="1" t="str">
        <f t="shared" si="66"/>
        <v>55</v>
      </c>
      <c r="AQ81" s="1" t="str">
        <f t="shared" si="67"/>
        <v>51</v>
      </c>
      <c r="AR81" s="1">
        <f t="shared" si="68"/>
        <v>65</v>
      </c>
      <c r="AS81" s="1">
        <f t="shared" si="69"/>
        <v>61</v>
      </c>
      <c r="AT81" s="5" t="str">
        <f t="shared" si="70"/>
        <v>TEAM 65</v>
      </c>
      <c r="AU81" s="5" t="str">
        <f t="shared" si="71"/>
        <v>TEAM 61</v>
      </c>
    </row>
    <row r="82" spans="1:47" ht="14" thickTop="1" thickBot="1" x14ac:dyDescent="0.35">
      <c r="A82" s="34" t="s">
        <v>10</v>
      </c>
      <c r="B82" s="5" t="s">
        <v>98</v>
      </c>
      <c r="C82" s="5" t="s">
        <v>92</v>
      </c>
      <c r="D82" s="35" t="s">
        <v>175</v>
      </c>
      <c r="E82" s="1" t="str">
        <f t="shared" si="36"/>
        <v xml:space="preserve"> 7</v>
      </c>
      <c r="F82" s="1" t="str">
        <f t="shared" si="37"/>
        <v xml:space="preserve"> 6</v>
      </c>
      <c r="G82" s="1">
        <f t="shared" si="38"/>
        <v>17</v>
      </c>
      <c r="H82" s="1">
        <f t="shared" si="39"/>
        <v>16</v>
      </c>
      <c r="I82" s="5" t="str">
        <f t="shared" si="40"/>
        <v>TEAM 17</v>
      </c>
      <c r="J82" s="5" t="str">
        <f t="shared" si="41"/>
        <v>TEAM 16</v>
      </c>
      <c r="K82" s="206" t="s">
        <v>156</v>
      </c>
      <c r="L82" s="206" t="s">
        <v>155</v>
      </c>
      <c r="M82" s="36" t="s">
        <v>11</v>
      </c>
      <c r="N82" s="1" t="str">
        <f t="shared" si="42"/>
        <v>17</v>
      </c>
      <c r="O82" s="1" t="str">
        <f t="shared" si="43"/>
        <v>16</v>
      </c>
      <c r="P82" s="1">
        <f t="shared" si="44"/>
        <v>27</v>
      </c>
      <c r="Q82" s="1">
        <f t="shared" si="45"/>
        <v>26</v>
      </c>
      <c r="R82" s="5" t="str">
        <f t="shared" si="46"/>
        <v>TEAM 27</v>
      </c>
      <c r="S82" s="5" t="str">
        <f t="shared" si="47"/>
        <v>TEAM 26</v>
      </c>
      <c r="T82" s="37" t="s">
        <v>12</v>
      </c>
      <c r="U82" s="1" t="str">
        <f t="shared" si="48"/>
        <v>27</v>
      </c>
      <c r="V82" s="1" t="str">
        <f t="shared" si="49"/>
        <v>26</v>
      </c>
      <c r="W82" s="1">
        <f t="shared" si="50"/>
        <v>37</v>
      </c>
      <c r="X82" s="1">
        <f t="shared" si="51"/>
        <v>36</v>
      </c>
      <c r="Y82" s="5" t="str">
        <f t="shared" si="52"/>
        <v>TEAM 37</v>
      </c>
      <c r="Z82" s="5" t="str">
        <f t="shared" si="53"/>
        <v>TEAM 36</v>
      </c>
      <c r="AA82" s="38" t="s">
        <v>13</v>
      </c>
      <c r="AB82" s="1" t="str">
        <f t="shared" si="54"/>
        <v>37</v>
      </c>
      <c r="AC82" s="1" t="str">
        <f t="shared" si="55"/>
        <v>36</v>
      </c>
      <c r="AD82" s="1">
        <f t="shared" si="56"/>
        <v>47</v>
      </c>
      <c r="AE82" s="1">
        <f t="shared" si="57"/>
        <v>46</v>
      </c>
      <c r="AF82" s="5" t="str">
        <f t="shared" si="58"/>
        <v>TEAM 47</v>
      </c>
      <c r="AG82" s="5" t="str">
        <f t="shared" si="59"/>
        <v>TEAM 46</v>
      </c>
      <c r="AH82" s="28" t="s">
        <v>102</v>
      </c>
      <c r="AI82" s="1" t="str">
        <f t="shared" si="60"/>
        <v>47</v>
      </c>
      <c r="AJ82" s="1" t="str">
        <f t="shared" si="61"/>
        <v>46</v>
      </c>
      <c r="AK82" s="1">
        <f t="shared" si="62"/>
        <v>57</v>
      </c>
      <c r="AL82" s="1">
        <f t="shared" si="63"/>
        <v>56</v>
      </c>
      <c r="AM82" s="5" t="str">
        <f t="shared" si="64"/>
        <v>TEAM 57</v>
      </c>
      <c r="AN82" s="5" t="str">
        <f t="shared" si="65"/>
        <v>TEAM 56</v>
      </c>
      <c r="AO82" s="39" t="s">
        <v>103</v>
      </c>
      <c r="AP82" s="1" t="str">
        <f t="shared" si="66"/>
        <v>57</v>
      </c>
      <c r="AQ82" s="1" t="str">
        <f t="shared" si="67"/>
        <v>56</v>
      </c>
      <c r="AR82" s="1">
        <f t="shared" si="68"/>
        <v>67</v>
      </c>
      <c r="AS82" s="1">
        <f t="shared" si="69"/>
        <v>66</v>
      </c>
      <c r="AT82" s="5" t="str">
        <f t="shared" si="70"/>
        <v>TEAM 67</v>
      </c>
      <c r="AU82" s="5" t="str">
        <f t="shared" si="71"/>
        <v>TEAM 66</v>
      </c>
    </row>
    <row r="83" spans="1:47" ht="14" thickTop="1" thickBot="1" x14ac:dyDescent="0.35">
      <c r="A83" s="34" t="s">
        <v>10</v>
      </c>
      <c r="B83" s="5" t="s">
        <v>93</v>
      </c>
      <c r="C83" s="5" t="s">
        <v>101</v>
      </c>
      <c r="D83" s="35" t="s">
        <v>175</v>
      </c>
      <c r="E83" s="1" t="str">
        <f t="shared" si="36"/>
        <v xml:space="preserve"> 3</v>
      </c>
      <c r="F83" s="1" t="str">
        <f t="shared" si="37"/>
        <v>10</v>
      </c>
      <c r="G83" s="1">
        <f t="shared" si="38"/>
        <v>13</v>
      </c>
      <c r="H83" s="1">
        <f t="shared" si="39"/>
        <v>20</v>
      </c>
      <c r="I83" s="5" t="str">
        <f t="shared" si="40"/>
        <v>TEAM 13</v>
      </c>
      <c r="J83" s="5" t="str">
        <f t="shared" si="41"/>
        <v>TEAM 20</v>
      </c>
      <c r="K83" s="206" t="s">
        <v>152</v>
      </c>
      <c r="L83" s="206" t="s">
        <v>159</v>
      </c>
      <c r="M83" s="36" t="s">
        <v>11</v>
      </c>
      <c r="N83" s="1" t="str">
        <f t="shared" si="42"/>
        <v>13</v>
      </c>
      <c r="O83" s="1" t="str">
        <f t="shared" si="43"/>
        <v>20</v>
      </c>
      <c r="P83" s="1">
        <f t="shared" si="44"/>
        <v>23</v>
      </c>
      <c r="Q83" s="1">
        <f t="shared" si="45"/>
        <v>30</v>
      </c>
      <c r="R83" s="5" t="str">
        <f t="shared" si="46"/>
        <v>TEAM 23</v>
      </c>
      <c r="S83" s="5" t="str">
        <f t="shared" si="47"/>
        <v>TEAM 30</v>
      </c>
      <c r="T83" s="37" t="s">
        <v>12</v>
      </c>
      <c r="U83" s="1" t="str">
        <f t="shared" si="48"/>
        <v>23</v>
      </c>
      <c r="V83" s="1" t="str">
        <f t="shared" si="49"/>
        <v>30</v>
      </c>
      <c r="W83" s="1">
        <f t="shared" si="50"/>
        <v>33</v>
      </c>
      <c r="X83" s="1">
        <f t="shared" si="51"/>
        <v>40</v>
      </c>
      <c r="Y83" s="5" t="str">
        <f t="shared" si="52"/>
        <v>TEAM 33</v>
      </c>
      <c r="Z83" s="5" t="str">
        <f t="shared" si="53"/>
        <v>TEAM 40</v>
      </c>
      <c r="AA83" s="38" t="s">
        <v>13</v>
      </c>
      <c r="AB83" s="1" t="str">
        <f t="shared" si="54"/>
        <v>33</v>
      </c>
      <c r="AC83" s="1" t="str">
        <f t="shared" si="55"/>
        <v>40</v>
      </c>
      <c r="AD83" s="1">
        <f t="shared" si="56"/>
        <v>43</v>
      </c>
      <c r="AE83" s="1">
        <f t="shared" si="57"/>
        <v>50</v>
      </c>
      <c r="AF83" s="5" t="str">
        <f t="shared" si="58"/>
        <v>TEAM 43</v>
      </c>
      <c r="AG83" s="5" t="str">
        <f t="shared" si="59"/>
        <v>TEAM 50</v>
      </c>
      <c r="AH83" s="28" t="s">
        <v>102</v>
      </c>
      <c r="AI83" s="1" t="str">
        <f t="shared" si="60"/>
        <v>43</v>
      </c>
      <c r="AJ83" s="1" t="str">
        <f t="shared" si="61"/>
        <v>50</v>
      </c>
      <c r="AK83" s="1">
        <f t="shared" si="62"/>
        <v>53</v>
      </c>
      <c r="AL83" s="1">
        <f t="shared" si="63"/>
        <v>60</v>
      </c>
      <c r="AM83" s="5" t="str">
        <f t="shared" si="64"/>
        <v>TEAM 53</v>
      </c>
      <c r="AN83" s="5" t="str">
        <f t="shared" si="65"/>
        <v>TEAM 60</v>
      </c>
      <c r="AO83" s="39" t="s">
        <v>103</v>
      </c>
      <c r="AP83" s="1" t="str">
        <f t="shared" si="66"/>
        <v>53</v>
      </c>
      <c r="AQ83" s="1" t="str">
        <f t="shared" si="67"/>
        <v>60</v>
      </c>
      <c r="AR83" s="1">
        <f t="shared" si="68"/>
        <v>63</v>
      </c>
      <c r="AS83" s="1">
        <f t="shared" si="69"/>
        <v>70</v>
      </c>
      <c r="AT83" s="5" t="str">
        <f t="shared" si="70"/>
        <v>TEAM 63</v>
      </c>
      <c r="AU83" s="5" t="str">
        <f t="shared" si="71"/>
        <v>TEAM 70</v>
      </c>
    </row>
    <row r="84" spans="1:47" ht="14" thickTop="1" thickBot="1" x14ac:dyDescent="0.35">
      <c r="A84" s="71" t="s">
        <v>10</v>
      </c>
      <c r="B84" s="5" t="s">
        <v>100</v>
      </c>
      <c r="C84" s="5" t="s">
        <v>95</v>
      </c>
      <c r="D84" s="35" t="s">
        <v>175</v>
      </c>
      <c r="E84" s="1" t="str">
        <f t="shared" si="36"/>
        <v xml:space="preserve"> 8</v>
      </c>
      <c r="F84" s="1" t="str">
        <f t="shared" si="37"/>
        <v xml:space="preserve"> 9</v>
      </c>
      <c r="G84" s="1">
        <f t="shared" si="38"/>
        <v>18</v>
      </c>
      <c r="H84" s="1">
        <f t="shared" si="39"/>
        <v>19</v>
      </c>
      <c r="I84" s="5" t="str">
        <f t="shared" si="40"/>
        <v>TEAM 18</v>
      </c>
      <c r="J84" s="5" t="str">
        <f t="shared" si="41"/>
        <v>TEAM 19</v>
      </c>
      <c r="K84" s="206" t="s">
        <v>157</v>
      </c>
      <c r="L84" s="206" t="s">
        <v>158</v>
      </c>
      <c r="M84" s="36" t="s">
        <v>11</v>
      </c>
      <c r="N84" s="1" t="str">
        <f t="shared" si="42"/>
        <v>18</v>
      </c>
      <c r="O84" s="1" t="str">
        <f t="shared" si="43"/>
        <v>19</v>
      </c>
      <c r="P84" s="1">
        <f t="shared" si="44"/>
        <v>28</v>
      </c>
      <c r="Q84" s="1">
        <f t="shared" si="45"/>
        <v>29</v>
      </c>
      <c r="R84" s="5" t="str">
        <f t="shared" si="46"/>
        <v>TEAM 28</v>
      </c>
      <c r="S84" s="5" t="str">
        <f t="shared" si="47"/>
        <v>TEAM 29</v>
      </c>
      <c r="T84" s="37" t="s">
        <v>12</v>
      </c>
      <c r="U84" s="1" t="str">
        <f t="shared" si="48"/>
        <v>28</v>
      </c>
      <c r="V84" s="1" t="str">
        <f t="shared" si="49"/>
        <v>29</v>
      </c>
      <c r="W84" s="1">
        <f t="shared" si="50"/>
        <v>38</v>
      </c>
      <c r="X84" s="1">
        <f t="shared" si="51"/>
        <v>39</v>
      </c>
      <c r="Y84" s="5" t="str">
        <f t="shared" si="52"/>
        <v>TEAM 38</v>
      </c>
      <c r="Z84" s="5" t="str">
        <f t="shared" si="53"/>
        <v>TEAM 39</v>
      </c>
      <c r="AA84" s="38" t="s">
        <v>13</v>
      </c>
      <c r="AB84" s="1" t="str">
        <f t="shared" si="54"/>
        <v>38</v>
      </c>
      <c r="AC84" s="1" t="str">
        <f t="shared" si="55"/>
        <v>39</v>
      </c>
      <c r="AD84" s="1">
        <f t="shared" si="56"/>
        <v>48</v>
      </c>
      <c r="AE84" s="1">
        <f t="shared" si="57"/>
        <v>49</v>
      </c>
      <c r="AF84" s="5" t="str">
        <f t="shared" si="58"/>
        <v>TEAM 48</v>
      </c>
      <c r="AG84" s="5" t="str">
        <f t="shared" si="59"/>
        <v>TEAM 49</v>
      </c>
      <c r="AH84" s="28" t="s">
        <v>102</v>
      </c>
      <c r="AI84" s="1" t="str">
        <f t="shared" si="60"/>
        <v>48</v>
      </c>
      <c r="AJ84" s="1" t="str">
        <f t="shared" si="61"/>
        <v>49</v>
      </c>
      <c r="AK84" s="1">
        <f t="shared" si="62"/>
        <v>58</v>
      </c>
      <c r="AL84" s="1">
        <f t="shared" si="63"/>
        <v>59</v>
      </c>
      <c r="AM84" s="5" t="str">
        <f t="shared" si="64"/>
        <v>TEAM 58</v>
      </c>
      <c r="AN84" s="5" t="str">
        <f t="shared" si="65"/>
        <v>TEAM 59</v>
      </c>
      <c r="AO84" s="39" t="s">
        <v>103</v>
      </c>
      <c r="AP84" s="1" t="str">
        <f t="shared" si="66"/>
        <v>58</v>
      </c>
      <c r="AQ84" s="1" t="str">
        <f t="shared" si="67"/>
        <v>59</v>
      </c>
      <c r="AR84" s="1">
        <f t="shared" si="68"/>
        <v>68</v>
      </c>
      <c r="AS84" s="1">
        <f t="shared" si="69"/>
        <v>69</v>
      </c>
      <c r="AT84" s="5" t="str">
        <f t="shared" si="70"/>
        <v>TEAM 68</v>
      </c>
      <c r="AU84" s="5" t="str">
        <f t="shared" si="71"/>
        <v>TEAM 69</v>
      </c>
    </row>
    <row r="85" spans="1:47" ht="14" thickTop="1" thickBot="1" x14ac:dyDescent="0.35">
      <c r="A85" s="34" t="s">
        <v>10</v>
      </c>
      <c r="B85" s="5" t="s">
        <v>95</v>
      </c>
      <c r="C85" s="5" t="s">
        <v>97</v>
      </c>
      <c r="D85" s="35" t="s">
        <v>175</v>
      </c>
      <c r="E85" s="1" t="str">
        <f t="shared" si="36"/>
        <v xml:space="preserve"> 9</v>
      </c>
      <c r="F85" s="1" t="str">
        <f t="shared" si="37"/>
        <v xml:space="preserve"> 1</v>
      </c>
      <c r="G85" s="1">
        <f t="shared" si="38"/>
        <v>19</v>
      </c>
      <c r="H85" s="1">
        <f t="shared" si="39"/>
        <v>11</v>
      </c>
      <c r="I85" s="5" t="str">
        <f t="shared" si="40"/>
        <v>TEAM 19</v>
      </c>
      <c r="J85" s="5" t="str">
        <f t="shared" si="41"/>
        <v>TEAM 11</v>
      </c>
      <c r="K85" s="206" t="s">
        <v>158</v>
      </c>
      <c r="L85" s="206" t="s">
        <v>150</v>
      </c>
      <c r="M85" s="36" t="s">
        <v>11</v>
      </c>
      <c r="N85" s="1" t="str">
        <f t="shared" si="42"/>
        <v>19</v>
      </c>
      <c r="O85" s="1" t="str">
        <f t="shared" si="43"/>
        <v>11</v>
      </c>
      <c r="P85" s="1">
        <f t="shared" si="44"/>
        <v>29</v>
      </c>
      <c r="Q85" s="1">
        <f t="shared" si="45"/>
        <v>21</v>
      </c>
      <c r="R85" s="5" t="str">
        <f t="shared" si="46"/>
        <v>TEAM 29</v>
      </c>
      <c r="S85" s="5" t="str">
        <f t="shared" si="47"/>
        <v>TEAM 21</v>
      </c>
      <c r="T85" s="37" t="s">
        <v>12</v>
      </c>
      <c r="U85" s="1" t="str">
        <f t="shared" si="48"/>
        <v>29</v>
      </c>
      <c r="V85" s="1" t="str">
        <f t="shared" si="49"/>
        <v>21</v>
      </c>
      <c r="W85" s="1">
        <f t="shared" si="50"/>
        <v>39</v>
      </c>
      <c r="X85" s="1">
        <f t="shared" si="51"/>
        <v>31</v>
      </c>
      <c r="Y85" s="5" t="str">
        <f t="shared" si="52"/>
        <v>TEAM 39</v>
      </c>
      <c r="Z85" s="5" t="str">
        <f t="shared" si="53"/>
        <v>TEAM 31</v>
      </c>
      <c r="AA85" s="38" t="s">
        <v>13</v>
      </c>
      <c r="AB85" s="1" t="str">
        <f t="shared" si="54"/>
        <v>39</v>
      </c>
      <c r="AC85" s="1" t="str">
        <f t="shared" si="55"/>
        <v>31</v>
      </c>
      <c r="AD85" s="1">
        <f t="shared" si="56"/>
        <v>49</v>
      </c>
      <c r="AE85" s="1">
        <f t="shared" si="57"/>
        <v>41</v>
      </c>
      <c r="AF85" s="5" t="str">
        <f t="shared" si="58"/>
        <v>TEAM 49</v>
      </c>
      <c r="AG85" s="5" t="str">
        <f t="shared" si="59"/>
        <v>TEAM 41</v>
      </c>
      <c r="AH85" s="28" t="s">
        <v>102</v>
      </c>
      <c r="AI85" s="1" t="str">
        <f t="shared" si="60"/>
        <v>49</v>
      </c>
      <c r="AJ85" s="1" t="str">
        <f t="shared" si="61"/>
        <v>41</v>
      </c>
      <c r="AK85" s="1">
        <f t="shared" si="62"/>
        <v>59</v>
      </c>
      <c r="AL85" s="1">
        <f t="shared" si="63"/>
        <v>51</v>
      </c>
      <c r="AM85" s="5" t="str">
        <f t="shared" si="64"/>
        <v>TEAM 59</v>
      </c>
      <c r="AN85" s="5" t="str">
        <f t="shared" si="65"/>
        <v>TEAM 51</v>
      </c>
      <c r="AO85" s="39" t="s">
        <v>103</v>
      </c>
      <c r="AP85" s="1" t="str">
        <f t="shared" si="66"/>
        <v>59</v>
      </c>
      <c r="AQ85" s="1" t="str">
        <f t="shared" si="67"/>
        <v>51</v>
      </c>
      <c r="AR85" s="1">
        <f t="shared" si="68"/>
        <v>69</v>
      </c>
      <c r="AS85" s="1">
        <f t="shared" si="69"/>
        <v>61</v>
      </c>
      <c r="AT85" s="5" t="str">
        <f t="shared" si="70"/>
        <v>TEAM 69</v>
      </c>
      <c r="AU85" s="5" t="str">
        <f t="shared" si="71"/>
        <v>TEAM 61</v>
      </c>
    </row>
    <row r="86" spans="1:47" ht="14" thickTop="1" thickBot="1" x14ac:dyDescent="0.35">
      <c r="A86" s="34" t="s">
        <v>10</v>
      </c>
      <c r="B86" s="5" t="s">
        <v>96</v>
      </c>
      <c r="C86" s="5" t="s">
        <v>100</v>
      </c>
      <c r="D86" s="35" t="s">
        <v>175</v>
      </c>
      <c r="E86" s="1" t="str">
        <f t="shared" si="36"/>
        <v xml:space="preserve"> 2</v>
      </c>
      <c r="F86" s="1" t="str">
        <f t="shared" si="37"/>
        <v xml:space="preserve"> 8</v>
      </c>
      <c r="G86" s="1">
        <f t="shared" si="38"/>
        <v>12</v>
      </c>
      <c r="H86" s="1">
        <f t="shared" si="39"/>
        <v>18</v>
      </c>
      <c r="I86" s="5" t="str">
        <f t="shared" si="40"/>
        <v>TEAM 12</v>
      </c>
      <c r="J86" s="5" t="str">
        <f t="shared" si="41"/>
        <v>TEAM 18</v>
      </c>
      <c r="K86" s="206" t="s">
        <v>151</v>
      </c>
      <c r="L86" s="206" t="s">
        <v>157</v>
      </c>
      <c r="M86" s="36" t="s">
        <v>11</v>
      </c>
      <c r="N86" s="1" t="str">
        <f t="shared" si="42"/>
        <v>12</v>
      </c>
      <c r="O86" s="1" t="str">
        <f t="shared" si="43"/>
        <v>18</v>
      </c>
      <c r="P86" s="1">
        <f t="shared" si="44"/>
        <v>22</v>
      </c>
      <c r="Q86" s="1">
        <f t="shared" si="45"/>
        <v>28</v>
      </c>
      <c r="R86" s="5" t="str">
        <f t="shared" si="46"/>
        <v>TEAM 22</v>
      </c>
      <c r="S86" s="5" t="str">
        <f t="shared" si="47"/>
        <v>TEAM 28</v>
      </c>
      <c r="T86" s="37" t="s">
        <v>12</v>
      </c>
      <c r="U86" s="1" t="str">
        <f t="shared" si="48"/>
        <v>22</v>
      </c>
      <c r="V86" s="1" t="str">
        <f t="shared" si="49"/>
        <v>28</v>
      </c>
      <c r="W86" s="1">
        <f t="shared" si="50"/>
        <v>32</v>
      </c>
      <c r="X86" s="1">
        <f t="shared" si="51"/>
        <v>38</v>
      </c>
      <c r="Y86" s="5" t="str">
        <f t="shared" si="52"/>
        <v>TEAM 32</v>
      </c>
      <c r="Z86" s="5" t="str">
        <f t="shared" si="53"/>
        <v>TEAM 38</v>
      </c>
      <c r="AA86" s="38" t="s">
        <v>13</v>
      </c>
      <c r="AB86" s="1" t="str">
        <f t="shared" si="54"/>
        <v>32</v>
      </c>
      <c r="AC86" s="1" t="str">
        <f t="shared" si="55"/>
        <v>38</v>
      </c>
      <c r="AD86" s="1">
        <f t="shared" si="56"/>
        <v>42</v>
      </c>
      <c r="AE86" s="1">
        <f t="shared" si="57"/>
        <v>48</v>
      </c>
      <c r="AF86" s="5" t="str">
        <f t="shared" si="58"/>
        <v>TEAM 42</v>
      </c>
      <c r="AG86" s="5" t="str">
        <f t="shared" si="59"/>
        <v>TEAM 48</v>
      </c>
      <c r="AH86" s="28" t="s">
        <v>102</v>
      </c>
      <c r="AI86" s="1" t="str">
        <f t="shared" si="60"/>
        <v>42</v>
      </c>
      <c r="AJ86" s="1" t="str">
        <f t="shared" si="61"/>
        <v>48</v>
      </c>
      <c r="AK86" s="1">
        <f t="shared" si="62"/>
        <v>52</v>
      </c>
      <c r="AL86" s="1">
        <f t="shared" si="63"/>
        <v>58</v>
      </c>
      <c r="AM86" s="5" t="str">
        <f t="shared" si="64"/>
        <v>TEAM 52</v>
      </c>
      <c r="AN86" s="5" t="str">
        <f t="shared" si="65"/>
        <v>TEAM 58</v>
      </c>
      <c r="AO86" s="39" t="s">
        <v>103</v>
      </c>
      <c r="AP86" s="1" t="str">
        <f t="shared" si="66"/>
        <v>52</v>
      </c>
      <c r="AQ86" s="1" t="str">
        <f t="shared" si="67"/>
        <v>58</v>
      </c>
      <c r="AR86" s="1">
        <f t="shared" si="68"/>
        <v>62</v>
      </c>
      <c r="AS86" s="1">
        <f t="shared" si="69"/>
        <v>68</v>
      </c>
      <c r="AT86" s="5" t="str">
        <f t="shared" si="70"/>
        <v>TEAM 62</v>
      </c>
      <c r="AU86" s="5" t="str">
        <f t="shared" si="71"/>
        <v>TEAM 68</v>
      </c>
    </row>
    <row r="87" spans="1:47" ht="14" thickTop="1" thickBot="1" x14ac:dyDescent="0.35">
      <c r="A87" s="34" t="s">
        <v>10</v>
      </c>
      <c r="B87" s="5" t="s">
        <v>99</v>
      </c>
      <c r="C87" s="5" t="s">
        <v>101</v>
      </c>
      <c r="D87" s="35" t="s">
        <v>175</v>
      </c>
      <c r="E87" s="1" t="str">
        <f t="shared" si="36"/>
        <v xml:space="preserve"> 4</v>
      </c>
      <c r="F87" s="1" t="str">
        <f t="shared" si="37"/>
        <v>10</v>
      </c>
      <c r="G87" s="1">
        <f t="shared" si="38"/>
        <v>14</v>
      </c>
      <c r="H87" s="1">
        <f t="shared" si="39"/>
        <v>20</v>
      </c>
      <c r="I87" s="5" t="str">
        <f t="shared" si="40"/>
        <v>TEAM 14</v>
      </c>
      <c r="J87" s="5" t="str">
        <f t="shared" si="41"/>
        <v>TEAM 20</v>
      </c>
      <c r="K87" s="206" t="s">
        <v>153</v>
      </c>
      <c r="L87" s="206" t="s">
        <v>159</v>
      </c>
      <c r="M87" s="36" t="s">
        <v>11</v>
      </c>
      <c r="N87" s="1" t="str">
        <f t="shared" si="42"/>
        <v>14</v>
      </c>
      <c r="O87" s="1" t="str">
        <f t="shared" si="43"/>
        <v>20</v>
      </c>
      <c r="P87" s="1">
        <f t="shared" si="44"/>
        <v>24</v>
      </c>
      <c r="Q87" s="1">
        <f t="shared" si="45"/>
        <v>30</v>
      </c>
      <c r="R87" s="5" t="str">
        <f t="shared" si="46"/>
        <v>TEAM 24</v>
      </c>
      <c r="S87" s="5" t="str">
        <f t="shared" si="47"/>
        <v>TEAM 30</v>
      </c>
      <c r="T87" s="37" t="s">
        <v>12</v>
      </c>
      <c r="U87" s="1" t="str">
        <f t="shared" si="48"/>
        <v>24</v>
      </c>
      <c r="V87" s="1" t="str">
        <f t="shared" si="49"/>
        <v>30</v>
      </c>
      <c r="W87" s="1">
        <f t="shared" si="50"/>
        <v>34</v>
      </c>
      <c r="X87" s="1">
        <f t="shared" si="51"/>
        <v>40</v>
      </c>
      <c r="Y87" s="5" t="str">
        <f t="shared" si="52"/>
        <v>TEAM 34</v>
      </c>
      <c r="Z87" s="5" t="str">
        <f t="shared" si="53"/>
        <v>TEAM 40</v>
      </c>
      <c r="AA87" s="38" t="s">
        <v>13</v>
      </c>
      <c r="AB87" s="1" t="str">
        <f t="shared" si="54"/>
        <v>34</v>
      </c>
      <c r="AC87" s="1" t="str">
        <f t="shared" si="55"/>
        <v>40</v>
      </c>
      <c r="AD87" s="1">
        <f t="shared" si="56"/>
        <v>44</v>
      </c>
      <c r="AE87" s="1">
        <f t="shared" si="57"/>
        <v>50</v>
      </c>
      <c r="AF87" s="5" t="str">
        <f t="shared" si="58"/>
        <v>TEAM 44</v>
      </c>
      <c r="AG87" s="5" t="str">
        <f t="shared" si="59"/>
        <v>TEAM 50</v>
      </c>
      <c r="AH87" s="28" t="s">
        <v>102</v>
      </c>
      <c r="AI87" s="1" t="str">
        <f t="shared" si="60"/>
        <v>44</v>
      </c>
      <c r="AJ87" s="1" t="str">
        <f t="shared" si="61"/>
        <v>50</v>
      </c>
      <c r="AK87" s="1">
        <f t="shared" si="62"/>
        <v>54</v>
      </c>
      <c r="AL87" s="1">
        <f t="shared" si="63"/>
        <v>60</v>
      </c>
      <c r="AM87" s="5" t="str">
        <f t="shared" si="64"/>
        <v>TEAM 54</v>
      </c>
      <c r="AN87" s="5" t="str">
        <f t="shared" si="65"/>
        <v>TEAM 60</v>
      </c>
      <c r="AO87" s="39" t="s">
        <v>103</v>
      </c>
      <c r="AP87" s="1" t="str">
        <f t="shared" si="66"/>
        <v>54</v>
      </c>
      <c r="AQ87" s="1" t="str">
        <f t="shared" si="67"/>
        <v>60</v>
      </c>
      <c r="AR87" s="1">
        <f t="shared" si="68"/>
        <v>64</v>
      </c>
      <c r="AS87" s="1">
        <f t="shared" si="69"/>
        <v>70</v>
      </c>
      <c r="AT87" s="5" t="str">
        <f t="shared" si="70"/>
        <v>TEAM 64</v>
      </c>
      <c r="AU87" s="5" t="str">
        <f t="shared" si="71"/>
        <v>TEAM 70</v>
      </c>
    </row>
    <row r="88" spans="1:47" ht="14" thickTop="1" thickBot="1" x14ac:dyDescent="0.35">
      <c r="A88" s="34" t="s">
        <v>10</v>
      </c>
      <c r="B88" s="5" t="s">
        <v>98</v>
      </c>
      <c r="C88" s="5" t="s">
        <v>93</v>
      </c>
      <c r="D88" s="35" t="s">
        <v>175</v>
      </c>
      <c r="E88" s="1" t="str">
        <f t="shared" si="36"/>
        <v xml:space="preserve"> 7</v>
      </c>
      <c r="F88" s="1" t="str">
        <f t="shared" si="37"/>
        <v xml:space="preserve"> 3</v>
      </c>
      <c r="G88" s="1">
        <f t="shared" si="38"/>
        <v>17</v>
      </c>
      <c r="H88" s="1">
        <f t="shared" si="39"/>
        <v>13</v>
      </c>
      <c r="I88" s="5" t="str">
        <f t="shared" si="40"/>
        <v>TEAM 17</v>
      </c>
      <c r="J88" s="5" t="str">
        <f t="shared" si="41"/>
        <v>TEAM 13</v>
      </c>
      <c r="K88" s="206" t="s">
        <v>156</v>
      </c>
      <c r="L88" s="206" t="s">
        <v>152</v>
      </c>
      <c r="M88" s="36" t="s">
        <v>11</v>
      </c>
      <c r="N88" s="1" t="str">
        <f t="shared" si="42"/>
        <v>17</v>
      </c>
      <c r="O88" s="1" t="str">
        <f t="shared" si="43"/>
        <v>13</v>
      </c>
      <c r="P88" s="1">
        <f t="shared" si="44"/>
        <v>27</v>
      </c>
      <c r="Q88" s="1">
        <f t="shared" si="45"/>
        <v>23</v>
      </c>
      <c r="R88" s="5" t="str">
        <f t="shared" si="46"/>
        <v>TEAM 27</v>
      </c>
      <c r="S88" s="5" t="str">
        <f t="shared" si="47"/>
        <v>TEAM 23</v>
      </c>
      <c r="T88" s="37" t="s">
        <v>12</v>
      </c>
      <c r="U88" s="1" t="str">
        <f t="shared" si="48"/>
        <v>27</v>
      </c>
      <c r="V88" s="1" t="str">
        <f t="shared" si="49"/>
        <v>23</v>
      </c>
      <c r="W88" s="1">
        <f t="shared" si="50"/>
        <v>37</v>
      </c>
      <c r="X88" s="1">
        <f t="shared" si="51"/>
        <v>33</v>
      </c>
      <c r="Y88" s="5" t="str">
        <f t="shared" si="52"/>
        <v>TEAM 37</v>
      </c>
      <c r="Z88" s="5" t="str">
        <f t="shared" si="53"/>
        <v>TEAM 33</v>
      </c>
      <c r="AA88" s="38" t="s">
        <v>13</v>
      </c>
      <c r="AB88" s="1" t="str">
        <f t="shared" si="54"/>
        <v>37</v>
      </c>
      <c r="AC88" s="1" t="str">
        <f t="shared" si="55"/>
        <v>33</v>
      </c>
      <c r="AD88" s="1">
        <f t="shared" si="56"/>
        <v>47</v>
      </c>
      <c r="AE88" s="1">
        <f t="shared" si="57"/>
        <v>43</v>
      </c>
      <c r="AF88" s="5" t="str">
        <f t="shared" si="58"/>
        <v>TEAM 47</v>
      </c>
      <c r="AG88" s="5" t="str">
        <f t="shared" si="59"/>
        <v>TEAM 43</v>
      </c>
      <c r="AH88" s="28" t="s">
        <v>102</v>
      </c>
      <c r="AI88" s="1" t="str">
        <f t="shared" si="60"/>
        <v>47</v>
      </c>
      <c r="AJ88" s="1" t="str">
        <f t="shared" si="61"/>
        <v>43</v>
      </c>
      <c r="AK88" s="1">
        <f t="shared" si="62"/>
        <v>57</v>
      </c>
      <c r="AL88" s="1">
        <f t="shared" si="63"/>
        <v>53</v>
      </c>
      <c r="AM88" s="5" t="str">
        <f t="shared" si="64"/>
        <v>TEAM 57</v>
      </c>
      <c r="AN88" s="5" t="str">
        <f t="shared" si="65"/>
        <v>TEAM 53</v>
      </c>
      <c r="AO88" s="39" t="s">
        <v>103</v>
      </c>
      <c r="AP88" s="1" t="str">
        <f t="shared" si="66"/>
        <v>57</v>
      </c>
      <c r="AQ88" s="1" t="str">
        <f t="shared" si="67"/>
        <v>53</v>
      </c>
      <c r="AR88" s="1">
        <f t="shared" si="68"/>
        <v>67</v>
      </c>
      <c r="AS88" s="1">
        <f t="shared" si="69"/>
        <v>63</v>
      </c>
      <c r="AT88" s="5" t="str">
        <f t="shared" si="70"/>
        <v>TEAM 67</v>
      </c>
      <c r="AU88" s="5" t="str">
        <f t="shared" si="71"/>
        <v>TEAM 63</v>
      </c>
    </row>
    <row r="89" spans="1:47" ht="14" thickTop="1" thickBot="1" x14ac:dyDescent="0.35">
      <c r="A89" s="34" t="s">
        <v>10</v>
      </c>
      <c r="B89" s="5" t="s">
        <v>92</v>
      </c>
      <c r="C89" s="5" t="s">
        <v>94</v>
      </c>
      <c r="D89" s="35" t="s">
        <v>175</v>
      </c>
      <c r="E89" s="1" t="str">
        <f t="shared" si="36"/>
        <v xml:space="preserve"> 6</v>
      </c>
      <c r="F89" s="1" t="str">
        <f t="shared" si="37"/>
        <v xml:space="preserve"> 5</v>
      </c>
      <c r="G89" s="1">
        <f t="shared" si="38"/>
        <v>16</v>
      </c>
      <c r="H89" s="1">
        <f t="shared" si="39"/>
        <v>15</v>
      </c>
      <c r="I89" s="5" t="str">
        <f t="shared" si="40"/>
        <v>TEAM 16</v>
      </c>
      <c r="J89" s="5" t="str">
        <f t="shared" si="41"/>
        <v>TEAM 15</v>
      </c>
      <c r="K89" s="206" t="s">
        <v>155</v>
      </c>
      <c r="L89" s="206" t="s">
        <v>154</v>
      </c>
      <c r="M89" s="36" t="s">
        <v>11</v>
      </c>
      <c r="N89" s="1" t="str">
        <f t="shared" si="42"/>
        <v>16</v>
      </c>
      <c r="O89" s="1" t="str">
        <f t="shared" si="43"/>
        <v>15</v>
      </c>
      <c r="P89" s="1">
        <f t="shared" si="44"/>
        <v>26</v>
      </c>
      <c r="Q89" s="1">
        <f t="shared" si="45"/>
        <v>25</v>
      </c>
      <c r="R89" s="5" t="str">
        <f t="shared" si="46"/>
        <v>TEAM 26</v>
      </c>
      <c r="S89" s="5" t="str">
        <f t="shared" si="47"/>
        <v>TEAM 25</v>
      </c>
      <c r="T89" s="37" t="s">
        <v>12</v>
      </c>
      <c r="U89" s="1" t="str">
        <f t="shared" si="48"/>
        <v>26</v>
      </c>
      <c r="V89" s="1" t="str">
        <f t="shared" si="49"/>
        <v>25</v>
      </c>
      <c r="W89" s="1">
        <f t="shared" si="50"/>
        <v>36</v>
      </c>
      <c r="X89" s="1">
        <f t="shared" si="51"/>
        <v>35</v>
      </c>
      <c r="Y89" s="5" t="str">
        <f t="shared" si="52"/>
        <v>TEAM 36</v>
      </c>
      <c r="Z89" s="5" t="str">
        <f t="shared" si="53"/>
        <v>TEAM 35</v>
      </c>
      <c r="AA89" s="38" t="s">
        <v>13</v>
      </c>
      <c r="AB89" s="1" t="str">
        <f t="shared" si="54"/>
        <v>36</v>
      </c>
      <c r="AC89" s="1" t="str">
        <f t="shared" si="55"/>
        <v>35</v>
      </c>
      <c r="AD89" s="1">
        <f t="shared" si="56"/>
        <v>46</v>
      </c>
      <c r="AE89" s="1">
        <f t="shared" si="57"/>
        <v>45</v>
      </c>
      <c r="AF89" s="5" t="str">
        <f t="shared" si="58"/>
        <v>TEAM 46</v>
      </c>
      <c r="AG89" s="5" t="str">
        <f t="shared" si="59"/>
        <v>TEAM 45</v>
      </c>
      <c r="AH89" s="28" t="s">
        <v>102</v>
      </c>
      <c r="AI89" s="1" t="str">
        <f t="shared" si="60"/>
        <v>46</v>
      </c>
      <c r="AJ89" s="1" t="str">
        <f t="shared" si="61"/>
        <v>45</v>
      </c>
      <c r="AK89" s="1">
        <f t="shared" si="62"/>
        <v>56</v>
      </c>
      <c r="AL89" s="1">
        <f t="shared" si="63"/>
        <v>55</v>
      </c>
      <c r="AM89" s="5" t="str">
        <f t="shared" si="64"/>
        <v>TEAM 56</v>
      </c>
      <c r="AN89" s="5" t="str">
        <f t="shared" si="65"/>
        <v>TEAM 55</v>
      </c>
      <c r="AO89" s="39" t="s">
        <v>103</v>
      </c>
      <c r="AP89" s="1" t="str">
        <f t="shared" si="66"/>
        <v>56</v>
      </c>
      <c r="AQ89" s="1" t="str">
        <f t="shared" si="67"/>
        <v>55</v>
      </c>
      <c r="AR89" s="1">
        <f t="shared" si="68"/>
        <v>66</v>
      </c>
      <c r="AS89" s="1">
        <f t="shared" si="69"/>
        <v>65</v>
      </c>
      <c r="AT89" s="5" t="str">
        <f t="shared" si="70"/>
        <v>TEAM 66</v>
      </c>
      <c r="AU89" s="5" t="str">
        <f t="shared" si="71"/>
        <v>TEAM 65</v>
      </c>
    </row>
    <row r="90" spans="1:47" ht="14" thickTop="1" thickBot="1" x14ac:dyDescent="0.35">
      <c r="A90" s="34" t="s">
        <v>10</v>
      </c>
      <c r="B90" s="5" t="s">
        <v>97</v>
      </c>
      <c r="C90" s="5" t="s">
        <v>99</v>
      </c>
      <c r="D90" s="35" t="s">
        <v>175</v>
      </c>
      <c r="E90" s="1" t="str">
        <f t="shared" si="36"/>
        <v xml:space="preserve"> 1</v>
      </c>
      <c r="F90" s="1" t="str">
        <f t="shared" si="37"/>
        <v xml:space="preserve"> 4</v>
      </c>
      <c r="G90" s="1">
        <f t="shared" si="38"/>
        <v>11</v>
      </c>
      <c r="H90" s="1">
        <f t="shared" si="39"/>
        <v>14</v>
      </c>
      <c r="I90" s="5" t="str">
        <f t="shared" si="40"/>
        <v>TEAM 11</v>
      </c>
      <c r="J90" s="5" t="str">
        <f t="shared" si="41"/>
        <v>TEAM 14</v>
      </c>
      <c r="K90" s="206" t="s">
        <v>150</v>
      </c>
      <c r="L90" s="206" t="s">
        <v>153</v>
      </c>
      <c r="M90" s="36" t="s">
        <v>11</v>
      </c>
      <c r="N90" s="1" t="str">
        <f t="shared" si="42"/>
        <v>11</v>
      </c>
      <c r="O90" s="1" t="str">
        <f t="shared" si="43"/>
        <v>14</v>
      </c>
      <c r="P90" s="1">
        <f t="shared" si="44"/>
        <v>21</v>
      </c>
      <c r="Q90" s="1">
        <f t="shared" si="45"/>
        <v>24</v>
      </c>
      <c r="R90" s="5" t="str">
        <f t="shared" si="46"/>
        <v>TEAM 21</v>
      </c>
      <c r="S90" s="5" t="str">
        <f t="shared" si="47"/>
        <v>TEAM 24</v>
      </c>
      <c r="T90" s="37" t="s">
        <v>12</v>
      </c>
      <c r="U90" s="1" t="str">
        <f t="shared" si="48"/>
        <v>21</v>
      </c>
      <c r="V90" s="1" t="str">
        <f t="shared" si="49"/>
        <v>24</v>
      </c>
      <c r="W90" s="1">
        <f t="shared" si="50"/>
        <v>31</v>
      </c>
      <c r="X90" s="1">
        <f t="shared" si="51"/>
        <v>34</v>
      </c>
      <c r="Y90" s="5" t="str">
        <f t="shared" si="52"/>
        <v>TEAM 31</v>
      </c>
      <c r="Z90" s="5" t="str">
        <f t="shared" si="53"/>
        <v>TEAM 34</v>
      </c>
      <c r="AA90" s="38" t="s">
        <v>13</v>
      </c>
      <c r="AB90" s="1" t="str">
        <f t="shared" si="54"/>
        <v>31</v>
      </c>
      <c r="AC90" s="1" t="str">
        <f t="shared" si="55"/>
        <v>34</v>
      </c>
      <c r="AD90" s="1">
        <f t="shared" si="56"/>
        <v>41</v>
      </c>
      <c r="AE90" s="1">
        <f t="shared" si="57"/>
        <v>44</v>
      </c>
      <c r="AF90" s="5" t="str">
        <f t="shared" si="58"/>
        <v>TEAM 41</v>
      </c>
      <c r="AG90" s="5" t="str">
        <f t="shared" si="59"/>
        <v>TEAM 44</v>
      </c>
      <c r="AH90" s="28" t="s">
        <v>102</v>
      </c>
      <c r="AI90" s="1" t="str">
        <f t="shared" si="60"/>
        <v>41</v>
      </c>
      <c r="AJ90" s="1" t="str">
        <f t="shared" si="61"/>
        <v>44</v>
      </c>
      <c r="AK90" s="1">
        <f t="shared" si="62"/>
        <v>51</v>
      </c>
      <c r="AL90" s="1">
        <f t="shared" si="63"/>
        <v>54</v>
      </c>
      <c r="AM90" s="5" t="str">
        <f t="shared" si="64"/>
        <v>TEAM 51</v>
      </c>
      <c r="AN90" s="5" t="str">
        <f t="shared" si="65"/>
        <v>TEAM 54</v>
      </c>
      <c r="AO90" s="39" t="s">
        <v>103</v>
      </c>
      <c r="AP90" s="1" t="str">
        <f t="shared" si="66"/>
        <v>51</v>
      </c>
      <c r="AQ90" s="1" t="str">
        <f t="shared" si="67"/>
        <v>54</v>
      </c>
      <c r="AR90" s="1">
        <f t="shared" si="68"/>
        <v>61</v>
      </c>
      <c r="AS90" s="1">
        <f t="shared" si="69"/>
        <v>64</v>
      </c>
      <c r="AT90" s="5" t="str">
        <f t="shared" si="70"/>
        <v>TEAM 61</v>
      </c>
      <c r="AU90" s="5" t="str">
        <f t="shared" si="71"/>
        <v>TEAM 64</v>
      </c>
    </row>
    <row r="91" spans="1:47" ht="14" thickTop="1" thickBot="1" x14ac:dyDescent="0.35">
      <c r="A91" s="34" t="s">
        <v>10</v>
      </c>
      <c r="B91" s="5" t="s">
        <v>100</v>
      </c>
      <c r="C91" s="5" t="s">
        <v>94</v>
      </c>
      <c r="D91" s="35" t="s">
        <v>175</v>
      </c>
      <c r="E91" s="1" t="str">
        <f t="shared" si="36"/>
        <v xml:space="preserve"> 8</v>
      </c>
      <c r="F91" s="1" t="str">
        <f t="shared" si="37"/>
        <v xml:space="preserve"> 5</v>
      </c>
      <c r="G91" s="1">
        <f t="shared" si="38"/>
        <v>18</v>
      </c>
      <c r="H91" s="1">
        <f t="shared" si="39"/>
        <v>15</v>
      </c>
      <c r="I91" s="5" t="str">
        <f t="shared" si="40"/>
        <v>TEAM 18</v>
      </c>
      <c r="J91" s="5" t="str">
        <f t="shared" si="41"/>
        <v>TEAM 15</v>
      </c>
      <c r="K91" s="206" t="s">
        <v>157</v>
      </c>
      <c r="L91" s="206" t="s">
        <v>154</v>
      </c>
      <c r="M91" s="36" t="s">
        <v>11</v>
      </c>
      <c r="N91" s="1" t="str">
        <f t="shared" si="42"/>
        <v>18</v>
      </c>
      <c r="O91" s="1" t="str">
        <f t="shared" si="43"/>
        <v>15</v>
      </c>
      <c r="P91" s="1">
        <f t="shared" si="44"/>
        <v>28</v>
      </c>
      <c r="Q91" s="1">
        <f t="shared" si="45"/>
        <v>25</v>
      </c>
      <c r="R91" s="5" t="str">
        <f t="shared" si="46"/>
        <v>TEAM 28</v>
      </c>
      <c r="S91" s="5" t="str">
        <f t="shared" si="47"/>
        <v>TEAM 25</v>
      </c>
      <c r="T91" s="37" t="s">
        <v>12</v>
      </c>
      <c r="U91" s="1" t="str">
        <f t="shared" si="48"/>
        <v>28</v>
      </c>
      <c r="V91" s="1" t="str">
        <f t="shared" si="49"/>
        <v>25</v>
      </c>
      <c r="W91" s="1">
        <f t="shared" si="50"/>
        <v>38</v>
      </c>
      <c r="X91" s="1">
        <f t="shared" si="51"/>
        <v>35</v>
      </c>
      <c r="Y91" s="5" t="str">
        <f t="shared" si="52"/>
        <v>TEAM 38</v>
      </c>
      <c r="Z91" s="5" t="str">
        <f t="shared" si="53"/>
        <v>TEAM 35</v>
      </c>
      <c r="AA91" s="38" t="s">
        <v>13</v>
      </c>
      <c r="AB91" s="1" t="str">
        <f t="shared" si="54"/>
        <v>38</v>
      </c>
      <c r="AC91" s="1" t="str">
        <f t="shared" si="55"/>
        <v>35</v>
      </c>
      <c r="AD91" s="1">
        <f t="shared" si="56"/>
        <v>48</v>
      </c>
      <c r="AE91" s="1">
        <f t="shared" si="57"/>
        <v>45</v>
      </c>
      <c r="AF91" s="5" t="str">
        <f t="shared" si="58"/>
        <v>TEAM 48</v>
      </c>
      <c r="AG91" s="5" t="str">
        <f t="shared" si="59"/>
        <v>TEAM 45</v>
      </c>
      <c r="AH91" s="28" t="s">
        <v>102</v>
      </c>
      <c r="AI91" s="1" t="str">
        <f t="shared" si="60"/>
        <v>48</v>
      </c>
      <c r="AJ91" s="1" t="str">
        <f t="shared" si="61"/>
        <v>45</v>
      </c>
      <c r="AK91" s="1">
        <f t="shared" si="62"/>
        <v>58</v>
      </c>
      <c r="AL91" s="1">
        <f t="shared" si="63"/>
        <v>55</v>
      </c>
      <c r="AM91" s="5" t="str">
        <f t="shared" si="64"/>
        <v>TEAM 58</v>
      </c>
      <c r="AN91" s="5" t="str">
        <f t="shared" si="65"/>
        <v>TEAM 55</v>
      </c>
      <c r="AO91" s="39" t="s">
        <v>103</v>
      </c>
      <c r="AP91" s="1" t="str">
        <f t="shared" si="66"/>
        <v>58</v>
      </c>
      <c r="AQ91" s="1" t="str">
        <f t="shared" si="67"/>
        <v>55</v>
      </c>
      <c r="AR91" s="1">
        <f t="shared" si="68"/>
        <v>68</v>
      </c>
      <c r="AS91" s="1">
        <f t="shared" si="69"/>
        <v>65</v>
      </c>
      <c r="AT91" s="5" t="str">
        <f t="shared" si="70"/>
        <v>TEAM 68</v>
      </c>
      <c r="AU91" s="5" t="str">
        <f t="shared" si="71"/>
        <v>TEAM 65</v>
      </c>
    </row>
    <row r="92" spans="1:47" ht="14" thickTop="1" thickBot="1" x14ac:dyDescent="0.35">
      <c r="A92" s="34" t="s">
        <v>10</v>
      </c>
      <c r="B92" s="5" t="s">
        <v>93</v>
      </c>
      <c r="C92" s="5" t="s">
        <v>95</v>
      </c>
      <c r="D92" s="35" t="s">
        <v>175</v>
      </c>
      <c r="E92" s="1" t="str">
        <f t="shared" ref="E92:F94" si="72">RIGHT(B92,2)</f>
        <v xml:space="preserve"> 3</v>
      </c>
      <c r="F92" s="1" t="str">
        <f t="shared" si="72"/>
        <v xml:space="preserve"> 9</v>
      </c>
      <c r="G92" s="1">
        <f t="shared" ref="G92:H94" si="73">E92+10</f>
        <v>13</v>
      </c>
      <c r="H92" s="1">
        <f t="shared" si="73"/>
        <v>19</v>
      </c>
      <c r="I92" s="5" t="str">
        <f t="shared" ref="I92:J94" si="74">CONCATENATE("TEAM ",G92)</f>
        <v>TEAM 13</v>
      </c>
      <c r="J92" s="5" t="str">
        <f t="shared" si="74"/>
        <v>TEAM 19</v>
      </c>
      <c r="K92" s="206" t="s">
        <v>152</v>
      </c>
      <c r="L92" s="206" t="s">
        <v>158</v>
      </c>
      <c r="M92" s="36" t="s">
        <v>11</v>
      </c>
      <c r="N92" s="1" t="str">
        <f t="shared" si="42"/>
        <v>13</v>
      </c>
      <c r="O92" s="1" t="str">
        <f t="shared" si="43"/>
        <v>19</v>
      </c>
      <c r="P92" s="1">
        <f t="shared" si="44"/>
        <v>23</v>
      </c>
      <c r="Q92" s="1">
        <f t="shared" si="45"/>
        <v>29</v>
      </c>
      <c r="R92" s="5" t="str">
        <f t="shared" si="46"/>
        <v>TEAM 23</v>
      </c>
      <c r="S92" s="5" t="str">
        <f t="shared" si="47"/>
        <v>TEAM 29</v>
      </c>
      <c r="T92" s="37" t="s">
        <v>12</v>
      </c>
      <c r="U92" s="1" t="str">
        <f t="shared" si="48"/>
        <v>23</v>
      </c>
      <c r="V92" s="1" t="str">
        <f t="shared" si="49"/>
        <v>29</v>
      </c>
      <c r="W92" s="1">
        <f t="shared" si="50"/>
        <v>33</v>
      </c>
      <c r="X92" s="1">
        <f t="shared" si="51"/>
        <v>39</v>
      </c>
      <c r="Y92" s="5" t="str">
        <f t="shared" si="52"/>
        <v>TEAM 33</v>
      </c>
      <c r="Z92" s="5" t="str">
        <f t="shared" si="53"/>
        <v>TEAM 39</v>
      </c>
      <c r="AA92" s="38" t="s">
        <v>13</v>
      </c>
      <c r="AB92" s="1" t="str">
        <f t="shared" si="54"/>
        <v>33</v>
      </c>
      <c r="AC92" s="1" t="str">
        <f t="shared" si="55"/>
        <v>39</v>
      </c>
      <c r="AD92" s="1">
        <f t="shared" si="56"/>
        <v>43</v>
      </c>
      <c r="AE92" s="1">
        <f t="shared" si="57"/>
        <v>49</v>
      </c>
      <c r="AF92" s="5" t="str">
        <f t="shared" si="58"/>
        <v>TEAM 43</v>
      </c>
      <c r="AG92" s="5" t="str">
        <f t="shared" si="59"/>
        <v>TEAM 49</v>
      </c>
      <c r="AH92" s="28" t="s">
        <v>102</v>
      </c>
      <c r="AI92" s="1" t="str">
        <f t="shared" si="60"/>
        <v>43</v>
      </c>
      <c r="AJ92" s="1" t="str">
        <f t="shared" si="61"/>
        <v>49</v>
      </c>
      <c r="AK92" s="1">
        <f t="shared" si="62"/>
        <v>53</v>
      </c>
      <c r="AL92" s="1">
        <f t="shared" si="63"/>
        <v>59</v>
      </c>
      <c r="AM92" s="5" t="str">
        <f t="shared" si="64"/>
        <v>TEAM 53</v>
      </c>
      <c r="AN92" s="5" t="str">
        <f t="shared" si="65"/>
        <v>TEAM 59</v>
      </c>
      <c r="AO92" s="39" t="s">
        <v>103</v>
      </c>
      <c r="AP92" s="1" t="str">
        <f t="shared" si="66"/>
        <v>53</v>
      </c>
      <c r="AQ92" s="1" t="str">
        <f t="shared" si="67"/>
        <v>59</v>
      </c>
      <c r="AR92" s="1">
        <f t="shared" si="68"/>
        <v>63</v>
      </c>
      <c r="AS92" s="1">
        <f t="shared" si="69"/>
        <v>69</v>
      </c>
      <c r="AT92" s="5" t="str">
        <f t="shared" si="70"/>
        <v>TEAM 63</v>
      </c>
      <c r="AU92" s="5" t="str">
        <f t="shared" si="71"/>
        <v>TEAM 69</v>
      </c>
    </row>
    <row r="93" spans="1:47" ht="14" thickTop="1" thickBot="1" x14ac:dyDescent="0.35">
      <c r="A93" s="34" t="s">
        <v>10</v>
      </c>
      <c r="B93" s="5" t="s">
        <v>101</v>
      </c>
      <c r="C93" s="5" t="s">
        <v>98</v>
      </c>
      <c r="D93" s="35" t="s">
        <v>175</v>
      </c>
      <c r="E93" s="1" t="str">
        <f t="shared" si="72"/>
        <v>10</v>
      </c>
      <c r="F93" s="1" t="str">
        <f t="shared" si="72"/>
        <v xml:space="preserve"> 7</v>
      </c>
      <c r="G93" s="1">
        <f t="shared" si="73"/>
        <v>20</v>
      </c>
      <c r="H93" s="1">
        <f t="shared" si="73"/>
        <v>17</v>
      </c>
      <c r="I93" s="5" t="str">
        <f t="shared" si="74"/>
        <v>TEAM 20</v>
      </c>
      <c r="J93" s="5" t="str">
        <f t="shared" si="74"/>
        <v>TEAM 17</v>
      </c>
      <c r="K93" s="206" t="s">
        <v>159</v>
      </c>
      <c r="L93" s="206" t="s">
        <v>156</v>
      </c>
      <c r="M93" s="36" t="s">
        <v>11</v>
      </c>
      <c r="N93" s="1" t="str">
        <f t="shared" si="42"/>
        <v>20</v>
      </c>
      <c r="O93" s="1" t="str">
        <f t="shared" si="43"/>
        <v>17</v>
      </c>
      <c r="P93" s="1">
        <f t="shared" si="44"/>
        <v>30</v>
      </c>
      <c r="Q93" s="1">
        <f t="shared" si="45"/>
        <v>27</v>
      </c>
      <c r="R93" s="5" t="str">
        <f t="shared" si="46"/>
        <v>TEAM 30</v>
      </c>
      <c r="S93" s="5" t="str">
        <f t="shared" si="47"/>
        <v>TEAM 27</v>
      </c>
      <c r="T93" s="37" t="s">
        <v>12</v>
      </c>
      <c r="U93" s="1" t="str">
        <f t="shared" si="48"/>
        <v>30</v>
      </c>
      <c r="V93" s="1" t="str">
        <f t="shared" si="49"/>
        <v>27</v>
      </c>
      <c r="W93" s="1">
        <f t="shared" si="50"/>
        <v>40</v>
      </c>
      <c r="X93" s="1">
        <f t="shared" si="51"/>
        <v>37</v>
      </c>
      <c r="Y93" s="5" t="str">
        <f t="shared" si="52"/>
        <v>TEAM 40</v>
      </c>
      <c r="Z93" s="5" t="str">
        <f t="shared" si="53"/>
        <v>TEAM 37</v>
      </c>
      <c r="AA93" s="38" t="s">
        <v>13</v>
      </c>
      <c r="AB93" s="1" t="str">
        <f t="shared" si="54"/>
        <v>40</v>
      </c>
      <c r="AC93" s="1" t="str">
        <f t="shared" si="55"/>
        <v>37</v>
      </c>
      <c r="AD93" s="1">
        <f t="shared" si="56"/>
        <v>50</v>
      </c>
      <c r="AE93" s="1">
        <f t="shared" si="57"/>
        <v>47</v>
      </c>
      <c r="AF93" s="5" t="str">
        <f t="shared" si="58"/>
        <v>TEAM 50</v>
      </c>
      <c r="AG93" s="5" t="str">
        <f t="shared" si="59"/>
        <v>TEAM 47</v>
      </c>
      <c r="AH93" s="28" t="s">
        <v>102</v>
      </c>
      <c r="AI93" s="1" t="str">
        <f t="shared" si="60"/>
        <v>50</v>
      </c>
      <c r="AJ93" s="1" t="str">
        <f t="shared" si="61"/>
        <v>47</v>
      </c>
      <c r="AK93" s="1">
        <f t="shared" si="62"/>
        <v>60</v>
      </c>
      <c r="AL93" s="1">
        <f t="shared" si="63"/>
        <v>57</v>
      </c>
      <c r="AM93" s="5" t="str">
        <f t="shared" si="64"/>
        <v>TEAM 60</v>
      </c>
      <c r="AN93" s="5" t="str">
        <f t="shared" si="65"/>
        <v>TEAM 57</v>
      </c>
      <c r="AO93" s="39" t="s">
        <v>103</v>
      </c>
      <c r="AP93" s="1" t="str">
        <f t="shared" si="66"/>
        <v>60</v>
      </c>
      <c r="AQ93" s="1" t="str">
        <f t="shared" si="67"/>
        <v>57</v>
      </c>
      <c r="AR93" s="1">
        <f t="shared" si="68"/>
        <v>70</v>
      </c>
      <c r="AS93" s="1">
        <f t="shared" si="69"/>
        <v>67</v>
      </c>
      <c r="AT93" s="5" t="str">
        <f t="shared" si="70"/>
        <v>TEAM 70</v>
      </c>
      <c r="AU93" s="5" t="str">
        <f t="shared" si="71"/>
        <v>TEAM 67</v>
      </c>
    </row>
    <row r="94" spans="1:47" ht="14" thickTop="1" thickBot="1" x14ac:dyDescent="0.35">
      <c r="A94" s="34" t="s">
        <v>10</v>
      </c>
      <c r="B94" s="5" t="s">
        <v>92</v>
      </c>
      <c r="C94" s="5" t="s">
        <v>96</v>
      </c>
      <c r="D94" s="35" t="s">
        <v>175</v>
      </c>
      <c r="E94" s="1" t="str">
        <f t="shared" si="72"/>
        <v xml:space="preserve"> 6</v>
      </c>
      <c r="F94" s="1" t="str">
        <f t="shared" si="72"/>
        <v xml:space="preserve"> 2</v>
      </c>
      <c r="G94" s="1">
        <f t="shared" si="73"/>
        <v>16</v>
      </c>
      <c r="H94" s="1">
        <f t="shared" si="73"/>
        <v>12</v>
      </c>
      <c r="I94" s="5" t="str">
        <f t="shared" si="74"/>
        <v>TEAM 16</v>
      </c>
      <c r="J94" s="5" t="str">
        <f t="shared" si="74"/>
        <v>TEAM 12</v>
      </c>
      <c r="K94" s="206" t="s">
        <v>155</v>
      </c>
      <c r="L94" s="206" t="s">
        <v>151</v>
      </c>
      <c r="M94" s="36" t="s">
        <v>11</v>
      </c>
      <c r="N94" s="1" t="str">
        <f t="shared" si="42"/>
        <v>16</v>
      </c>
      <c r="O94" s="1" t="str">
        <f t="shared" si="43"/>
        <v>12</v>
      </c>
      <c r="P94" s="1">
        <f t="shared" si="44"/>
        <v>26</v>
      </c>
      <c r="Q94" s="1">
        <f t="shared" si="45"/>
        <v>22</v>
      </c>
      <c r="R94" s="5" t="str">
        <f t="shared" si="46"/>
        <v>TEAM 26</v>
      </c>
      <c r="S94" s="5" t="str">
        <f t="shared" si="47"/>
        <v>TEAM 22</v>
      </c>
      <c r="T94" s="37" t="s">
        <v>12</v>
      </c>
      <c r="U94" s="1" t="str">
        <f t="shared" si="48"/>
        <v>26</v>
      </c>
      <c r="V94" s="1" t="str">
        <f t="shared" si="49"/>
        <v>22</v>
      </c>
      <c r="W94" s="1">
        <f t="shared" si="50"/>
        <v>36</v>
      </c>
      <c r="X94" s="1">
        <f t="shared" si="51"/>
        <v>32</v>
      </c>
      <c r="Y94" s="5" t="str">
        <f t="shared" si="52"/>
        <v>TEAM 36</v>
      </c>
      <c r="Z94" s="5" t="str">
        <f t="shared" si="53"/>
        <v>TEAM 32</v>
      </c>
      <c r="AA94" s="38" t="s">
        <v>13</v>
      </c>
      <c r="AB94" s="1" t="str">
        <f t="shared" si="54"/>
        <v>36</v>
      </c>
      <c r="AC94" s="1" t="str">
        <f t="shared" si="55"/>
        <v>32</v>
      </c>
      <c r="AD94" s="1">
        <f t="shared" si="56"/>
        <v>46</v>
      </c>
      <c r="AE94" s="1">
        <f t="shared" si="57"/>
        <v>42</v>
      </c>
      <c r="AF94" s="5" t="str">
        <f t="shared" si="58"/>
        <v>TEAM 46</v>
      </c>
      <c r="AG94" s="5" t="str">
        <f t="shared" si="59"/>
        <v>TEAM 42</v>
      </c>
      <c r="AH94" s="28" t="s">
        <v>102</v>
      </c>
      <c r="AI94" s="1" t="str">
        <f t="shared" si="60"/>
        <v>46</v>
      </c>
      <c r="AJ94" s="1" t="str">
        <f t="shared" si="61"/>
        <v>42</v>
      </c>
      <c r="AK94" s="1">
        <f t="shared" si="62"/>
        <v>56</v>
      </c>
      <c r="AL94" s="1">
        <f t="shared" si="63"/>
        <v>52</v>
      </c>
      <c r="AM94" s="5" t="str">
        <f t="shared" si="64"/>
        <v>TEAM 56</v>
      </c>
      <c r="AN94" s="5" t="str">
        <f t="shared" si="65"/>
        <v>TEAM 52</v>
      </c>
      <c r="AO94" s="39" t="s">
        <v>103</v>
      </c>
      <c r="AP94" s="1" t="str">
        <f t="shared" si="66"/>
        <v>56</v>
      </c>
      <c r="AQ94" s="1" t="str">
        <f t="shared" si="67"/>
        <v>52</v>
      </c>
      <c r="AR94" s="1">
        <f t="shared" si="68"/>
        <v>66</v>
      </c>
      <c r="AS94" s="1">
        <f t="shared" si="69"/>
        <v>62</v>
      </c>
      <c r="AT94" s="5" t="str">
        <f t="shared" si="70"/>
        <v>TEAM 66</v>
      </c>
      <c r="AU94" s="5" t="str">
        <f t="shared" si="71"/>
        <v>TEAM 62</v>
      </c>
    </row>
    <row r="95" spans="1:47" ht="13" thickTop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</sheetData>
  <customSheetViews>
    <customSheetView guid="{7C5E7431-A90F-4AC4-9A07-BA1041730F4D}" scale="85" topLeftCell="D58">
      <selection activeCell="AT5" sqref="AT5:AU94"/>
      <pageMargins left="0.75" right="0.75" top="1" bottom="1" header="0.5" footer="0.5"/>
      <pageSetup orientation="portrait" r:id="rId1"/>
      <headerFooter alignWithMargins="0"/>
    </customSheetView>
  </customSheetViews>
  <pageMargins left="0.75" right="0.75" top="1" bottom="1" header="0.5" footer="0.5"/>
  <pageSetup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1D09-EEBB-4632-AF97-E6782B885F24}">
  <sheetPr published="0"/>
  <dimension ref="A2:AU763"/>
  <sheetViews>
    <sheetView zoomScale="80" zoomScaleNormal="80" workbookViewId="0">
      <selection activeCell="M304" sqref="M304"/>
    </sheetView>
  </sheetViews>
  <sheetFormatPr defaultColWidth="9.1796875" defaultRowHeight="12.5" x14ac:dyDescent="0.25"/>
  <cols>
    <col min="1" max="3" width="14.453125" style="1" customWidth="1"/>
    <col min="4" max="4" width="9.1796875" style="1"/>
    <col min="5" max="8" width="3.1796875" style="1" bestFit="1" customWidth="1"/>
    <col min="9" max="10" width="8.7265625" style="1" bestFit="1" customWidth="1"/>
    <col min="11" max="12" width="8.7265625" style="1" customWidth="1"/>
    <col min="13" max="13" width="6.1796875" style="1" bestFit="1" customWidth="1"/>
    <col min="14" max="17" width="3.1796875" style="1" bestFit="1" customWidth="1"/>
    <col min="18" max="19" width="8.7265625" style="1" bestFit="1" customWidth="1"/>
    <col min="20" max="20" width="9.1796875" style="1"/>
    <col min="21" max="24" width="3.1796875" style="1" bestFit="1" customWidth="1"/>
    <col min="25" max="26" width="8.7265625" style="1" bestFit="1" customWidth="1"/>
    <col min="27" max="27" width="6.1796875" style="1" bestFit="1" customWidth="1"/>
    <col min="28" max="31" width="3.1796875" style="1" bestFit="1" customWidth="1"/>
    <col min="32" max="33" width="8.7265625" style="1" bestFit="1" customWidth="1"/>
    <col min="34" max="34" width="6.1796875" style="1" bestFit="1" customWidth="1"/>
    <col min="35" max="38" width="3.1796875" style="1" bestFit="1" customWidth="1"/>
    <col min="39" max="40" width="8.7265625" style="1" bestFit="1" customWidth="1"/>
    <col min="41" max="41" width="6.1796875" style="1" bestFit="1" customWidth="1"/>
    <col min="42" max="45" width="3.1796875" style="1" bestFit="1" customWidth="1"/>
    <col min="46" max="47" width="8.7265625" style="1" bestFit="1" customWidth="1"/>
    <col min="48" max="16384" width="9.1796875" style="1"/>
  </cols>
  <sheetData>
    <row r="2" spans="1:47" ht="3.75" customHeight="1" x14ac:dyDescent="0.25"/>
    <row r="4" spans="1:47" ht="13" thickBot="1" x14ac:dyDescent="0.3"/>
    <row r="5" spans="1:47" ht="14" thickTop="1" thickBot="1" x14ac:dyDescent="0.35">
      <c r="A5" s="34" t="s">
        <v>10</v>
      </c>
      <c r="B5" s="5" t="s">
        <v>92</v>
      </c>
      <c r="C5" s="5" t="s">
        <v>93</v>
      </c>
      <c r="D5" s="35" t="s">
        <v>175</v>
      </c>
      <c r="E5" s="1" t="str">
        <f>RIGHT(B5,2)</f>
        <v xml:space="preserve"> 6</v>
      </c>
      <c r="F5" s="1" t="str">
        <f>RIGHT(C5,2)</f>
        <v xml:space="preserve"> 3</v>
      </c>
      <c r="G5" s="1">
        <f>E5+10</f>
        <v>16</v>
      </c>
      <c r="H5" s="1">
        <f>F5+10</f>
        <v>13</v>
      </c>
      <c r="I5" s="5" t="str">
        <f>CONCATENATE("TEAM ",G5)</f>
        <v>TEAM 16</v>
      </c>
      <c r="J5" s="5" t="str">
        <f>CONCATENATE("TEAM ",H5)</f>
        <v>TEAM 13</v>
      </c>
      <c r="K5" s="87" t="s">
        <v>155</v>
      </c>
      <c r="L5" s="87" t="s">
        <v>152</v>
      </c>
      <c r="M5" s="36" t="s">
        <v>11</v>
      </c>
      <c r="N5" s="1" t="str">
        <f>RIGHT(I5,2)</f>
        <v>16</v>
      </c>
      <c r="O5" s="1" t="str">
        <f>RIGHT(J5,2)</f>
        <v>13</v>
      </c>
      <c r="P5" s="1">
        <f>N5+10</f>
        <v>26</v>
      </c>
      <c r="Q5" s="1">
        <f>O5+10</f>
        <v>23</v>
      </c>
      <c r="R5" s="5" t="str">
        <f>CONCATENATE("TEAM ",P5)</f>
        <v>TEAM 26</v>
      </c>
      <c r="S5" s="5" t="str">
        <f>CONCATENATE("TEAM ",Q5)</f>
        <v>TEAM 23</v>
      </c>
      <c r="T5" s="37" t="s">
        <v>703</v>
      </c>
      <c r="U5" s="1" t="s">
        <v>715</v>
      </c>
      <c r="V5" s="1" t="s">
        <v>716</v>
      </c>
      <c r="W5" s="1">
        <v>31</v>
      </c>
      <c r="X5" s="1">
        <v>38</v>
      </c>
      <c r="Y5" s="5" t="str">
        <f>CONCATENATE("TEAM ",W5)</f>
        <v>TEAM 31</v>
      </c>
      <c r="Z5" s="5" t="str">
        <f>CONCATENATE("TEAM ",X5)</f>
        <v>TEAM 38</v>
      </c>
      <c r="AA5" s="38" t="s">
        <v>704</v>
      </c>
      <c r="AB5" s="1" t="str">
        <f>RIGHT(Y5,2)</f>
        <v>31</v>
      </c>
      <c r="AC5" s="1" t="str">
        <f>RIGHT(Z5,2)</f>
        <v>38</v>
      </c>
      <c r="AD5" s="1">
        <f>AB5+8</f>
        <v>39</v>
      </c>
      <c r="AE5" s="1">
        <f>AC5+8</f>
        <v>46</v>
      </c>
      <c r="AF5" s="5" t="str">
        <f>CONCATENATE("TEAM ",AD5)</f>
        <v>TEAM 39</v>
      </c>
      <c r="AG5" s="282" t="str">
        <f>CONCATENATE("TEAM ",AE5)</f>
        <v>TEAM 46</v>
      </c>
      <c r="AH5" s="283" t="s">
        <v>102</v>
      </c>
      <c r="AI5" s="1" t="str">
        <f>RIGHT(AF5,2)</f>
        <v>39</v>
      </c>
      <c r="AJ5" s="1" t="str">
        <f>RIGHT(AG5,2)</f>
        <v>46</v>
      </c>
      <c r="AK5" s="1">
        <v>52</v>
      </c>
      <c r="AL5" s="1">
        <v>49</v>
      </c>
      <c r="AM5" s="5" t="str">
        <f>CONCATENATE("TEAM ",AK5)</f>
        <v>TEAM 52</v>
      </c>
      <c r="AN5" s="5" t="str">
        <f>CONCATENATE("TEAM ",AL5)</f>
        <v>TEAM 49</v>
      </c>
      <c r="AO5" s="293" t="s">
        <v>103</v>
      </c>
      <c r="AP5" s="284" t="str">
        <f>RIGHT(AM5,2)</f>
        <v>52</v>
      </c>
      <c r="AQ5" s="284" t="str">
        <f>RIGHT(AN5,2)</f>
        <v>49</v>
      </c>
      <c r="AR5" s="284">
        <f>AP5+10</f>
        <v>62</v>
      </c>
      <c r="AS5" s="284">
        <f>AQ5+10</f>
        <v>59</v>
      </c>
      <c r="AT5" s="285" t="str">
        <f>CONCATENATE("TEAM ",AR5)</f>
        <v>TEAM 62</v>
      </c>
      <c r="AU5" s="286" t="str">
        <f>CONCATENATE("TEAM ",AS5)</f>
        <v>TEAM 59</v>
      </c>
    </row>
    <row r="6" spans="1:47" ht="14" thickTop="1" thickBot="1" x14ac:dyDescent="0.35">
      <c r="A6" s="34" t="s">
        <v>10</v>
      </c>
      <c r="B6" s="5" t="s">
        <v>95</v>
      </c>
      <c r="C6" s="5" t="s">
        <v>94</v>
      </c>
      <c r="D6" s="35" t="s">
        <v>175</v>
      </c>
      <c r="E6" s="1" t="str">
        <f t="shared" ref="E6:F27" si="0">RIGHT(B6,2)</f>
        <v xml:space="preserve"> 9</v>
      </c>
      <c r="F6" s="1" t="str">
        <f t="shared" si="0"/>
        <v xml:space="preserve"> 5</v>
      </c>
      <c r="G6" s="1">
        <f t="shared" ref="G6:H27" si="1">E6+10</f>
        <v>19</v>
      </c>
      <c r="H6" s="1">
        <f t="shared" si="1"/>
        <v>15</v>
      </c>
      <c r="I6" s="5" t="str">
        <f t="shared" ref="I6:J27" si="2">CONCATENATE("TEAM ",G6)</f>
        <v>TEAM 19</v>
      </c>
      <c r="J6" s="5" t="str">
        <f t="shared" si="2"/>
        <v>TEAM 15</v>
      </c>
      <c r="K6" s="87" t="s">
        <v>154</v>
      </c>
      <c r="L6" s="87" t="s">
        <v>158</v>
      </c>
      <c r="M6" s="36" t="s">
        <v>11</v>
      </c>
      <c r="N6" s="1" t="str">
        <f t="shared" ref="N6:O69" si="3">RIGHT(I6,2)</f>
        <v>19</v>
      </c>
      <c r="O6" s="1" t="str">
        <f t="shared" si="3"/>
        <v>15</v>
      </c>
      <c r="P6" s="1">
        <f t="shared" ref="P6:Q69" si="4">N6+10</f>
        <v>29</v>
      </c>
      <c r="Q6" s="1">
        <f t="shared" si="4"/>
        <v>25</v>
      </c>
      <c r="R6" s="5" t="str">
        <f t="shared" ref="R6:S69" si="5">CONCATENATE("TEAM ",P6)</f>
        <v>TEAM 29</v>
      </c>
      <c r="S6" s="5" t="str">
        <f t="shared" si="5"/>
        <v>TEAM 25</v>
      </c>
      <c r="T6" s="37" t="s">
        <v>703</v>
      </c>
      <c r="U6" s="1" t="s">
        <v>717</v>
      </c>
      <c r="V6" s="1" t="s">
        <v>718</v>
      </c>
      <c r="W6" s="1">
        <v>36</v>
      </c>
      <c r="X6" s="1">
        <v>33</v>
      </c>
      <c r="Y6" s="5" t="str">
        <f t="shared" ref="Y6:Y69" si="6">CONCATENATE("TEAM ",W6)</f>
        <v>TEAM 36</v>
      </c>
      <c r="Z6" s="5" t="str">
        <f t="shared" ref="Z6:Z69" si="7">CONCATENATE("TEAM ",X6)</f>
        <v>TEAM 33</v>
      </c>
      <c r="AA6" s="38" t="s">
        <v>704</v>
      </c>
      <c r="AB6" s="1" t="str">
        <f t="shared" ref="AB6:AC69" si="8">RIGHT(Y6,2)</f>
        <v>36</v>
      </c>
      <c r="AC6" s="1" t="str">
        <f t="shared" si="8"/>
        <v>33</v>
      </c>
      <c r="AD6" s="1">
        <f t="shared" ref="AD6:AD60" si="9">AB6+8</f>
        <v>44</v>
      </c>
      <c r="AE6" s="1">
        <f t="shared" ref="AE6:AE60" si="10">AC6+8</f>
        <v>41</v>
      </c>
      <c r="AF6" s="5" t="str">
        <f t="shared" ref="AF6:AG69" si="11">CONCATENATE("TEAM ",AD6)</f>
        <v>TEAM 44</v>
      </c>
      <c r="AG6" s="282" t="str">
        <f t="shared" si="11"/>
        <v>TEAM 41</v>
      </c>
      <c r="AH6" s="287" t="s">
        <v>102</v>
      </c>
      <c r="AI6" s="1" t="str">
        <f t="shared" ref="AI6:AI69" si="12">RIGHT(AF6,2)</f>
        <v>44</v>
      </c>
      <c r="AJ6" s="1" t="str">
        <f t="shared" ref="AJ6:AJ69" si="13">RIGHT(AG6,2)</f>
        <v>41</v>
      </c>
      <c r="AK6" s="1">
        <v>55</v>
      </c>
      <c r="AL6" s="1">
        <v>51</v>
      </c>
      <c r="AM6" s="5" t="str">
        <f t="shared" ref="AM6:AM69" si="14">CONCATENATE("TEAM ",AK6)</f>
        <v>TEAM 55</v>
      </c>
      <c r="AN6" s="5" t="str">
        <f t="shared" ref="AN6:AN69" si="15">CONCATENATE("TEAM ",AL6)</f>
        <v>TEAM 51</v>
      </c>
      <c r="AO6" s="294" t="s">
        <v>103</v>
      </c>
      <c r="AP6" s="22" t="str">
        <f t="shared" ref="AP6:AQ69" si="16">RIGHT(AM6,2)</f>
        <v>55</v>
      </c>
      <c r="AQ6" s="22" t="str">
        <f t="shared" si="16"/>
        <v>51</v>
      </c>
      <c r="AR6" s="22">
        <f t="shared" ref="AR6:AS69" si="17">AP6+10</f>
        <v>65</v>
      </c>
      <c r="AS6" s="22">
        <f t="shared" si="17"/>
        <v>61</v>
      </c>
      <c r="AT6" s="5" t="str">
        <f t="shared" ref="AT6:AU69" si="18">CONCATENATE("TEAM ",AR6)</f>
        <v>TEAM 65</v>
      </c>
      <c r="AU6" s="288" t="str">
        <f t="shared" si="18"/>
        <v>TEAM 61</v>
      </c>
    </row>
    <row r="7" spans="1:47" ht="14" thickTop="1" thickBot="1" x14ac:dyDescent="0.35">
      <c r="A7" s="34" t="s">
        <v>10</v>
      </c>
      <c r="B7" s="5" t="s">
        <v>96</v>
      </c>
      <c r="C7" s="5" t="s">
        <v>97</v>
      </c>
      <c r="D7" s="35" t="s">
        <v>175</v>
      </c>
      <c r="E7" s="1" t="str">
        <f t="shared" si="0"/>
        <v xml:space="preserve"> 2</v>
      </c>
      <c r="F7" s="1" t="str">
        <f t="shared" si="0"/>
        <v xml:space="preserve"> 1</v>
      </c>
      <c r="G7" s="1">
        <f t="shared" si="1"/>
        <v>12</v>
      </c>
      <c r="H7" s="1">
        <f t="shared" si="1"/>
        <v>11</v>
      </c>
      <c r="I7" s="5" t="str">
        <f t="shared" si="2"/>
        <v>TEAM 12</v>
      </c>
      <c r="J7" s="5" t="str">
        <f t="shared" si="2"/>
        <v>TEAM 11</v>
      </c>
      <c r="K7" s="87" t="s">
        <v>151</v>
      </c>
      <c r="L7" s="87" t="s">
        <v>150</v>
      </c>
      <c r="M7" s="36" t="s">
        <v>11</v>
      </c>
      <c r="N7" s="1" t="str">
        <f t="shared" si="3"/>
        <v>12</v>
      </c>
      <c r="O7" s="1" t="str">
        <f t="shared" si="3"/>
        <v>11</v>
      </c>
      <c r="P7" s="1">
        <f t="shared" si="4"/>
        <v>22</v>
      </c>
      <c r="Q7" s="1">
        <f t="shared" si="4"/>
        <v>21</v>
      </c>
      <c r="R7" s="5" t="str">
        <f t="shared" si="5"/>
        <v>TEAM 22</v>
      </c>
      <c r="S7" s="5" t="str">
        <f t="shared" si="5"/>
        <v>TEAM 21</v>
      </c>
      <c r="T7" s="37" t="s">
        <v>703</v>
      </c>
      <c r="U7" s="1" t="s">
        <v>719</v>
      </c>
      <c r="V7" s="1" t="s">
        <v>720</v>
      </c>
      <c r="W7" s="1">
        <v>34</v>
      </c>
      <c r="X7" s="1">
        <v>35</v>
      </c>
      <c r="Y7" s="5" t="str">
        <f t="shared" si="6"/>
        <v>TEAM 34</v>
      </c>
      <c r="Z7" s="5" t="str">
        <f t="shared" si="7"/>
        <v>TEAM 35</v>
      </c>
      <c r="AA7" s="38" t="s">
        <v>704</v>
      </c>
      <c r="AB7" s="1" t="str">
        <f t="shared" si="8"/>
        <v>34</v>
      </c>
      <c r="AC7" s="1" t="str">
        <f t="shared" si="8"/>
        <v>35</v>
      </c>
      <c r="AD7" s="1">
        <f t="shared" si="9"/>
        <v>42</v>
      </c>
      <c r="AE7" s="1">
        <f t="shared" si="10"/>
        <v>43</v>
      </c>
      <c r="AF7" s="5" t="str">
        <f t="shared" si="11"/>
        <v>TEAM 42</v>
      </c>
      <c r="AG7" s="282" t="str">
        <f t="shared" si="11"/>
        <v>TEAM 43</v>
      </c>
      <c r="AH7" s="287" t="s">
        <v>102</v>
      </c>
      <c r="AI7" s="1" t="str">
        <f t="shared" si="12"/>
        <v>42</v>
      </c>
      <c r="AJ7" s="1" t="str">
        <f t="shared" si="13"/>
        <v>43</v>
      </c>
      <c r="AK7" s="1">
        <v>48</v>
      </c>
      <c r="AL7" s="1">
        <v>47</v>
      </c>
      <c r="AM7" s="5" t="str">
        <f t="shared" si="14"/>
        <v>TEAM 48</v>
      </c>
      <c r="AN7" s="5" t="str">
        <f t="shared" si="15"/>
        <v>TEAM 47</v>
      </c>
      <c r="AO7" s="294" t="s">
        <v>103</v>
      </c>
      <c r="AP7" s="22" t="str">
        <f t="shared" si="16"/>
        <v>48</v>
      </c>
      <c r="AQ7" s="22" t="str">
        <f t="shared" si="16"/>
        <v>47</v>
      </c>
      <c r="AR7" s="22">
        <f t="shared" si="17"/>
        <v>58</v>
      </c>
      <c r="AS7" s="22">
        <f t="shared" si="17"/>
        <v>57</v>
      </c>
      <c r="AT7" s="5" t="str">
        <f t="shared" si="18"/>
        <v>TEAM 58</v>
      </c>
      <c r="AU7" s="288" t="str">
        <f t="shared" si="18"/>
        <v>TEAM 57</v>
      </c>
    </row>
    <row r="8" spans="1:47" ht="14" thickTop="1" thickBot="1" x14ac:dyDescent="0.35">
      <c r="A8" s="34" t="s">
        <v>10</v>
      </c>
      <c r="B8" s="5" t="s">
        <v>98</v>
      </c>
      <c r="C8" s="5" t="s">
        <v>99</v>
      </c>
      <c r="D8" s="35" t="s">
        <v>175</v>
      </c>
      <c r="E8" s="1" t="str">
        <f t="shared" si="0"/>
        <v xml:space="preserve"> 7</v>
      </c>
      <c r="F8" s="1" t="str">
        <f t="shared" si="0"/>
        <v xml:space="preserve"> 4</v>
      </c>
      <c r="G8" s="1">
        <f t="shared" si="1"/>
        <v>17</v>
      </c>
      <c r="H8" s="1">
        <f t="shared" si="1"/>
        <v>14</v>
      </c>
      <c r="I8" s="5" t="str">
        <f t="shared" si="2"/>
        <v>TEAM 17</v>
      </c>
      <c r="J8" s="5" t="str">
        <f t="shared" si="2"/>
        <v>TEAM 14</v>
      </c>
      <c r="K8" s="87" t="s">
        <v>156</v>
      </c>
      <c r="L8" s="87" t="s">
        <v>153</v>
      </c>
      <c r="M8" s="36" t="s">
        <v>11</v>
      </c>
      <c r="N8" s="1" t="str">
        <f t="shared" si="3"/>
        <v>17</v>
      </c>
      <c r="O8" s="1" t="str">
        <f t="shared" si="3"/>
        <v>14</v>
      </c>
      <c r="P8" s="1">
        <f t="shared" si="4"/>
        <v>27</v>
      </c>
      <c r="Q8" s="1">
        <f t="shared" si="4"/>
        <v>24</v>
      </c>
      <c r="R8" s="5" t="str">
        <f t="shared" si="5"/>
        <v>TEAM 27</v>
      </c>
      <c r="S8" s="5" t="str">
        <f t="shared" si="5"/>
        <v>TEAM 24</v>
      </c>
      <c r="T8" s="37" t="s">
        <v>703</v>
      </c>
      <c r="U8" s="1" t="s">
        <v>721</v>
      </c>
      <c r="V8" s="1" t="s">
        <v>722</v>
      </c>
      <c r="W8" s="1">
        <v>37</v>
      </c>
      <c r="X8" s="1">
        <v>32</v>
      </c>
      <c r="Y8" s="5" t="str">
        <f t="shared" si="6"/>
        <v>TEAM 37</v>
      </c>
      <c r="Z8" s="5" t="str">
        <f t="shared" si="7"/>
        <v>TEAM 32</v>
      </c>
      <c r="AA8" s="38" t="s">
        <v>704</v>
      </c>
      <c r="AB8" s="1" t="str">
        <f t="shared" si="8"/>
        <v>37</v>
      </c>
      <c r="AC8" s="1" t="str">
        <f t="shared" si="8"/>
        <v>32</v>
      </c>
      <c r="AD8" s="1">
        <f t="shared" si="9"/>
        <v>45</v>
      </c>
      <c r="AE8" s="1">
        <f t="shared" si="10"/>
        <v>40</v>
      </c>
      <c r="AF8" s="5" t="str">
        <f t="shared" si="11"/>
        <v>TEAM 45</v>
      </c>
      <c r="AG8" s="282" t="str">
        <f t="shared" si="11"/>
        <v>TEAM 40</v>
      </c>
      <c r="AH8" s="287" t="s">
        <v>102</v>
      </c>
      <c r="AI8" s="1" t="str">
        <f t="shared" si="12"/>
        <v>45</v>
      </c>
      <c r="AJ8" s="1" t="str">
        <f t="shared" si="13"/>
        <v>40</v>
      </c>
      <c r="AK8" s="1">
        <v>53</v>
      </c>
      <c r="AL8" s="1">
        <v>50</v>
      </c>
      <c r="AM8" s="5" t="str">
        <f t="shared" si="14"/>
        <v>TEAM 53</v>
      </c>
      <c r="AN8" s="5" t="str">
        <f t="shared" si="15"/>
        <v>TEAM 50</v>
      </c>
      <c r="AO8" s="294" t="s">
        <v>103</v>
      </c>
      <c r="AP8" s="22" t="str">
        <f t="shared" si="16"/>
        <v>53</v>
      </c>
      <c r="AQ8" s="22" t="str">
        <f t="shared" si="16"/>
        <v>50</v>
      </c>
      <c r="AR8" s="22">
        <f t="shared" si="17"/>
        <v>63</v>
      </c>
      <c r="AS8" s="22">
        <f t="shared" si="17"/>
        <v>60</v>
      </c>
      <c r="AT8" s="5" t="str">
        <f t="shared" si="18"/>
        <v>TEAM 63</v>
      </c>
      <c r="AU8" s="288" t="str">
        <f t="shared" si="18"/>
        <v>TEAM 60</v>
      </c>
    </row>
    <row r="9" spans="1:47" ht="14" thickTop="1" thickBot="1" x14ac:dyDescent="0.35">
      <c r="A9" s="34" t="s">
        <v>10</v>
      </c>
      <c r="B9" s="5" t="s">
        <v>100</v>
      </c>
      <c r="C9" s="5" t="s">
        <v>101</v>
      </c>
      <c r="D9" s="35" t="s">
        <v>175</v>
      </c>
      <c r="E9" s="1" t="str">
        <f t="shared" si="0"/>
        <v xml:space="preserve"> 8</v>
      </c>
      <c r="F9" s="1" t="str">
        <f t="shared" si="0"/>
        <v>10</v>
      </c>
      <c r="G9" s="1">
        <f t="shared" si="1"/>
        <v>18</v>
      </c>
      <c r="H9" s="1">
        <f t="shared" si="1"/>
        <v>20</v>
      </c>
      <c r="I9" s="5" t="str">
        <f t="shared" si="2"/>
        <v>TEAM 18</v>
      </c>
      <c r="J9" s="5" t="str">
        <f t="shared" si="2"/>
        <v>TEAM 20</v>
      </c>
      <c r="K9" s="87" t="s">
        <v>157</v>
      </c>
      <c r="L9" s="87" t="s">
        <v>159</v>
      </c>
      <c r="M9" s="36" t="s">
        <v>11</v>
      </c>
      <c r="N9" s="1" t="str">
        <f t="shared" si="3"/>
        <v>18</v>
      </c>
      <c r="O9" s="1" t="str">
        <f t="shared" si="3"/>
        <v>20</v>
      </c>
      <c r="P9" s="1">
        <f t="shared" si="4"/>
        <v>28</v>
      </c>
      <c r="Q9" s="1">
        <f t="shared" si="4"/>
        <v>30</v>
      </c>
      <c r="R9" s="5" t="str">
        <f t="shared" si="5"/>
        <v>TEAM 28</v>
      </c>
      <c r="S9" s="5" t="str">
        <f t="shared" si="5"/>
        <v>TEAM 30</v>
      </c>
      <c r="T9" s="37" t="s">
        <v>703</v>
      </c>
      <c r="U9" s="1" t="s">
        <v>715</v>
      </c>
      <c r="V9" s="1" t="s">
        <v>722</v>
      </c>
      <c r="W9" s="1">
        <v>31</v>
      </c>
      <c r="X9" s="1">
        <v>32</v>
      </c>
      <c r="Y9" s="5" t="str">
        <f t="shared" si="6"/>
        <v>TEAM 31</v>
      </c>
      <c r="Z9" s="5" t="str">
        <f t="shared" si="7"/>
        <v>TEAM 32</v>
      </c>
      <c r="AA9" s="38" t="s">
        <v>704</v>
      </c>
      <c r="AB9" s="1" t="str">
        <f t="shared" si="8"/>
        <v>31</v>
      </c>
      <c r="AC9" s="1" t="str">
        <f t="shared" si="8"/>
        <v>32</v>
      </c>
      <c r="AD9" s="1">
        <f t="shared" si="9"/>
        <v>39</v>
      </c>
      <c r="AE9" s="1">
        <f t="shared" si="10"/>
        <v>40</v>
      </c>
      <c r="AF9" s="5" t="str">
        <f t="shared" si="11"/>
        <v>TEAM 39</v>
      </c>
      <c r="AG9" s="282" t="str">
        <f t="shared" si="11"/>
        <v>TEAM 40</v>
      </c>
      <c r="AH9" s="287" t="s">
        <v>102</v>
      </c>
      <c r="AI9" s="1" t="str">
        <f t="shared" si="12"/>
        <v>39</v>
      </c>
      <c r="AJ9" s="1" t="str">
        <f t="shared" si="13"/>
        <v>40</v>
      </c>
      <c r="AK9" s="1">
        <v>54</v>
      </c>
      <c r="AL9" s="1">
        <v>56</v>
      </c>
      <c r="AM9" s="5" t="str">
        <f t="shared" si="14"/>
        <v>TEAM 54</v>
      </c>
      <c r="AN9" s="5" t="str">
        <f t="shared" si="15"/>
        <v>TEAM 56</v>
      </c>
      <c r="AO9" s="294" t="s">
        <v>103</v>
      </c>
      <c r="AP9" s="22" t="str">
        <f t="shared" si="16"/>
        <v>54</v>
      </c>
      <c r="AQ9" s="22" t="str">
        <f t="shared" si="16"/>
        <v>56</v>
      </c>
      <c r="AR9" s="22">
        <f t="shared" si="17"/>
        <v>64</v>
      </c>
      <c r="AS9" s="22">
        <f t="shared" si="17"/>
        <v>66</v>
      </c>
      <c r="AT9" s="5" t="str">
        <f t="shared" si="18"/>
        <v>TEAM 64</v>
      </c>
      <c r="AU9" s="288" t="str">
        <f t="shared" si="18"/>
        <v>TEAM 66</v>
      </c>
    </row>
    <row r="10" spans="1:47" ht="14" thickTop="1" thickBot="1" x14ac:dyDescent="0.35">
      <c r="A10" s="34" t="s">
        <v>10</v>
      </c>
      <c r="B10" s="5" t="s">
        <v>94</v>
      </c>
      <c r="C10" s="5" t="s">
        <v>98</v>
      </c>
      <c r="D10" s="35" t="s">
        <v>175</v>
      </c>
      <c r="E10" s="1" t="str">
        <f t="shared" si="0"/>
        <v xml:space="preserve"> 5</v>
      </c>
      <c r="F10" s="1" t="str">
        <f t="shared" si="0"/>
        <v xml:space="preserve"> 7</v>
      </c>
      <c r="G10" s="1">
        <f t="shared" si="1"/>
        <v>15</v>
      </c>
      <c r="H10" s="1">
        <f t="shared" si="1"/>
        <v>17</v>
      </c>
      <c r="I10" s="5" t="str">
        <f t="shared" si="2"/>
        <v>TEAM 15</v>
      </c>
      <c r="J10" s="5" t="str">
        <f t="shared" si="2"/>
        <v>TEAM 17</v>
      </c>
      <c r="K10" s="87" t="s">
        <v>154</v>
      </c>
      <c r="L10" s="87" t="s">
        <v>156</v>
      </c>
      <c r="M10" s="36" t="s">
        <v>11</v>
      </c>
      <c r="N10" s="1" t="str">
        <f t="shared" si="3"/>
        <v>15</v>
      </c>
      <c r="O10" s="1" t="str">
        <f t="shared" si="3"/>
        <v>17</v>
      </c>
      <c r="P10" s="1">
        <f t="shared" si="4"/>
        <v>25</v>
      </c>
      <c r="Q10" s="1">
        <f t="shared" si="4"/>
        <v>27</v>
      </c>
      <c r="R10" s="5" t="str">
        <f t="shared" si="5"/>
        <v>TEAM 25</v>
      </c>
      <c r="S10" s="5" t="str">
        <f t="shared" si="5"/>
        <v>TEAM 27</v>
      </c>
      <c r="T10" s="37" t="s">
        <v>703</v>
      </c>
      <c r="U10" s="1" t="s">
        <v>718</v>
      </c>
      <c r="V10" s="1" t="s">
        <v>721</v>
      </c>
      <c r="W10" s="1">
        <v>33</v>
      </c>
      <c r="X10" s="1">
        <v>37</v>
      </c>
      <c r="Y10" s="5" t="str">
        <f t="shared" si="6"/>
        <v>TEAM 33</v>
      </c>
      <c r="Z10" s="5" t="str">
        <f t="shared" si="7"/>
        <v>TEAM 37</v>
      </c>
      <c r="AA10" s="38" t="s">
        <v>704</v>
      </c>
      <c r="AB10" s="1" t="str">
        <f t="shared" si="8"/>
        <v>33</v>
      </c>
      <c r="AC10" s="1" t="str">
        <f t="shared" si="8"/>
        <v>37</v>
      </c>
      <c r="AD10" s="1">
        <f t="shared" si="9"/>
        <v>41</v>
      </c>
      <c r="AE10" s="1">
        <f t="shared" si="10"/>
        <v>45</v>
      </c>
      <c r="AF10" s="5" t="str">
        <f t="shared" si="11"/>
        <v>TEAM 41</v>
      </c>
      <c r="AG10" s="282" t="str">
        <f t="shared" si="11"/>
        <v>TEAM 45</v>
      </c>
      <c r="AH10" s="287" t="s">
        <v>102</v>
      </c>
      <c r="AI10" s="1" t="str">
        <f t="shared" si="12"/>
        <v>41</v>
      </c>
      <c r="AJ10" s="1" t="str">
        <f t="shared" si="13"/>
        <v>45</v>
      </c>
      <c r="AK10" s="1">
        <v>51</v>
      </c>
      <c r="AL10" s="1">
        <v>53</v>
      </c>
      <c r="AM10" s="5" t="str">
        <f t="shared" si="14"/>
        <v>TEAM 51</v>
      </c>
      <c r="AN10" s="5" t="str">
        <f t="shared" si="15"/>
        <v>TEAM 53</v>
      </c>
      <c r="AO10" s="294" t="s">
        <v>103</v>
      </c>
      <c r="AP10" s="22" t="str">
        <f t="shared" si="16"/>
        <v>51</v>
      </c>
      <c r="AQ10" s="22" t="str">
        <f t="shared" si="16"/>
        <v>53</v>
      </c>
      <c r="AR10" s="22">
        <f t="shared" si="17"/>
        <v>61</v>
      </c>
      <c r="AS10" s="22">
        <f t="shared" si="17"/>
        <v>63</v>
      </c>
      <c r="AT10" s="5" t="str">
        <f t="shared" si="18"/>
        <v>TEAM 61</v>
      </c>
      <c r="AU10" s="288" t="str">
        <f t="shared" si="18"/>
        <v>TEAM 63</v>
      </c>
    </row>
    <row r="11" spans="1:47" ht="14" thickTop="1" thickBot="1" x14ac:dyDescent="0.35">
      <c r="A11" s="34" t="s">
        <v>10</v>
      </c>
      <c r="B11" s="5" t="s">
        <v>92</v>
      </c>
      <c r="C11" s="5" t="s">
        <v>101</v>
      </c>
      <c r="D11" s="35" t="s">
        <v>175</v>
      </c>
      <c r="E11" s="1" t="str">
        <f t="shared" si="0"/>
        <v xml:space="preserve"> 6</v>
      </c>
      <c r="F11" s="1" t="str">
        <f t="shared" si="0"/>
        <v>10</v>
      </c>
      <c r="G11" s="1">
        <f t="shared" si="1"/>
        <v>16</v>
      </c>
      <c r="H11" s="1">
        <f t="shared" si="1"/>
        <v>20</v>
      </c>
      <c r="I11" s="5" t="str">
        <f t="shared" si="2"/>
        <v>TEAM 16</v>
      </c>
      <c r="J11" s="5" t="str">
        <f t="shared" si="2"/>
        <v>TEAM 20</v>
      </c>
      <c r="K11" s="87" t="s">
        <v>155</v>
      </c>
      <c r="L11" s="87" t="s">
        <v>159</v>
      </c>
      <c r="M11" s="36" t="s">
        <v>11</v>
      </c>
      <c r="N11" s="1" t="str">
        <f t="shared" si="3"/>
        <v>16</v>
      </c>
      <c r="O11" s="1" t="str">
        <f t="shared" si="3"/>
        <v>20</v>
      </c>
      <c r="P11" s="1">
        <f t="shared" si="4"/>
        <v>26</v>
      </c>
      <c r="Q11" s="1">
        <f t="shared" si="4"/>
        <v>30</v>
      </c>
      <c r="R11" s="5" t="str">
        <f t="shared" si="5"/>
        <v>TEAM 26</v>
      </c>
      <c r="S11" s="5" t="str">
        <f t="shared" si="5"/>
        <v>TEAM 30</v>
      </c>
      <c r="T11" s="37" t="s">
        <v>703</v>
      </c>
      <c r="U11" s="1" t="s">
        <v>717</v>
      </c>
      <c r="V11" s="1" t="s">
        <v>719</v>
      </c>
      <c r="W11" s="1">
        <v>36</v>
      </c>
      <c r="X11" s="1">
        <v>34</v>
      </c>
      <c r="Y11" s="5" t="str">
        <f t="shared" si="6"/>
        <v>TEAM 36</v>
      </c>
      <c r="Z11" s="5" t="str">
        <f t="shared" si="7"/>
        <v>TEAM 34</v>
      </c>
      <c r="AA11" s="38" t="s">
        <v>704</v>
      </c>
      <c r="AB11" s="1" t="str">
        <f t="shared" si="8"/>
        <v>36</v>
      </c>
      <c r="AC11" s="1" t="str">
        <f t="shared" si="8"/>
        <v>34</v>
      </c>
      <c r="AD11" s="1">
        <f t="shared" si="9"/>
        <v>44</v>
      </c>
      <c r="AE11" s="1">
        <f t="shared" si="10"/>
        <v>42</v>
      </c>
      <c r="AF11" s="5" t="str">
        <f t="shared" si="11"/>
        <v>TEAM 44</v>
      </c>
      <c r="AG11" s="282" t="str">
        <f t="shared" si="11"/>
        <v>TEAM 42</v>
      </c>
      <c r="AH11" s="287" t="s">
        <v>102</v>
      </c>
      <c r="AI11" s="1" t="str">
        <f t="shared" si="12"/>
        <v>44</v>
      </c>
      <c r="AJ11" s="1" t="str">
        <f t="shared" si="13"/>
        <v>42</v>
      </c>
      <c r="AK11" s="1">
        <v>52</v>
      </c>
      <c r="AL11" s="1">
        <v>56</v>
      </c>
      <c r="AM11" s="5" t="str">
        <f t="shared" si="14"/>
        <v>TEAM 52</v>
      </c>
      <c r="AN11" s="5" t="str">
        <f t="shared" si="15"/>
        <v>TEAM 56</v>
      </c>
      <c r="AO11" s="294" t="s">
        <v>103</v>
      </c>
      <c r="AP11" s="22" t="str">
        <f t="shared" si="16"/>
        <v>52</v>
      </c>
      <c r="AQ11" s="22" t="str">
        <f t="shared" si="16"/>
        <v>56</v>
      </c>
      <c r="AR11" s="22">
        <f t="shared" si="17"/>
        <v>62</v>
      </c>
      <c r="AS11" s="22">
        <f t="shared" si="17"/>
        <v>66</v>
      </c>
      <c r="AT11" s="5" t="str">
        <f t="shared" si="18"/>
        <v>TEAM 62</v>
      </c>
      <c r="AU11" s="288" t="str">
        <f t="shared" si="18"/>
        <v>TEAM 66</v>
      </c>
    </row>
    <row r="12" spans="1:47" ht="14" thickTop="1" thickBot="1" x14ac:dyDescent="0.35">
      <c r="A12" s="34" t="s">
        <v>10</v>
      </c>
      <c r="B12" s="5" t="s">
        <v>93</v>
      </c>
      <c r="C12" s="5" t="s">
        <v>96</v>
      </c>
      <c r="D12" s="35" t="s">
        <v>175</v>
      </c>
      <c r="E12" s="1" t="str">
        <f t="shared" si="0"/>
        <v xml:space="preserve"> 3</v>
      </c>
      <c r="F12" s="1" t="str">
        <f t="shared" si="0"/>
        <v xml:space="preserve"> 2</v>
      </c>
      <c r="G12" s="1">
        <f t="shared" si="1"/>
        <v>13</v>
      </c>
      <c r="H12" s="1">
        <f t="shared" si="1"/>
        <v>12</v>
      </c>
      <c r="I12" s="5" t="str">
        <f t="shared" si="2"/>
        <v>TEAM 13</v>
      </c>
      <c r="J12" s="5" t="str">
        <f t="shared" si="2"/>
        <v>TEAM 12</v>
      </c>
      <c r="K12" s="87" t="s">
        <v>152</v>
      </c>
      <c r="L12" s="87" t="s">
        <v>151</v>
      </c>
      <c r="M12" s="36" t="s">
        <v>11</v>
      </c>
      <c r="N12" s="1" t="str">
        <f t="shared" si="3"/>
        <v>13</v>
      </c>
      <c r="O12" s="1" t="str">
        <f t="shared" si="3"/>
        <v>12</v>
      </c>
      <c r="P12" s="1">
        <f t="shared" si="4"/>
        <v>23</v>
      </c>
      <c r="Q12" s="1">
        <f t="shared" si="4"/>
        <v>22</v>
      </c>
      <c r="R12" s="5" t="str">
        <f t="shared" si="5"/>
        <v>TEAM 23</v>
      </c>
      <c r="S12" s="5" t="str">
        <f t="shared" si="5"/>
        <v>TEAM 22</v>
      </c>
      <c r="T12" s="37" t="s">
        <v>703</v>
      </c>
      <c r="U12" s="1" t="s">
        <v>720</v>
      </c>
      <c r="V12" s="1" t="s">
        <v>716</v>
      </c>
      <c r="W12" s="1">
        <v>35</v>
      </c>
      <c r="X12" s="1">
        <v>38</v>
      </c>
      <c r="Y12" s="5" t="str">
        <f t="shared" si="6"/>
        <v>TEAM 35</v>
      </c>
      <c r="Z12" s="5" t="str">
        <f t="shared" si="7"/>
        <v>TEAM 38</v>
      </c>
      <c r="AA12" s="38" t="s">
        <v>704</v>
      </c>
      <c r="AB12" s="1" t="str">
        <f t="shared" si="8"/>
        <v>35</v>
      </c>
      <c r="AC12" s="1" t="str">
        <f t="shared" si="8"/>
        <v>38</v>
      </c>
      <c r="AD12" s="1">
        <f t="shared" si="9"/>
        <v>43</v>
      </c>
      <c r="AE12" s="1">
        <f t="shared" si="10"/>
        <v>46</v>
      </c>
      <c r="AF12" s="5" t="str">
        <f t="shared" si="11"/>
        <v>TEAM 43</v>
      </c>
      <c r="AG12" s="282" t="str">
        <f t="shared" si="11"/>
        <v>TEAM 46</v>
      </c>
      <c r="AH12" s="287" t="s">
        <v>102</v>
      </c>
      <c r="AI12" s="1" t="str">
        <f t="shared" si="12"/>
        <v>43</v>
      </c>
      <c r="AJ12" s="1" t="str">
        <f t="shared" si="13"/>
        <v>46</v>
      </c>
      <c r="AK12" s="1">
        <v>49</v>
      </c>
      <c r="AL12" s="1">
        <v>48</v>
      </c>
      <c r="AM12" s="5" t="str">
        <f t="shared" si="14"/>
        <v>TEAM 49</v>
      </c>
      <c r="AN12" s="5" t="str">
        <f t="shared" si="15"/>
        <v>TEAM 48</v>
      </c>
      <c r="AO12" s="294" t="s">
        <v>103</v>
      </c>
      <c r="AP12" s="22" t="str">
        <f t="shared" si="16"/>
        <v>49</v>
      </c>
      <c r="AQ12" s="22" t="str">
        <f t="shared" si="16"/>
        <v>48</v>
      </c>
      <c r="AR12" s="22">
        <f t="shared" si="17"/>
        <v>59</v>
      </c>
      <c r="AS12" s="22">
        <f t="shared" si="17"/>
        <v>58</v>
      </c>
      <c r="AT12" s="5" t="str">
        <f t="shared" si="18"/>
        <v>TEAM 59</v>
      </c>
      <c r="AU12" s="288" t="str">
        <f t="shared" si="18"/>
        <v>TEAM 58</v>
      </c>
    </row>
    <row r="13" spans="1:47" ht="14" thickTop="1" thickBot="1" x14ac:dyDescent="0.35">
      <c r="A13" s="34" t="s">
        <v>10</v>
      </c>
      <c r="B13" s="5" t="s">
        <v>99</v>
      </c>
      <c r="C13" s="5" t="s">
        <v>95</v>
      </c>
      <c r="D13" s="35" t="s">
        <v>175</v>
      </c>
      <c r="E13" s="1" t="str">
        <f t="shared" si="0"/>
        <v xml:space="preserve"> 4</v>
      </c>
      <c r="F13" s="1" t="str">
        <f t="shared" si="0"/>
        <v xml:space="preserve"> 9</v>
      </c>
      <c r="G13" s="1">
        <f t="shared" si="1"/>
        <v>14</v>
      </c>
      <c r="H13" s="1">
        <f t="shared" si="1"/>
        <v>19</v>
      </c>
      <c r="I13" s="5" t="str">
        <f t="shared" si="2"/>
        <v>TEAM 14</v>
      </c>
      <c r="J13" s="5" t="str">
        <f t="shared" si="2"/>
        <v>TEAM 19</v>
      </c>
      <c r="K13" s="87" t="s">
        <v>153</v>
      </c>
      <c r="L13" s="87" t="s">
        <v>158</v>
      </c>
      <c r="M13" s="36" t="s">
        <v>11</v>
      </c>
      <c r="N13" s="1" t="str">
        <f t="shared" si="3"/>
        <v>14</v>
      </c>
      <c r="O13" s="1" t="str">
        <f t="shared" si="3"/>
        <v>19</v>
      </c>
      <c r="P13" s="1">
        <f t="shared" si="4"/>
        <v>24</v>
      </c>
      <c r="Q13" s="1">
        <f t="shared" si="4"/>
        <v>29</v>
      </c>
      <c r="R13" s="5" t="str">
        <f t="shared" si="5"/>
        <v>TEAM 24</v>
      </c>
      <c r="S13" s="5" t="str">
        <f t="shared" si="5"/>
        <v>TEAM 29</v>
      </c>
      <c r="T13" s="37" t="s">
        <v>703</v>
      </c>
      <c r="U13" s="1" t="s">
        <v>720</v>
      </c>
      <c r="V13" s="1" t="s">
        <v>717</v>
      </c>
      <c r="W13" s="1">
        <v>35</v>
      </c>
      <c r="X13" s="1">
        <v>36</v>
      </c>
      <c r="Y13" s="5" t="str">
        <f t="shared" si="6"/>
        <v>TEAM 35</v>
      </c>
      <c r="Z13" s="5" t="str">
        <f t="shared" si="7"/>
        <v>TEAM 36</v>
      </c>
      <c r="AA13" s="38" t="s">
        <v>704</v>
      </c>
      <c r="AB13" s="1" t="str">
        <f t="shared" si="8"/>
        <v>35</v>
      </c>
      <c r="AC13" s="1" t="str">
        <f t="shared" si="8"/>
        <v>36</v>
      </c>
      <c r="AD13" s="1">
        <f t="shared" si="9"/>
        <v>43</v>
      </c>
      <c r="AE13" s="1">
        <f t="shared" si="10"/>
        <v>44</v>
      </c>
      <c r="AF13" s="5" t="str">
        <f t="shared" si="11"/>
        <v>TEAM 43</v>
      </c>
      <c r="AG13" s="282" t="str">
        <f t="shared" si="11"/>
        <v>TEAM 44</v>
      </c>
      <c r="AH13" s="287" t="s">
        <v>102</v>
      </c>
      <c r="AI13" s="1" t="str">
        <f t="shared" si="12"/>
        <v>43</v>
      </c>
      <c r="AJ13" s="1" t="str">
        <f t="shared" si="13"/>
        <v>44</v>
      </c>
      <c r="AK13" s="1">
        <v>50</v>
      </c>
      <c r="AL13" s="1">
        <v>55</v>
      </c>
      <c r="AM13" s="5" t="str">
        <f t="shared" si="14"/>
        <v>TEAM 50</v>
      </c>
      <c r="AN13" s="5" t="str">
        <f t="shared" si="15"/>
        <v>TEAM 55</v>
      </c>
      <c r="AO13" s="294" t="s">
        <v>103</v>
      </c>
      <c r="AP13" s="22" t="str">
        <f t="shared" si="16"/>
        <v>50</v>
      </c>
      <c r="AQ13" s="22" t="str">
        <f t="shared" si="16"/>
        <v>55</v>
      </c>
      <c r="AR13" s="22">
        <f t="shared" si="17"/>
        <v>60</v>
      </c>
      <c r="AS13" s="22">
        <f t="shared" si="17"/>
        <v>65</v>
      </c>
      <c r="AT13" s="5" t="str">
        <f t="shared" si="18"/>
        <v>TEAM 60</v>
      </c>
      <c r="AU13" s="288" t="str">
        <f t="shared" si="18"/>
        <v>TEAM 65</v>
      </c>
    </row>
    <row r="14" spans="1:47" ht="14" thickTop="1" thickBot="1" x14ac:dyDescent="0.35">
      <c r="A14" s="34" t="s">
        <v>10</v>
      </c>
      <c r="B14" s="5" t="s">
        <v>97</v>
      </c>
      <c r="C14" s="5" t="s">
        <v>100</v>
      </c>
      <c r="D14" s="35" t="s">
        <v>175</v>
      </c>
      <c r="E14" s="1" t="str">
        <f t="shared" si="0"/>
        <v xml:space="preserve"> 1</v>
      </c>
      <c r="F14" s="1" t="str">
        <f t="shared" si="0"/>
        <v xml:space="preserve"> 8</v>
      </c>
      <c r="G14" s="1">
        <f t="shared" si="1"/>
        <v>11</v>
      </c>
      <c r="H14" s="1">
        <f t="shared" si="1"/>
        <v>18</v>
      </c>
      <c r="I14" s="5" t="str">
        <f t="shared" si="2"/>
        <v>TEAM 11</v>
      </c>
      <c r="J14" s="5" t="str">
        <f t="shared" si="2"/>
        <v>TEAM 18</v>
      </c>
      <c r="K14" s="87" t="s">
        <v>150</v>
      </c>
      <c r="L14" s="87" t="s">
        <v>157</v>
      </c>
      <c r="M14" s="36" t="s">
        <v>11</v>
      </c>
      <c r="N14" s="1" t="str">
        <f t="shared" si="3"/>
        <v>11</v>
      </c>
      <c r="O14" s="1" t="str">
        <f t="shared" si="3"/>
        <v>18</v>
      </c>
      <c r="P14" s="1">
        <f t="shared" si="4"/>
        <v>21</v>
      </c>
      <c r="Q14" s="1">
        <f t="shared" si="4"/>
        <v>28</v>
      </c>
      <c r="R14" s="5" t="str">
        <f t="shared" si="5"/>
        <v>TEAM 21</v>
      </c>
      <c r="S14" s="5" t="str">
        <f t="shared" si="5"/>
        <v>TEAM 28</v>
      </c>
      <c r="T14" s="37" t="s">
        <v>703</v>
      </c>
      <c r="U14" s="1" t="s">
        <v>718</v>
      </c>
      <c r="V14" s="1" t="s">
        <v>715</v>
      </c>
      <c r="W14" s="1">
        <v>33</v>
      </c>
      <c r="X14" s="1">
        <v>31</v>
      </c>
      <c r="Y14" s="5" t="str">
        <f t="shared" si="6"/>
        <v>TEAM 33</v>
      </c>
      <c r="Z14" s="5" t="str">
        <f t="shared" si="7"/>
        <v>TEAM 31</v>
      </c>
      <c r="AA14" s="38" t="s">
        <v>704</v>
      </c>
      <c r="AB14" s="1" t="str">
        <f t="shared" si="8"/>
        <v>33</v>
      </c>
      <c r="AC14" s="1" t="str">
        <f t="shared" si="8"/>
        <v>31</v>
      </c>
      <c r="AD14" s="1">
        <f t="shared" si="9"/>
        <v>41</v>
      </c>
      <c r="AE14" s="1">
        <f t="shared" si="10"/>
        <v>39</v>
      </c>
      <c r="AF14" s="5" t="str">
        <f t="shared" si="11"/>
        <v>TEAM 41</v>
      </c>
      <c r="AG14" s="282" t="str">
        <f t="shared" si="11"/>
        <v>TEAM 39</v>
      </c>
      <c r="AH14" s="287" t="s">
        <v>102</v>
      </c>
      <c r="AI14" s="1" t="str">
        <f t="shared" si="12"/>
        <v>41</v>
      </c>
      <c r="AJ14" s="1" t="str">
        <f t="shared" si="13"/>
        <v>39</v>
      </c>
      <c r="AK14" s="1">
        <v>47</v>
      </c>
      <c r="AL14" s="1">
        <v>54</v>
      </c>
      <c r="AM14" s="5" t="str">
        <f t="shared" si="14"/>
        <v>TEAM 47</v>
      </c>
      <c r="AN14" s="5" t="str">
        <f t="shared" si="15"/>
        <v>TEAM 54</v>
      </c>
      <c r="AO14" s="294" t="s">
        <v>103</v>
      </c>
      <c r="AP14" s="22" t="str">
        <f t="shared" si="16"/>
        <v>47</v>
      </c>
      <c r="AQ14" s="22" t="str">
        <f t="shared" si="16"/>
        <v>54</v>
      </c>
      <c r="AR14" s="22">
        <f t="shared" si="17"/>
        <v>57</v>
      </c>
      <c r="AS14" s="22">
        <f t="shared" si="17"/>
        <v>64</v>
      </c>
      <c r="AT14" s="5" t="str">
        <f t="shared" si="18"/>
        <v>TEAM 57</v>
      </c>
      <c r="AU14" s="288" t="str">
        <f t="shared" si="18"/>
        <v>TEAM 64</v>
      </c>
    </row>
    <row r="15" spans="1:47" ht="14" thickTop="1" thickBot="1" x14ac:dyDescent="0.35">
      <c r="A15" s="34" t="s">
        <v>10</v>
      </c>
      <c r="B15" s="5" t="s">
        <v>96</v>
      </c>
      <c r="C15" s="5" t="s">
        <v>92</v>
      </c>
      <c r="D15" s="35" t="s">
        <v>175</v>
      </c>
      <c r="E15" s="1" t="str">
        <f t="shared" si="0"/>
        <v xml:space="preserve"> 2</v>
      </c>
      <c r="F15" s="1" t="str">
        <f t="shared" si="0"/>
        <v xml:space="preserve"> 6</v>
      </c>
      <c r="G15" s="1">
        <f t="shared" si="1"/>
        <v>12</v>
      </c>
      <c r="H15" s="1">
        <f t="shared" si="1"/>
        <v>16</v>
      </c>
      <c r="I15" s="5" t="str">
        <f t="shared" si="2"/>
        <v>TEAM 12</v>
      </c>
      <c r="J15" s="5" t="str">
        <f t="shared" si="2"/>
        <v>TEAM 16</v>
      </c>
      <c r="K15" s="87" t="s">
        <v>151</v>
      </c>
      <c r="L15" s="87" t="s">
        <v>155</v>
      </c>
      <c r="M15" s="36" t="s">
        <v>11</v>
      </c>
      <c r="N15" s="1" t="str">
        <f t="shared" si="3"/>
        <v>12</v>
      </c>
      <c r="O15" s="1" t="str">
        <f t="shared" si="3"/>
        <v>16</v>
      </c>
      <c r="P15" s="1">
        <f t="shared" si="4"/>
        <v>22</v>
      </c>
      <c r="Q15" s="1">
        <f t="shared" si="4"/>
        <v>26</v>
      </c>
      <c r="R15" s="5" t="str">
        <f t="shared" si="5"/>
        <v>TEAM 22</v>
      </c>
      <c r="S15" s="5" t="str">
        <f t="shared" si="5"/>
        <v>TEAM 26</v>
      </c>
      <c r="T15" s="37" t="s">
        <v>703</v>
      </c>
      <c r="U15" s="1" t="s">
        <v>716</v>
      </c>
      <c r="V15" s="1" t="s">
        <v>722</v>
      </c>
      <c r="W15" s="1">
        <v>38</v>
      </c>
      <c r="X15" s="1">
        <v>32</v>
      </c>
      <c r="Y15" s="5" t="str">
        <f t="shared" si="6"/>
        <v>TEAM 38</v>
      </c>
      <c r="Z15" s="5" t="str">
        <f t="shared" si="7"/>
        <v>TEAM 32</v>
      </c>
      <c r="AA15" s="38" t="s">
        <v>704</v>
      </c>
      <c r="AB15" s="1" t="str">
        <f t="shared" si="8"/>
        <v>38</v>
      </c>
      <c r="AC15" s="1" t="str">
        <f t="shared" si="8"/>
        <v>32</v>
      </c>
      <c r="AD15" s="1">
        <f t="shared" si="9"/>
        <v>46</v>
      </c>
      <c r="AE15" s="1">
        <f t="shared" si="10"/>
        <v>40</v>
      </c>
      <c r="AF15" s="5" t="str">
        <f t="shared" si="11"/>
        <v>TEAM 46</v>
      </c>
      <c r="AG15" s="282" t="str">
        <f t="shared" si="11"/>
        <v>TEAM 40</v>
      </c>
      <c r="AH15" s="287" t="s">
        <v>102</v>
      </c>
      <c r="AI15" s="1" t="str">
        <f t="shared" si="12"/>
        <v>46</v>
      </c>
      <c r="AJ15" s="1" t="str">
        <f t="shared" si="13"/>
        <v>40</v>
      </c>
      <c r="AK15" s="1">
        <v>48</v>
      </c>
      <c r="AL15" s="1">
        <v>52</v>
      </c>
      <c r="AM15" s="5" t="str">
        <f t="shared" si="14"/>
        <v>TEAM 48</v>
      </c>
      <c r="AN15" s="5" t="str">
        <f t="shared" si="15"/>
        <v>TEAM 52</v>
      </c>
      <c r="AO15" s="294" t="s">
        <v>103</v>
      </c>
      <c r="AP15" s="22" t="str">
        <f t="shared" si="16"/>
        <v>48</v>
      </c>
      <c r="AQ15" s="22" t="str">
        <f t="shared" si="16"/>
        <v>52</v>
      </c>
      <c r="AR15" s="22">
        <f t="shared" si="17"/>
        <v>58</v>
      </c>
      <c r="AS15" s="22">
        <f t="shared" si="17"/>
        <v>62</v>
      </c>
      <c r="AT15" s="5" t="str">
        <f t="shared" si="18"/>
        <v>TEAM 58</v>
      </c>
      <c r="AU15" s="288" t="str">
        <f t="shared" si="18"/>
        <v>TEAM 62</v>
      </c>
    </row>
    <row r="16" spans="1:47" ht="14" thickTop="1" thickBot="1" x14ac:dyDescent="0.35">
      <c r="A16" s="34" t="s">
        <v>10</v>
      </c>
      <c r="B16" s="5" t="s">
        <v>94</v>
      </c>
      <c r="C16" s="5" t="s">
        <v>100</v>
      </c>
      <c r="D16" s="35" t="s">
        <v>175</v>
      </c>
      <c r="E16" s="1" t="str">
        <f t="shared" si="0"/>
        <v xml:space="preserve"> 5</v>
      </c>
      <c r="F16" s="1" t="str">
        <f t="shared" si="0"/>
        <v xml:space="preserve"> 8</v>
      </c>
      <c r="G16" s="1">
        <f t="shared" si="1"/>
        <v>15</v>
      </c>
      <c r="H16" s="1">
        <f t="shared" si="1"/>
        <v>18</v>
      </c>
      <c r="I16" s="5" t="str">
        <f t="shared" si="2"/>
        <v>TEAM 15</v>
      </c>
      <c r="J16" s="5" t="str">
        <f t="shared" si="2"/>
        <v>TEAM 18</v>
      </c>
      <c r="K16" s="87" t="s">
        <v>154</v>
      </c>
      <c r="L16" s="87" t="s">
        <v>157</v>
      </c>
      <c r="M16" s="36" t="s">
        <v>11</v>
      </c>
      <c r="N16" s="1" t="str">
        <f t="shared" si="3"/>
        <v>15</v>
      </c>
      <c r="O16" s="1" t="str">
        <f t="shared" si="3"/>
        <v>18</v>
      </c>
      <c r="P16" s="1">
        <f t="shared" si="4"/>
        <v>25</v>
      </c>
      <c r="Q16" s="1">
        <f t="shared" si="4"/>
        <v>28</v>
      </c>
      <c r="R16" s="5" t="str">
        <f t="shared" si="5"/>
        <v>TEAM 25</v>
      </c>
      <c r="S16" s="5" t="str">
        <f t="shared" si="5"/>
        <v>TEAM 28</v>
      </c>
      <c r="T16" s="37" t="s">
        <v>703</v>
      </c>
      <c r="U16" s="1" t="s">
        <v>719</v>
      </c>
      <c r="V16" s="1" t="s">
        <v>721</v>
      </c>
      <c r="W16" s="1">
        <v>34</v>
      </c>
      <c r="X16" s="1">
        <v>37</v>
      </c>
      <c r="Y16" s="5" t="str">
        <f t="shared" si="6"/>
        <v>TEAM 34</v>
      </c>
      <c r="Z16" s="5" t="str">
        <f t="shared" si="7"/>
        <v>TEAM 37</v>
      </c>
      <c r="AA16" s="38" t="s">
        <v>704</v>
      </c>
      <c r="AB16" s="1" t="str">
        <f t="shared" si="8"/>
        <v>34</v>
      </c>
      <c r="AC16" s="1" t="str">
        <f t="shared" si="8"/>
        <v>37</v>
      </c>
      <c r="AD16" s="1">
        <f t="shared" si="9"/>
        <v>42</v>
      </c>
      <c r="AE16" s="1">
        <f t="shared" si="10"/>
        <v>45</v>
      </c>
      <c r="AF16" s="5" t="str">
        <f t="shared" si="11"/>
        <v>TEAM 42</v>
      </c>
      <c r="AG16" s="282" t="str">
        <f t="shared" si="11"/>
        <v>TEAM 45</v>
      </c>
      <c r="AH16" s="287" t="s">
        <v>102</v>
      </c>
      <c r="AI16" s="1" t="str">
        <f t="shared" si="12"/>
        <v>42</v>
      </c>
      <c r="AJ16" s="1" t="str">
        <f t="shared" si="13"/>
        <v>45</v>
      </c>
      <c r="AK16" s="1">
        <v>51</v>
      </c>
      <c r="AL16" s="1">
        <v>54</v>
      </c>
      <c r="AM16" s="5" t="str">
        <f t="shared" si="14"/>
        <v>TEAM 51</v>
      </c>
      <c r="AN16" s="5" t="str">
        <f t="shared" si="15"/>
        <v>TEAM 54</v>
      </c>
      <c r="AO16" s="294" t="s">
        <v>103</v>
      </c>
      <c r="AP16" s="22" t="str">
        <f t="shared" si="16"/>
        <v>51</v>
      </c>
      <c r="AQ16" s="22" t="str">
        <f t="shared" si="16"/>
        <v>54</v>
      </c>
      <c r="AR16" s="22">
        <f t="shared" si="17"/>
        <v>61</v>
      </c>
      <c r="AS16" s="22">
        <f t="shared" si="17"/>
        <v>64</v>
      </c>
      <c r="AT16" s="5" t="str">
        <f t="shared" si="18"/>
        <v>TEAM 61</v>
      </c>
      <c r="AU16" s="288" t="str">
        <f t="shared" si="18"/>
        <v>TEAM 64</v>
      </c>
    </row>
    <row r="17" spans="1:47" ht="14" thickTop="1" thickBot="1" x14ac:dyDescent="0.35">
      <c r="A17" s="34" t="s">
        <v>10</v>
      </c>
      <c r="B17" s="5" t="s">
        <v>99</v>
      </c>
      <c r="C17" s="5" t="s">
        <v>97</v>
      </c>
      <c r="D17" s="35" t="s">
        <v>175</v>
      </c>
      <c r="E17" s="1" t="str">
        <f t="shared" si="0"/>
        <v xml:space="preserve"> 4</v>
      </c>
      <c r="F17" s="1" t="str">
        <f t="shared" si="0"/>
        <v xml:space="preserve"> 1</v>
      </c>
      <c r="G17" s="1">
        <f t="shared" si="1"/>
        <v>14</v>
      </c>
      <c r="H17" s="1">
        <f t="shared" si="1"/>
        <v>11</v>
      </c>
      <c r="I17" s="5" t="str">
        <f t="shared" si="2"/>
        <v>TEAM 14</v>
      </c>
      <c r="J17" s="5" t="str">
        <f t="shared" si="2"/>
        <v>TEAM 11</v>
      </c>
      <c r="K17" s="87" t="s">
        <v>153</v>
      </c>
      <c r="L17" s="87" t="s">
        <v>150</v>
      </c>
      <c r="M17" s="36" t="s">
        <v>11</v>
      </c>
      <c r="N17" s="1" t="str">
        <f t="shared" si="3"/>
        <v>14</v>
      </c>
      <c r="O17" s="1" t="str">
        <f t="shared" si="3"/>
        <v>11</v>
      </c>
      <c r="P17" s="1">
        <f t="shared" si="4"/>
        <v>24</v>
      </c>
      <c r="Q17" s="1">
        <f t="shared" si="4"/>
        <v>21</v>
      </c>
      <c r="R17" s="5" t="str">
        <f t="shared" si="5"/>
        <v>TEAM 24</v>
      </c>
      <c r="S17" s="5" t="str">
        <f t="shared" si="5"/>
        <v>TEAM 21</v>
      </c>
      <c r="T17" s="37" t="s">
        <v>703</v>
      </c>
      <c r="U17" s="1" t="s">
        <v>718</v>
      </c>
      <c r="V17" s="1" t="s">
        <v>722</v>
      </c>
      <c r="W17" s="1">
        <v>33</v>
      </c>
      <c r="X17" s="1">
        <v>32</v>
      </c>
      <c r="Y17" s="5" t="str">
        <f t="shared" si="6"/>
        <v>TEAM 33</v>
      </c>
      <c r="Z17" s="5" t="str">
        <f t="shared" si="7"/>
        <v>TEAM 32</v>
      </c>
      <c r="AA17" s="38" t="s">
        <v>704</v>
      </c>
      <c r="AB17" s="1" t="str">
        <f t="shared" si="8"/>
        <v>33</v>
      </c>
      <c r="AC17" s="1" t="str">
        <f t="shared" si="8"/>
        <v>32</v>
      </c>
      <c r="AD17" s="1">
        <f t="shared" si="9"/>
        <v>41</v>
      </c>
      <c r="AE17" s="1">
        <f t="shared" si="10"/>
        <v>40</v>
      </c>
      <c r="AF17" s="5" t="str">
        <f t="shared" si="11"/>
        <v>TEAM 41</v>
      </c>
      <c r="AG17" s="282" t="str">
        <f t="shared" si="11"/>
        <v>TEAM 40</v>
      </c>
      <c r="AH17" s="287" t="s">
        <v>102</v>
      </c>
      <c r="AI17" s="1" t="str">
        <f t="shared" si="12"/>
        <v>41</v>
      </c>
      <c r="AJ17" s="1" t="str">
        <f t="shared" si="13"/>
        <v>40</v>
      </c>
      <c r="AK17" s="1">
        <v>50</v>
      </c>
      <c r="AL17" s="1">
        <v>47</v>
      </c>
      <c r="AM17" s="5" t="str">
        <f t="shared" si="14"/>
        <v>TEAM 50</v>
      </c>
      <c r="AN17" s="5" t="str">
        <f t="shared" si="15"/>
        <v>TEAM 47</v>
      </c>
      <c r="AO17" s="294" t="s">
        <v>103</v>
      </c>
      <c r="AP17" s="22" t="str">
        <f t="shared" si="16"/>
        <v>50</v>
      </c>
      <c r="AQ17" s="22" t="str">
        <f t="shared" si="16"/>
        <v>47</v>
      </c>
      <c r="AR17" s="22">
        <f t="shared" si="17"/>
        <v>60</v>
      </c>
      <c r="AS17" s="22">
        <f t="shared" si="17"/>
        <v>57</v>
      </c>
      <c r="AT17" s="5" t="str">
        <f t="shared" si="18"/>
        <v>TEAM 60</v>
      </c>
      <c r="AU17" s="288" t="str">
        <f t="shared" si="18"/>
        <v>TEAM 57</v>
      </c>
    </row>
    <row r="18" spans="1:47" ht="14" thickTop="1" thickBot="1" x14ac:dyDescent="0.35">
      <c r="A18" s="34" t="s">
        <v>10</v>
      </c>
      <c r="B18" s="5" t="s">
        <v>95</v>
      </c>
      <c r="C18" s="5" t="s">
        <v>93</v>
      </c>
      <c r="D18" s="35" t="s">
        <v>175</v>
      </c>
      <c r="E18" s="1" t="str">
        <f t="shared" si="0"/>
        <v xml:space="preserve"> 9</v>
      </c>
      <c r="F18" s="1" t="str">
        <f t="shared" si="0"/>
        <v xml:space="preserve"> 3</v>
      </c>
      <c r="G18" s="1">
        <f t="shared" si="1"/>
        <v>19</v>
      </c>
      <c r="H18" s="1">
        <f t="shared" si="1"/>
        <v>13</v>
      </c>
      <c r="I18" s="5" t="str">
        <f t="shared" si="2"/>
        <v>TEAM 19</v>
      </c>
      <c r="J18" s="5" t="str">
        <f t="shared" si="2"/>
        <v>TEAM 13</v>
      </c>
      <c r="K18" s="87" t="s">
        <v>158</v>
      </c>
      <c r="L18" s="87" t="s">
        <v>152</v>
      </c>
      <c r="M18" s="36" t="s">
        <v>11</v>
      </c>
      <c r="N18" s="1" t="str">
        <f t="shared" si="3"/>
        <v>19</v>
      </c>
      <c r="O18" s="1" t="str">
        <f t="shared" si="3"/>
        <v>13</v>
      </c>
      <c r="P18" s="1">
        <f t="shared" si="4"/>
        <v>29</v>
      </c>
      <c r="Q18" s="1">
        <f t="shared" si="4"/>
        <v>23</v>
      </c>
      <c r="R18" s="5" t="str">
        <f t="shared" si="5"/>
        <v>TEAM 29</v>
      </c>
      <c r="S18" s="5" t="str">
        <f t="shared" si="5"/>
        <v>TEAM 23</v>
      </c>
      <c r="T18" s="37" t="s">
        <v>703</v>
      </c>
      <c r="U18" s="1" t="s">
        <v>716</v>
      </c>
      <c r="V18" s="1" t="s">
        <v>717</v>
      </c>
      <c r="W18" s="1">
        <v>38</v>
      </c>
      <c r="X18" s="1">
        <v>36</v>
      </c>
      <c r="Y18" s="5" t="str">
        <f t="shared" si="6"/>
        <v>TEAM 38</v>
      </c>
      <c r="Z18" s="5" t="str">
        <f t="shared" si="7"/>
        <v>TEAM 36</v>
      </c>
      <c r="AA18" s="38" t="s">
        <v>704</v>
      </c>
      <c r="AB18" s="1" t="str">
        <f t="shared" si="8"/>
        <v>38</v>
      </c>
      <c r="AC18" s="1" t="str">
        <f t="shared" si="8"/>
        <v>36</v>
      </c>
      <c r="AD18" s="1">
        <f t="shared" si="9"/>
        <v>46</v>
      </c>
      <c r="AE18" s="1">
        <f t="shared" si="10"/>
        <v>44</v>
      </c>
      <c r="AF18" s="5" t="str">
        <f t="shared" si="11"/>
        <v>TEAM 46</v>
      </c>
      <c r="AG18" s="282" t="str">
        <f t="shared" si="11"/>
        <v>TEAM 44</v>
      </c>
      <c r="AH18" s="287" t="s">
        <v>102</v>
      </c>
      <c r="AI18" s="1" t="str">
        <f t="shared" si="12"/>
        <v>46</v>
      </c>
      <c r="AJ18" s="1" t="str">
        <f t="shared" si="13"/>
        <v>44</v>
      </c>
      <c r="AK18" s="1">
        <v>55</v>
      </c>
      <c r="AL18" s="1">
        <v>49</v>
      </c>
      <c r="AM18" s="5" t="str">
        <f t="shared" si="14"/>
        <v>TEAM 55</v>
      </c>
      <c r="AN18" s="5" t="str">
        <f t="shared" si="15"/>
        <v>TEAM 49</v>
      </c>
      <c r="AO18" s="294" t="s">
        <v>103</v>
      </c>
      <c r="AP18" s="22" t="str">
        <f t="shared" si="16"/>
        <v>55</v>
      </c>
      <c r="AQ18" s="22" t="str">
        <f t="shared" si="16"/>
        <v>49</v>
      </c>
      <c r="AR18" s="22">
        <f t="shared" si="17"/>
        <v>65</v>
      </c>
      <c r="AS18" s="22">
        <f t="shared" si="17"/>
        <v>59</v>
      </c>
      <c r="AT18" s="5" t="str">
        <f t="shared" si="18"/>
        <v>TEAM 65</v>
      </c>
      <c r="AU18" s="288" t="str">
        <f t="shared" si="18"/>
        <v>TEAM 59</v>
      </c>
    </row>
    <row r="19" spans="1:47" ht="14" thickTop="1" thickBot="1" x14ac:dyDescent="0.35">
      <c r="A19" s="34" t="s">
        <v>10</v>
      </c>
      <c r="B19" s="5" t="s">
        <v>98</v>
      </c>
      <c r="C19" s="5" t="s">
        <v>101</v>
      </c>
      <c r="D19" s="35" t="s">
        <v>175</v>
      </c>
      <c r="E19" s="1" t="str">
        <f t="shared" si="0"/>
        <v xml:space="preserve"> 7</v>
      </c>
      <c r="F19" s="1" t="str">
        <f t="shared" si="0"/>
        <v>10</v>
      </c>
      <c r="G19" s="1">
        <f t="shared" si="1"/>
        <v>17</v>
      </c>
      <c r="H19" s="1">
        <f t="shared" si="1"/>
        <v>20</v>
      </c>
      <c r="I19" s="5" t="str">
        <f t="shared" si="2"/>
        <v>TEAM 17</v>
      </c>
      <c r="J19" s="5" t="str">
        <f t="shared" si="2"/>
        <v>TEAM 20</v>
      </c>
      <c r="K19" s="87" t="s">
        <v>156</v>
      </c>
      <c r="L19" s="87" t="s">
        <v>159</v>
      </c>
      <c r="M19" s="36" t="s">
        <v>11</v>
      </c>
      <c r="N19" s="1" t="str">
        <f t="shared" si="3"/>
        <v>17</v>
      </c>
      <c r="O19" s="1" t="str">
        <f t="shared" si="3"/>
        <v>20</v>
      </c>
      <c r="P19" s="1">
        <f t="shared" si="4"/>
        <v>27</v>
      </c>
      <c r="Q19" s="1">
        <f t="shared" si="4"/>
        <v>30</v>
      </c>
      <c r="R19" s="5" t="str">
        <f t="shared" si="5"/>
        <v>TEAM 27</v>
      </c>
      <c r="S19" s="5" t="str">
        <f t="shared" si="5"/>
        <v>TEAM 30</v>
      </c>
      <c r="T19" s="37" t="s">
        <v>703</v>
      </c>
      <c r="U19" s="1" t="s">
        <v>715</v>
      </c>
      <c r="V19" s="1" t="s">
        <v>719</v>
      </c>
      <c r="W19" s="1">
        <v>31</v>
      </c>
      <c r="X19" s="1">
        <v>34</v>
      </c>
      <c r="Y19" s="5" t="str">
        <f t="shared" si="6"/>
        <v>TEAM 31</v>
      </c>
      <c r="Z19" s="5" t="str">
        <f t="shared" si="7"/>
        <v>TEAM 34</v>
      </c>
      <c r="AA19" s="38" t="s">
        <v>704</v>
      </c>
      <c r="AB19" s="1" t="str">
        <f t="shared" si="8"/>
        <v>31</v>
      </c>
      <c r="AC19" s="1" t="str">
        <f t="shared" si="8"/>
        <v>34</v>
      </c>
      <c r="AD19" s="1">
        <f t="shared" si="9"/>
        <v>39</v>
      </c>
      <c r="AE19" s="1">
        <f t="shared" si="10"/>
        <v>42</v>
      </c>
      <c r="AF19" s="5" t="str">
        <f t="shared" si="11"/>
        <v>TEAM 39</v>
      </c>
      <c r="AG19" s="282" t="str">
        <f t="shared" si="11"/>
        <v>TEAM 42</v>
      </c>
      <c r="AH19" s="287" t="s">
        <v>102</v>
      </c>
      <c r="AI19" s="1" t="str">
        <f t="shared" si="12"/>
        <v>39</v>
      </c>
      <c r="AJ19" s="1" t="str">
        <f t="shared" si="13"/>
        <v>42</v>
      </c>
      <c r="AK19" s="1">
        <v>53</v>
      </c>
      <c r="AL19" s="1">
        <v>56</v>
      </c>
      <c r="AM19" s="5" t="str">
        <f t="shared" si="14"/>
        <v>TEAM 53</v>
      </c>
      <c r="AN19" s="5" t="str">
        <f t="shared" si="15"/>
        <v>TEAM 56</v>
      </c>
      <c r="AO19" s="294" t="s">
        <v>103</v>
      </c>
      <c r="AP19" s="22" t="str">
        <f t="shared" si="16"/>
        <v>53</v>
      </c>
      <c r="AQ19" s="22" t="str">
        <f t="shared" si="16"/>
        <v>56</v>
      </c>
      <c r="AR19" s="22">
        <f t="shared" si="17"/>
        <v>63</v>
      </c>
      <c r="AS19" s="22">
        <f t="shared" si="17"/>
        <v>66</v>
      </c>
      <c r="AT19" s="5" t="str">
        <f t="shared" si="18"/>
        <v>TEAM 63</v>
      </c>
      <c r="AU19" s="288" t="str">
        <f t="shared" si="18"/>
        <v>TEAM 66</v>
      </c>
    </row>
    <row r="20" spans="1:47" ht="14" thickTop="1" thickBot="1" x14ac:dyDescent="0.35">
      <c r="A20" s="34" t="s">
        <v>10</v>
      </c>
      <c r="B20" s="5" t="s">
        <v>101</v>
      </c>
      <c r="C20" s="5" t="s">
        <v>94</v>
      </c>
      <c r="D20" s="35" t="s">
        <v>175</v>
      </c>
      <c r="E20" s="1" t="str">
        <f t="shared" si="0"/>
        <v>10</v>
      </c>
      <c r="F20" s="1" t="str">
        <f t="shared" si="0"/>
        <v xml:space="preserve"> 5</v>
      </c>
      <c r="G20" s="1">
        <f t="shared" si="1"/>
        <v>20</v>
      </c>
      <c r="H20" s="1">
        <f t="shared" si="1"/>
        <v>15</v>
      </c>
      <c r="I20" s="5" t="str">
        <f t="shared" si="2"/>
        <v>TEAM 20</v>
      </c>
      <c r="J20" s="5" t="str">
        <f t="shared" si="2"/>
        <v>TEAM 15</v>
      </c>
      <c r="K20" s="87" t="s">
        <v>159</v>
      </c>
      <c r="L20" s="87" t="s">
        <v>154</v>
      </c>
      <c r="M20" s="36" t="s">
        <v>11</v>
      </c>
      <c r="N20" s="1" t="str">
        <f t="shared" si="3"/>
        <v>20</v>
      </c>
      <c r="O20" s="1" t="str">
        <f t="shared" si="3"/>
        <v>15</v>
      </c>
      <c r="P20" s="1">
        <f t="shared" si="4"/>
        <v>30</v>
      </c>
      <c r="Q20" s="1">
        <f t="shared" si="4"/>
        <v>25</v>
      </c>
      <c r="R20" s="5" t="str">
        <f t="shared" si="5"/>
        <v>TEAM 30</v>
      </c>
      <c r="S20" s="5" t="str">
        <f t="shared" si="5"/>
        <v>TEAM 25</v>
      </c>
      <c r="T20" s="37" t="s">
        <v>703</v>
      </c>
      <c r="U20" s="1" t="s">
        <v>721</v>
      </c>
      <c r="V20" s="1" t="s">
        <v>720</v>
      </c>
      <c r="W20" s="1">
        <v>37</v>
      </c>
      <c r="X20" s="1">
        <v>35</v>
      </c>
      <c r="Y20" s="5" t="str">
        <f t="shared" si="6"/>
        <v>TEAM 37</v>
      </c>
      <c r="Z20" s="5" t="str">
        <f t="shared" si="7"/>
        <v>TEAM 35</v>
      </c>
      <c r="AA20" s="38" t="s">
        <v>704</v>
      </c>
      <c r="AB20" s="1" t="str">
        <f t="shared" si="8"/>
        <v>37</v>
      </c>
      <c r="AC20" s="1" t="str">
        <f t="shared" si="8"/>
        <v>35</v>
      </c>
      <c r="AD20" s="1">
        <f t="shared" si="9"/>
        <v>45</v>
      </c>
      <c r="AE20" s="1">
        <f t="shared" si="10"/>
        <v>43</v>
      </c>
      <c r="AF20" s="5" t="str">
        <f t="shared" si="11"/>
        <v>TEAM 45</v>
      </c>
      <c r="AG20" s="282" t="str">
        <f t="shared" si="11"/>
        <v>TEAM 43</v>
      </c>
      <c r="AH20" s="287" t="s">
        <v>102</v>
      </c>
      <c r="AI20" s="1" t="str">
        <f t="shared" si="12"/>
        <v>45</v>
      </c>
      <c r="AJ20" s="1" t="str">
        <f t="shared" si="13"/>
        <v>43</v>
      </c>
      <c r="AK20" s="1">
        <v>56</v>
      </c>
      <c r="AL20" s="1">
        <v>51</v>
      </c>
      <c r="AM20" s="5" t="str">
        <f t="shared" si="14"/>
        <v>TEAM 56</v>
      </c>
      <c r="AN20" s="5" t="str">
        <f t="shared" si="15"/>
        <v>TEAM 51</v>
      </c>
      <c r="AO20" s="294" t="s">
        <v>103</v>
      </c>
      <c r="AP20" s="22" t="str">
        <f t="shared" si="16"/>
        <v>56</v>
      </c>
      <c r="AQ20" s="22" t="str">
        <f t="shared" si="16"/>
        <v>51</v>
      </c>
      <c r="AR20" s="22">
        <f t="shared" si="17"/>
        <v>66</v>
      </c>
      <c r="AS20" s="22">
        <f t="shared" si="17"/>
        <v>61</v>
      </c>
      <c r="AT20" s="5" t="str">
        <f t="shared" si="18"/>
        <v>TEAM 66</v>
      </c>
      <c r="AU20" s="288" t="str">
        <f t="shared" si="18"/>
        <v>TEAM 61</v>
      </c>
    </row>
    <row r="21" spans="1:47" ht="14" thickTop="1" thickBot="1" x14ac:dyDescent="0.35">
      <c r="A21" s="34" t="s">
        <v>10</v>
      </c>
      <c r="B21" s="5" t="s">
        <v>93</v>
      </c>
      <c r="C21" s="5" t="s">
        <v>97</v>
      </c>
      <c r="D21" s="35" t="s">
        <v>175</v>
      </c>
      <c r="E21" s="1" t="str">
        <f t="shared" si="0"/>
        <v xml:space="preserve"> 3</v>
      </c>
      <c r="F21" s="1" t="str">
        <f t="shared" si="0"/>
        <v xml:space="preserve"> 1</v>
      </c>
      <c r="G21" s="1">
        <f t="shared" si="1"/>
        <v>13</v>
      </c>
      <c r="H21" s="1">
        <f t="shared" si="1"/>
        <v>11</v>
      </c>
      <c r="I21" s="5" t="str">
        <f t="shared" si="2"/>
        <v>TEAM 13</v>
      </c>
      <c r="J21" s="5" t="str">
        <f t="shared" si="2"/>
        <v>TEAM 11</v>
      </c>
      <c r="K21" s="87" t="s">
        <v>152</v>
      </c>
      <c r="L21" s="87" t="s">
        <v>150</v>
      </c>
      <c r="M21" s="36" t="s">
        <v>11</v>
      </c>
      <c r="N21" s="1" t="str">
        <f t="shared" si="3"/>
        <v>13</v>
      </c>
      <c r="O21" s="1" t="str">
        <f t="shared" si="3"/>
        <v>11</v>
      </c>
      <c r="P21" s="1">
        <f t="shared" si="4"/>
        <v>23</v>
      </c>
      <c r="Q21" s="1">
        <f t="shared" si="4"/>
        <v>21</v>
      </c>
      <c r="R21" s="5" t="str">
        <f t="shared" si="5"/>
        <v>TEAM 23</v>
      </c>
      <c r="S21" s="5" t="str">
        <f t="shared" si="5"/>
        <v>TEAM 21</v>
      </c>
      <c r="T21" s="37" t="s">
        <v>703</v>
      </c>
      <c r="U21" s="1" t="s">
        <v>716</v>
      </c>
      <c r="V21" s="1" t="s">
        <v>718</v>
      </c>
      <c r="W21" s="1">
        <v>38</v>
      </c>
      <c r="X21" s="1">
        <v>33</v>
      </c>
      <c r="Y21" s="5" t="str">
        <f t="shared" si="6"/>
        <v>TEAM 38</v>
      </c>
      <c r="Z21" s="5" t="str">
        <f t="shared" si="7"/>
        <v>TEAM 33</v>
      </c>
      <c r="AA21" s="38" t="s">
        <v>704</v>
      </c>
      <c r="AB21" s="1" t="str">
        <f t="shared" si="8"/>
        <v>38</v>
      </c>
      <c r="AC21" s="1" t="str">
        <f t="shared" si="8"/>
        <v>33</v>
      </c>
      <c r="AD21" s="1">
        <f t="shared" si="9"/>
        <v>46</v>
      </c>
      <c r="AE21" s="1">
        <f t="shared" si="10"/>
        <v>41</v>
      </c>
      <c r="AF21" s="5" t="str">
        <f t="shared" si="11"/>
        <v>TEAM 46</v>
      </c>
      <c r="AG21" s="282" t="str">
        <f t="shared" si="11"/>
        <v>TEAM 41</v>
      </c>
      <c r="AH21" s="287" t="s">
        <v>102</v>
      </c>
      <c r="AI21" s="1" t="str">
        <f t="shared" si="12"/>
        <v>46</v>
      </c>
      <c r="AJ21" s="1" t="str">
        <f t="shared" si="13"/>
        <v>41</v>
      </c>
      <c r="AK21" s="1">
        <v>49</v>
      </c>
      <c r="AL21" s="1">
        <v>47</v>
      </c>
      <c r="AM21" s="5" t="str">
        <f t="shared" si="14"/>
        <v>TEAM 49</v>
      </c>
      <c r="AN21" s="5" t="str">
        <f t="shared" si="15"/>
        <v>TEAM 47</v>
      </c>
      <c r="AO21" s="294" t="s">
        <v>103</v>
      </c>
      <c r="AP21" s="22" t="str">
        <f t="shared" si="16"/>
        <v>49</v>
      </c>
      <c r="AQ21" s="22" t="str">
        <f t="shared" si="16"/>
        <v>47</v>
      </c>
      <c r="AR21" s="22">
        <f t="shared" si="17"/>
        <v>59</v>
      </c>
      <c r="AS21" s="22">
        <f t="shared" si="17"/>
        <v>57</v>
      </c>
      <c r="AT21" s="5" t="str">
        <f t="shared" si="18"/>
        <v>TEAM 59</v>
      </c>
      <c r="AU21" s="288" t="str">
        <f t="shared" si="18"/>
        <v>TEAM 57</v>
      </c>
    </row>
    <row r="22" spans="1:47" ht="14" thickTop="1" thickBot="1" x14ac:dyDescent="0.35">
      <c r="A22" s="34" t="s">
        <v>10</v>
      </c>
      <c r="B22" s="5" t="s">
        <v>99</v>
      </c>
      <c r="C22" s="5" t="s">
        <v>100</v>
      </c>
      <c r="D22" s="35" t="s">
        <v>175</v>
      </c>
      <c r="E22" s="1" t="str">
        <f t="shared" si="0"/>
        <v xml:space="preserve"> 4</v>
      </c>
      <c r="F22" s="1" t="str">
        <f t="shared" si="0"/>
        <v xml:space="preserve"> 8</v>
      </c>
      <c r="G22" s="1">
        <f t="shared" si="1"/>
        <v>14</v>
      </c>
      <c r="H22" s="1">
        <f t="shared" si="1"/>
        <v>18</v>
      </c>
      <c r="I22" s="5" t="str">
        <f t="shared" si="2"/>
        <v>TEAM 14</v>
      </c>
      <c r="J22" s="5" t="str">
        <f t="shared" si="2"/>
        <v>TEAM 18</v>
      </c>
      <c r="K22" s="87" t="s">
        <v>153</v>
      </c>
      <c r="L22" s="87" t="s">
        <v>157</v>
      </c>
      <c r="M22" s="36" t="s">
        <v>11</v>
      </c>
      <c r="N22" s="1" t="str">
        <f t="shared" si="3"/>
        <v>14</v>
      </c>
      <c r="O22" s="1" t="str">
        <f t="shared" si="3"/>
        <v>18</v>
      </c>
      <c r="P22" s="1">
        <f t="shared" si="4"/>
        <v>24</v>
      </c>
      <c r="Q22" s="1">
        <f t="shared" si="4"/>
        <v>28</v>
      </c>
      <c r="R22" s="5" t="str">
        <f t="shared" si="5"/>
        <v>TEAM 24</v>
      </c>
      <c r="S22" s="5" t="str">
        <f t="shared" si="5"/>
        <v>TEAM 28</v>
      </c>
      <c r="T22" s="37" t="s">
        <v>703</v>
      </c>
      <c r="U22" s="1" t="s">
        <v>721</v>
      </c>
      <c r="V22" s="1" t="s">
        <v>717</v>
      </c>
      <c r="W22" s="1">
        <v>37</v>
      </c>
      <c r="X22" s="1">
        <v>36</v>
      </c>
      <c r="Y22" s="5" t="str">
        <f t="shared" si="6"/>
        <v>TEAM 37</v>
      </c>
      <c r="Z22" s="5" t="str">
        <f t="shared" si="7"/>
        <v>TEAM 36</v>
      </c>
      <c r="AA22" s="38" t="s">
        <v>704</v>
      </c>
      <c r="AB22" s="1" t="str">
        <f t="shared" si="8"/>
        <v>37</v>
      </c>
      <c r="AC22" s="1" t="str">
        <f t="shared" si="8"/>
        <v>36</v>
      </c>
      <c r="AD22" s="1">
        <f t="shared" si="9"/>
        <v>45</v>
      </c>
      <c r="AE22" s="1">
        <f t="shared" si="10"/>
        <v>44</v>
      </c>
      <c r="AF22" s="5" t="str">
        <f t="shared" si="11"/>
        <v>TEAM 45</v>
      </c>
      <c r="AG22" s="282" t="str">
        <f t="shared" si="11"/>
        <v>TEAM 44</v>
      </c>
      <c r="AH22" s="287" t="s">
        <v>102</v>
      </c>
      <c r="AI22" s="1" t="str">
        <f t="shared" si="12"/>
        <v>45</v>
      </c>
      <c r="AJ22" s="1" t="str">
        <f t="shared" si="13"/>
        <v>44</v>
      </c>
      <c r="AK22" s="1">
        <v>50</v>
      </c>
      <c r="AL22" s="1">
        <v>54</v>
      </c>
      <c r="AM22" s="5" t="str">
        <f t="shared" si="14"/>
        <v>TEAM 50</v>
      </c>
      <c r="AN22" s="5" t="str">
        <f t="shared" si="15"/>
        <v>TEAM 54</v>
      </c>
      <c r="AO22" s="294" t="s">
        <v>103</v>
      </c>
      <c r="AP22" s="22" t="str">
        <f t="shared" si="16"/>
        <v>50</v>
      </c>
      <c r="AQ22" s="22" t="str">
        <f t="shared" si="16"/>
        <v>54</v>
      </c>
      <c r="AR22" s="22">
        <f t="shared" si="17"/>
        <v>60</v>
      </c>
      <c r="AS22" s="22">
        <f t="shared" si="17"/>
        <v>64</v>
      </c>
      <c r="AT22" s="5" t="str">
        <f t="shared" si="18"/>
        <v>TEAM 60</v>
      </c>
      <c r="AU22" s="288" t="str">
        <f t="shared" si="18"/>
        <v>TEAM 64</v>
      </c>
    </row>
    <row r="23" spans="1:47" ht="14" thickTop="1" thickBot="1" x14ac:dyDescent="0.35">
      <c r="A23" s="34" t="s">
        <v>10</v>
      </c>
      <c r="B23" s="5" t="s">
        <v>92</v>
      </c>
      <c r="C23" s="5" t="s">
        <v>95</v>
      </c>
      <c r="D23" s="35" t="s">
        <v>175</v>
      </c>
      <c r="E23" s="1" t="str">
        <f t="shared" si="0"/>
        <v xml:space="preserve"> 6</v>
      </c>
      <c r="F23" s="1" t="str">
        <f t="shared" si="0"/>
        <v xml:space="preserve"> 9</v>
      </c>
      <c r="G23" s="1">
        <f t="shared" si="1"/>
        <v>16</v>
      </c>
      <c r="H23" s="1">
        <f t="shared" si="1"/>
        <v>19</v>
      </c>
      <c r="I23" s="5" t="str">
        <f t="shared" si="2"/>
        <v>TEAM 16</v>
      </c>
      <c r="J23" s="5" t="str">
        <f t="shared" si="2"/>
        <v>TEAM 19</v>
      </c>
      <c r="K23" s="87" t="s">
        <v>155</v>
      </c>
      <c r="L23" s="87" t="s">
        <v>158</v>
      </c>
      <c r="M23" s="36" t="s">
        <v>11</v>
      </c>
      <c r="N23" s="1" t="str">
        <f t="shared" si="3"/>
        <v>16</v>
      </c>
      <c r="O23" s="1" t="str">
        <f t="shared" si="3"/>
        <v>19</v>
      </c>
      <c r="P23" s="1">
        <f t="shared" si="4"/>
        <v>26</v>
      </c>
      <c r="Q23" s="1">
        <f t="shared" si="4"/>
        <v>29</v>
      </c>
      <c r="R23" s="5" t="str">
        <f t="shared" si="5"/>
        <v>TEAM 26</v>
      </c>
      <c r="S23" s="5" t="str">
        <f t="shared" si="5"/>
        <v>TEAM 29</v>
      </c>
      <c r="T23" s="37" t="s">
        <v>703</v>
      </c>
      <c r="U23" s="1" t="s">
        <v>722</v>
      </c>
      <c r="V23" s="1" t="s">
        <v>719</v>
      </c>
      <c r="W23" s="1">
        <v>32</v>
      </c>
      <c r="X23" s="1">
        <v>34</v>
      </c>
      <c r="Y23" s="5" t="str">
        <f t="shared" si="6"/>
        <v>TEAM 32</v>
      </c>
      <c r="Z23" s="5" t="str">
        <f t="shared" si="7"/>
        <v>TEAM 34</v>
      </c>
      <c r="AA23" s="38" t="s">
        <v>704</v>
      </c>
      <c r="AB23" s="1" t="str">
        <f t="shared" si="8"/>
        <v>32</v>
      </c>
      <c r="AC23" s="1" t="str">
        <f t="shared" si="8"/>
        <v>34</v>
      </c>
      <c r="AD23" s="1">
        <f t="shared" si="9"/>
        <v>40</v>
      </c>
      <c r="AE23" s="1">
        <f t="shared" si="10"/>
        <v>42</v>
      </c>
      <c r="AF23" s="5" t="str">
        <f t="shared" si="11"/>
        <v>TEAM 40</v>
      </c>
      <c r="AG23" s="282" t="str">
        <f t="shared" si="11"/>
        <v>TEAM 42</v>
      </c>
      <c r="AH23" s="287" t="s">
        <v>102</v>
      </c>
      <c r="AI23" s="1" t="str">
        <f t="shared" si="12"/>
        <v>40</v>
      </c>
      <c r="AJ23" s="1" t="str">
        <f t="shared" si="13"/>
        <v>42</v>
      </c>
      <c r="AK23" s="1">
        <v>52</v>
      </c>
      <c r="AL23" s="1">
        <v>55</v>
      </c>
      <c r="AM23" s="5" t="str">
        <f t="shared" si="14"/>
        <v>TEAM 52</v>
      </c>
      <c r="AN23" s="5" t="str">
        <f t="shared" si="15"/>
        <v>TEAM 55</v>
      </c>
      <c r="AO23" s="294" t="s">
        <v>103</v>
      </c>
      <c r="AP23" s="22" t="str">
        <f t="shared" si="16"/>
        <v>52</v>
      </c>
      <c r="AQ23" s="22" t="str">
        <f t="shared" si="16"/>
        <v>55</v>
      </c>
      <c r="AR23" s="22">
        <f t="shared" si="17"/>
        <v>62</v>
      </c>
      <c r="AS23" s="22">
        <f t="shared" si="17"/>
        <v>65</v>
      </c>
      <c r="AT23" s="5" t="str">
        <f t="shared" si="18"/>
        <v>TEAM 62</v>
      </c>
      <c r="AU23" s="288" t="str">
        <f t="shared" si="18"/>
        <v>TEAM 65</v>
      </c>
    </row>
    <row r="24" spans="1:47" ht="14" thickTop="1" thickBot="1" x14ac:dyDescent="0.35">
      <c r="A24" s="34" t="s">
        <v>10</v>
      </c>
      <c r="B24" s="5" t="s">
        <v>96</v>
      </c>
      <c r="C24" s="5" t="s">
        <v>98</v>
      </c>
      <c r="D24" s="35" t="s">
        <v>175</v>
      </c>
      <c r="E24" s="1" t="str">
        <f t="shared" si="0"/>
        <v xml:space="preserve"> 2</v>
      </c>
      <c r="F24" s="1" t="str">
        <f t="shared" si="0"/>
        <v xml:space="preserve"> 7</v>
      </c>
      <c r="G24" s="1">
        <f t="shared" si="1"/>
        <v>12</v>
      </c>
      <c r="H24" s="1">
        <f t="shared" si="1"/>
        <v>17</v>
      </c>
      <c r="I24" s="5" t="str">
        <f t="shared" si="2"/>
        <v>TEAM 12</v>
      </c>
      <c r="J24" s="5" t="str">
        <f t="shared" si="2"/>
        <v>TEAM 17</v>
      </c>
      <c r="K24" s="87" t="s">
        <v>151</v>
      </c>
      <c r="L24" s="87" t="s">
        <v>156</v>
      </c>
      <c r="M24" s="36" t="s">
        <v>11</v>
      </c>
      <c r="N24" s="1" t="str">
        <f t="shared" si="3"/>
        <v>12</v>
      </c>
      <c r="O24" s="1" t="str">
        <f t="shared" si="3"/>
        <v>17</v>
      </c>
      <c r="P24" s="1">
        <f t="shared" si="4"/>
        <v>22</v>
      </c>
      <c r="Q24" s="1">
        <f t="shared" si="4"/>
        <v>27</v>
      </c>
      <c r="R24" s="5" t="str">
        <f t="shared" si="5"/>
        <v>TEAM 22</v>
      </c>
      <c r="S24" s="5" t="str">
        <f t="shared" si="5"/>
        <v>TEAM 27</v>
      </c>
      <c r="T24" s="37" t="s">
        <v>703</v>
      </c>
      <c r="U24" s="1" t="s">
        <v>720</v>
      </c>
      <c r="V24" s="1" t="s">
        <v>715</v>
      </c>
      <c r="W24" s="1">
        <v>35</v>
      </c>
      <c r="X24" s="1">
        <v>31</v>
      </c>
      <c r="Y24" s="5" t="str">
        <f t="shared" si="6"/>
        <v>TEAM 35</v>
      </c>
      <c r="Z24" s="5" t="str">
        <f t="shared" si="7"/>
        <v>TEAM 31</v>
      </c>
      <c r="AA24" s="38" t="s">
        <v>704</v>
      </c>
      <c r="AB24" s="1" t="str">
        <f t="shared" si="8"/>
        <v>35</v>
      </c>
      <c r="AC24" s="1" t="str">
        <f t="shared" si="8"/>
        <v>31</v>
      </c>
      <c r="AD24" s="1">
        <f t="shared" si="9"/>
        <v>43</v>
      </c>
      <c r="AE24" s="1">
        <f t="shared" si="10"/>
        <v>39</v>
      </c>
      <c r="AF24" s="5" t="str">
        <f t="shared" si="11"/>
        <v>TEAM 43</v>
      </c>
      <c r="AG24" s="282" t="str">
        <f t="shared" si="11"/>
        <v>TEAM 39</v>
      </c>
      <c r="AH24" s="287" t="s">
        <v>102</v>
      </c>
      <c r="AI24" s="1" t="str">
        <f t="shared" si="12"/>
        <v>43</v>
      </c>
      <c r="AJ24" s="1" t="str">
        <f t="shared" si="13"/>
        <v>39</v>
      </c>
      <c r="AK24" s="1">
        <v>48</v>
      </c>
      <c r="AL24" s="1">
        <v>53</v>
      </c>
      <c r="AM24" s="5" t="str">
        <f t="shared" si="14"/>
        <v>TEAM 48</v>
      </c>
      <c r="AN24" s="5" t="str">
        <f t="shared" si="15"/>
        <v>TEAM 53</v>
      </c>
      <c r="AO24" s="294" t="s">
        <v>103</v>
      </c>
      <c r="AP24" s="22" t="str">
        <f t="shared" si="16"/>
        <v>48</v>
      </c>
      <c r="AQ24" s="22" t="str">
        <f t="shared" si="16"/>
        <v>53</v>
      </c>
      <c r="AR24" s="22">
        <f t="shared" si="17"/>
        <v>58</v>
      </c>
      <c r="AS24" s="22">
        <f t="shared" si="17"/>
        <v>63</v>
      </c>
      <c r="AT24" s="5" t="str">
        <f t="shared" si="18"/>
        <v>TEAM 58</v>
      </c>
      <c r="AU24" s="288" t="str">
        <f t="shared" si="18"/>
        <v>TEAM 63</v>
      </c>
    </row>
    <row r="25" spans="1:47" ht="14" thickTop="1" thickBot="1" x14ac:dyDescent="0.35">
      <c r="A25" s="34" t="s">
        <v>10</v>
      </c>
      <c r="B25" s="5" t="s">
        <v>97</v>
      </c>
      <c r="C25" s="5" t="s">
        <v>92</v>
      </c>
      <c r="D25" s="35" t="s">
        <v>175</v>
      </c>
      <c r="E25" s="1" t="str">
        <f t="shared" si="0"/>
        <v xml:space="preserve"> 1</v>
      </c>
      <c r="F25" s="1" t="str">
        <f t="shared" si="0"/>
        <v xml:space="preserve"> 6</v>
      </c>
      <c r="G25" s="1">
        <f t="shared" si="1"/>
        <v>11</v>
      </c>
      <c r="H25" s="1">
        <f t="shared" si="1"/>
        <v>16</v>
      </c>
      <c r="I25" s="5" t="str">
        <f t="shared" si="2"/>
        <v>TEAM 11</v>
      </c>
      <c r="J25" s="5" t="str">
        <f t="shared" si="2"/>
        <v>TEAM 16</v>
      </c>
      <c r="K25" s="87" t="s">
        <v>150</v>
      </c>
      <c r="L25" s="87" t="s">
        <v>155</v>
      </c>
      <c r="M25" s="36" t="s">
        <v>11</v>
      </c>
      <c r="N25" s="1" t="str">
        <f t="shared" si="3"/>
        <v>11</v>
      </c>
      <c r="O25" s="1" t="str">
        <f t="shared" si="3"/>
        <v>16</v>
      </c>
      <c r="P25" s="1">
        <f t="shared" si="4"/>
        <v>21</v>
      </c>
      <c r="Q25" s="1">
        <f t="shared" si="4"/>
        <v>26</v>
      </c>
      <c r="R25" s="5" t="str">
        <f t="shared" si="5"/>
        <v>TEAM 21</v>
      </c>
      <c r="S25" s="5" t="str">
        <f t="shared" si="5"/>
        <v>TEAM 26</v>
      </c>
      <c r="T25" s="37" t="s">
        <v>703</v>
      </c>
      <c r="U25" s="1" t="s">
        <v>716</v>
      </c>
      <c r="V25" s="1" t="s">
        <v>721</v>
      </c>
      <c r="W25" s="1">
        <v>38</v>
      </c>
      <c r="X25" s="1">
        <v>37</v>
      </c>
      <c r="Y25" s="5" t="str">
        <f t="shared" si="6"/>
        <v>TEAM 38</v>
      </c>
      <c r="Z25" s="5" t="str">
        <f t="shared" si="7"/>
        <v>TEAM 37</v>
      </c>
      <c r="AA25" s="38" t="s">
        <v>704</v>
      </c>
      <c r="AB25" s="1" t="str">
        <f t="shared" si="8"/>
        <v>38</v>
      </c>
      <c r="AC25" s="1" t="str">
        <f t="shared" si="8"/>
        <v>37</v>
      </c>
      <c r="AD25" s="1">
        <f t="shared" si="9"/>
        <v>46</v>
      </c>
      <c r="AE25" s="1">
        <f t="shared" si="10"/>
        <v>45</v>
      </c>
      <c r="AF25" s="5" t="str">
        <f t="shared" si="11"/>
        <v>TEAM 46</v>
      </c>
      <c r="AG25" s="282" t="str">
        <f t="shared" si="11"/>
        <v>TEAM 45</v>
      </c>
      <c r="AH25" s="287" t="s">
        <v>102</v>
      </c>
      <c r="AI25" s="1" t="str">
        <f t="shared" si="12"/>
        <v>46</v>
      </c>
      <c r="AJ25" s="1" t="str">
        <f t="shared" si="13"/>
        <v>45</v>
      </c>
      <c r="AK25" s="1">
        <v>47</v>
      </c>
      <c r="AL25" s="1">
        <v>52</v>
      </c>
      <c r="AM25" s="5" t="str">
        <f t="shared" si="14"/>
        <v>TEAM 47</v>
      </c>
      <c r="AN25" s="5" t="str">
        <f t="shared" si="15"/>
        <v>TEAM 52</v>
      </c>
      <c r="AO25" s="294" t="s">
        <v>103</v>
      </c>
      <c r="AP25" s="22" t="str">
        <f t="shared" si="16"/>
        <v>47</v>
      </c>
      <c r="AQ25" s="22" t="str">
        <f t="shared" si="16"/>
        <v>52</v>
      </c>
      <c r="AR25" s="22">
        <f t="shared" si="17"/>
        <v>57</v>
      </c>
      <c r="AS25" s="22">
        <f t="shared" si="17"/>
        <v>62</v>
      </c>
      <c r="AT25" s="5" t="str">
        <f t="shared" si="18"/>
        <v>TEAM 57</v>
      </c>
      <c r="AU25" s="288" t="str">
        <f t="shared" si="18"/>
        <v>TEAM 62</v>
      </c>
    </row>
    <row r="26" spans="1:47" ht="14" thickTop="1" thickBot="1" x14ac:dyDescent="0.35">
      <c r="A26" s="34" t="s">
        <v>10</v>
      </c>
      <c r="B26" s="5" t="s">
        <v>101</v>
      </c>
      <c r="C26" s="5" t="s">
        <v>96</v>
      </c>
      <c r="D26" s="35" t="s">
        <v>175</v>
      </c>
      <c r="E26" s="1" t="str">
        <f t="shared" si="0"/>
        <v>10</v>
      </c>
      <c r="F26" s="1" t="str">
        <f t="shared" si="0"/>
        <v xml:space="preserve"> 2</v>
      </c>
      <c r="G26" s="1">
        <f t="shared" si="1"/>
        <v>20</v>
      </c>
      <c r="H26" s="1">
        <f t="shared" si="1"/>
        <v>12</v>
      </c>
      <c r="I26" s="5" t="str">
        <f t="shared" si="2"/>
        <v>TEAM 20</v>
      </c>
      <c r="J26" s="5" t="str">
        <f t="shared" si="2"/>
        <v>TEAM 12</v>
      </c>
      <c r="K26" s="87" t="s">
        <v>159</v>
      </c>
      <c r="L26" s="87" t="s">
        <v>151</v>
      </c>
      <c r="M26" s="36" t="s">
        <v>11</v>
      </c>
      <c r="N26" s="1" t="str">
        <f t="shared" si="3"/>
        <v>20</v>
      </c>
      <c r="O26" s="1" t="str">
        <f t="shared" si="3"/>
        <v>12</v>
      </c>
      <c r="P26" s="1">
        <f t="shared" si="4"/>
        <v>30</v>
      </c>
      <c r="Q26" s="1">
        <f t="shared" si="4"/>
        <v>22</v>
      </c>
      <c r="R26" s="5" t="str">
        <f t="shared" si="5"/>
        <v>TEAM 30</v>
      </c>
      <c r="S26" s="5" t="str">
        <f t="shared" si="5"/>
        <v>TEAM 22</v>
      </c>
      <c r="T26" s="37" t="s">
        <v>703</v>
      </c>
      <c r="U26" s="1" t="s">
        <v>720</v>
      </c>
      <c r="V26" s="1" t="s">
        <v>722</v>
      </c>
      <c r="W26" s="1">
        <v>35</v>
      </c>
      <c r="X26" s="1">
        <v>32</v>
      </c>
      <c r="Y26" s="5" t="str">
        <f t="shared" si="6"/>
        <v>TEAM 35</v>
      </c>
      <c r="Z26" s="5" t="str">
        <f t="shared" si="7"/>
        <v>TEAM 32</v>
      </c>
      <c r="AA26" s="38" t="s">
        <v>704</v>
      </c>
      <c r="AB26" s="1" t="str">
        <f t="shared" si="8"/>
        <v>35</v>
      </c>
      <c r="AC26" s="1" t="str">
        <f t="shared" si="8"/>
        <v>32</v>
      </c>
      <c r="AD26" s="1">
        <f t="shared" si="9"/>
        <v>43</v>
      </c>
      <c r="AE26" s="1">
        <f t="shared" si="10"/>
        <v>40</v>
      </c>
      <c r="AF26" s="5" t="str">
        <f t="shared" si="11"/>
        <v>TEAM 43</v>
      </c>
      <c r="AG26" s="282" t="str">
        <f t="shared" si="11"/>
        <v>TEAM 40</v>
      </c>
      <c r="AH26" s="287" t="s">
        <v>102</v>
      </c>
      <c r="AI26" s="1" t="str">
        <f t="shared" si="12"/>
        <v>43</v>
      </c>
      <c r="AJ26" s="1" t="str">
        <f t="shared" si="13"/>
        <v>40</v>
      </c>
      <c r="AK26" s="1">
        <v>56</v>
      </c>
      <c r="AL26" s="1">
        <v>48</v>
      </c>
      <c r="AM26" s="5" t="str">
        <f t="shared" si="14"/>
        <v>TEAM 56</v>
      </c>
      <c r="AN26" s="5" t="str">
        <f t="shared" si="15"/>
        <v>TEAM 48</v>
      </c>
      <c r="AO26" s="294" t="s">
        <v>103</v>
      </c>
      <c r="AP26" s="22" t="str">
        <f t="shared" si="16"/>
        <v>56</v>
      </c>
      <c r="AQ26" s="22" t="str">
        <f t="shared" si="16"/>
        <v>48</v>
      </c>
      <c r="AR26" s="22">
        <f t="shared" si="17"/>
        <v>66</v>
      </c>
      <c r="AS26" s="22">
        <f t="shared" si="17"/>
        <v>58</v>
      </c>
      <c r="AT26" s="5" t="str">
        <f t="shared" si="18"/>
        <v>TEAM 66</v>
      </c>
      <c r="AU26" s="288" t="str">
        <f t="shared" si="18"/>
        <v>TEAM 58</v>
      </c>
    </row>
    <row r="27" spans="1:47" ht="14" thickTop="1" thickBot="1" x14ac:dyDescent="0.35">
      <c r="A27" s="34" t="s">
        <v>10</v>
      </c>
      <c r="B27" s="5" t="s">
        <v>99</v>
      </c>
      <c r="C27" s="5" t="s">
        <v>94</v>
      </c>
      <c r="D27" s="35" t="s">
        <v>175</v>
      </c>
      <c r="E27" s="1" t="str">
        <f t="shared" si="0"/>
        <v xml:space="preserve"> 4</v>
      </c>
      <c r="F27" s="1" t="str">
        <f t="shared" si="0"/>
        <v xml:space="preserve"> 5</v>
      </c>
      <c r="G27" s="1">
        <f t="shared" si="1"/>
        <v>14</v>
      </c>
      <c r="H27" s="1">
        <f t="shared" si="1"/>
        <v>15</v>
      </c>
      <c r="I27" s="5" t="str">
        <f t="shared" si="2"/>
        <v>TEAM 14</v>
      </c>
      <c r="J27" s="5" t="str">
        <f t="shared" si="2"/>
        <v>TEAM 15</v>
      </c>
      <c r="K27" s="87" t="s">
        <v>153</v>
      </c>
      <c r="L27" s="87" t="s">
        <v>154</v>
      </c>
      <c r="M27" s="36" t="s">
        <v>11</v>
      </c>
      <c r="N27" s="1" t="str">
        <f t="shared" si="3"/>
        <v>14</v>
      </c>
      <c r="O27" s="1" t="str">
        <f t="shared" si="3"/>
        <v>15</v>
      </c>
      <c r="P27" s="1">
        <f t="shared" si="4"/>
        <v>24</v>
      </c>
      <c r="Q27" s="1">
        <f t="shared" si="4"/>
        <v>25</v>
      </c>
      <c r="R27" s="5" t="str">
        <f t="shared" si="5"/>
        <v>TEAM 24</v>
      </c>
      <c r="S27" s="5" t="str">
        <f t="shared" si="5"/>
        <v>TEAM 25</v>
      </c>
      <c r="T27" s="37" t="s">
        <v>703</v>
      </c>
      <c r="U27" s="1" t="s">
        <v>715</v>
      </c>
      <c r="V27" s="1" t="s">
        <v>717</v>
      </c>
      <c r="W27" s="1">
        <v>31</v>
      </c>
      <c r="X27" s="1">
        <v>36</v>
      </c>
      <c r="Y27" s="5" t="str">
        <f t="shared" si="6"/>
        <v>TEAM 31</v>
      </c>
      <c r="Z27" s="5" t="str">
        <f t="shared" si="7"/>
        <v>TEAM 36</v>
      </c>
      <c r="AA27" s="38" t="s">
        <v>704</v>
      </c>
      <c r="AB27" s="1" t="str">
        <f t="shared" si="8"/>
        <v>31</v>
      </c>
      <c r="AC27" s="1" t="str">
        <f t="shared" si="8"/>
        <v>36</v>
      </c>
      <c r="AD27" s="1">
        <f t="shared" si="9"/>
        <v>39</v>
      </c>
      <c r="AE27" s="1">
        <f t="shared" si="10"/>
        <v>44</v>
      </c>
      <c r="AF27" s="5" t="str">
        <f t="shared" si="11"/>
        <v>TEAM 39</v>
      </c>
      <c r="AG27" s="282" t="str">
        <f t="shared" si="11"/>
        <v>TEAM 44</v>
      </c>
      <c r="AH27" s="287" t="s">
        <v>102</v>
      </c>
      <c r="AI27" s="1" t="str">
        <f t="shared" si="12"/>
        <v>39</v>
      </c>
      <c r="AJ27" s="1" t="str">
        <f t="shared" si="13"/>
        <v>44</v>
      </c>
      <c r="AK27" s="1">
        <v>50</v>
      </c>
      <c r="AL27" s="1">
        <v>51</v>
      </c>
      <c r="AM27" s="5" t="str">
        <f t="shared" si="14"/>
        <v>TEAM 50</v>
      </c>
      <c r="AN27" s="5" t="str">
        <f t="shared" si="15"/>
        <v>TEAM 51</v>
      </c>
      <c r="AO27" s="294" t="s">
        <v>103</v>
      </c>
      <c r="AP27" s="22" t="str">
        <f t="shared" si="16"/>
        <v>50</v>
      </c>
      <c r="AQ27" s="22" t="str">
        <f t="shared" si="16"/>
        <v>51</v>
      </c>
      <c r="AR27" s="22">
        <f t="shared" si="17"/>
        <v>60</v>
      </c>
      <c r="AS27" s="22">
        <f t="shared" si="17"/>
        <v>61</v>
      </c>
      <c r="AT27" s="5" t="str">
        <f t="shared" si="18"/>
        <v>TEAM 60</v>
      </c>
      <c r="AU27" s="288" t="str">
        <f t="shared" si="18"/>
        <v>TEAM 61</v>
      </c>
    </row>
    <row r="28" spans="1:47" ht="14" thickTop="1" thickBot="1" x14ac:dyDescent="0.35">
      <c r="A28" s="34" t="s">
        <v>10</v>
      </c>
      <c r="B28" s="5" t="s">
        <v>100</v>
      </c>
      <c r="C28" s="5" t="s">
        <v>93</v>
      </c>
      <c r="D28" s="35" t="s">
        <v>175</v>
      </c>
      <c r="E28" s="1" t="str">
        <f t="shared" ref="E28:F91" si="19">RIGHT(B28,2)</f>
        <v xml:space="preserve"> 8</v>
      </c>
      <c r="F28" s="1" t="str">
        <f t="shared" si="19"/>
        <v xml:space="preserve"> 3</v>
      </c>
      <c r="G28" s="1">
        <f t="shared" ref="G28:H91" si="20">E28+10</f>
        <v>18</v>
      </c>
      <c r="H28" s="1">
        <f t="shared" si="20"/>
        <v>13</v>
      </c>
      <c r="I28" s="5" t="str">
        <f t="shared" ref="I28:J91" si="21">CONCATENATE("TEAM ",G28)</f>
        <v>TEAM 18</v>
      </c>
      <c r="J28" s="5" t="str">
        <f t="shared" si="21"/>
        <v>TEAM 13</v>
      </c>
      <c r="K28" s="87" t="s">
        <v>157</v>
      </c>
      <c r="L28" s="87" t="s">
        <v>152</v>
      </c>
      <c r="M28" s="36" t="s">
        <v>11</v>
      </c>
      <c r="N28" s="1" t="str">
        <f t="shared" si="3"/>
        <v>18</v>
      </c>
      <c r="O28" s="1" t="str">
        <f t="shared" si="3"/>
        <v>13</v>
      </c>
      <c r="P28" s="1">
        <f t="shared" si="4"/>
        <v>28</v>
      </c>
      <c r="Q28" s="1">
        <f t="shared" si="4"/>
        <v>23</v>
      </c>
      <c r="R28" s="5" t="str">
        <f t="shared" si="5"/>
        <v>TEAM 28</v>
      </c>
      <c r="S28" s="5" t="str">
        <f t="shared" si="5"/>
        <v>TEAM 23</v>
      </c>
      <c r="T28" s="37" t="s">
        <v>703</v>
      </c>
      <c r="U28" s="1" t="s">
        <v>719</v>
      </c>
      <c r="V28" s="1" t="s">
        <v>718</v>
      </c>
      <c r="W28" s="1">
        <v>34</v>
      </c>
      <c r="X28" s="1">
        <v>33</v>
      </c>
      <c r="Y28" s="5" t="str">
        <f t="shared" si="6"/>
        <v>TEAM 34</v>
      </c>
      <c r="Z28" s="5" t="str">
        <f t="shared" si="7"/>
        <v>TEAM 33</v>
      </c>
      <c r="AA28" s="38" t="s">
        <v>704</v>
      </c>
      <c r="AB28" s="1" t="str">
        <f t="shared" si="8"/>
        <v>34</v>
      </c>
      <c r="AC28" s="1" t="str">
        <f t="shared" si="8"/>
        <v>33</v>
      </c>
      <c r="AD28" s="1">
        <f t="shared" si="9"/>
        <v>42</v>
      </c>
      <c r="AE28" s="1">
        <f t="shared" si="10"/>
        <v>41</v>
      </c>
      <c r="AF28" s="5" t="str">
        <f t="shared" si="11"/>
        <v>TEAM 42</v>
      </c>
      <c r="AG28" s="282" t="str">
        <f t="shared" si="11"/>
        <v>TEAM 41</v>
      </c>
      <c r="AH28" s="287" t="s">
        <v>102</v>
      </c>
      <c r="AI28" s="1" t="str">
        <f t="shared" si="12"/>
        <v>42</v>
      </c>
      <c r="AJ28" s="1" t="str">
        <f t="shared" si="13"/>
        <v>41</v>
      </c>
      <c r="AK28" s="1">
        <v>54</v>
      </c>
      <c r="AL28" s="1">
        <v>49</v>
      </c>
      <c r="AM28" s="5" t="str">
        <f t="shared" si="14"/>
        <v>TEAM 54</v>
      </c>
      <c r="AN28" s="5" t="str">
        <f t="shared" si="15"/>
        <v>TEAM 49</v>
      </c>
      <c r="AO28" s="294" t="s">
        <v>103</v>
      </c>
      <c r="AP28" s="22" t="str">
        <f t="shared" si="16"/>
        <v>54</v>
      </c>
      <c r="AQ28" s="22" t="str">
        <f t="shared" si="16"/>
        <v>49</v>
      </c>
      <c r="AR28" s="22">
        <f t="shared" si="17"/>
        <v>64</v>
      </c>
      <c r="AS28" s="22">
        <f t="shared" si="17"/>
        <v>59</v>
      </c>
      <c r="AT28" s="5" t="str">
        <f t="shared" si="18"/>
        <v>TEAM 64</v>
      </c>
      <c r="AU28" s="288" t="str">
        <f t="shared" si="18"/>
        <v>TEAM 59</v>
      </c>
    </row>
    <row r="29" spans="1:47" ht="14" thickTop="1" thickBot="1" x14ac:dyDescent="0.35">
      <c r="A29" s="34" t="s">
        <v>10</v>
      </c>
      <c r="B29" s="5" t="s">
        <v>98</v>
      </c>
      <c r="C29" s="5" t="s">
        <v>95</v>
      </c>
      <c r="D29" s="35" t="s">
        <v>175</v>
      </c>
      <c r="E29" s="1" t="str">
        <f t="shared" si="19"/>
        <v xml:space="preserve"> 7</v>
      </c>
      <c r="F29" s="1" t="str">
        <f t="shared" si="19"/>
        <v xml:space="preserve"> 9</v>
      </c>
      <c r="G29" s="1">
        <f t="shared" si="20"/>
        <v>17</v>
      </c>
      <c r="H29" s="1">
        <f t="shared" si="20"/>
        <v>19</v>
      </c>
      <c r="I29" s="5" t="str">
        <f t="shared" si="21"/>
        <v>TEAM 17</v>
      </c>
      <c r="J29" s="5" t="str">
        <f t="shared" si="21"/>
        <v>TEAM 19</v>
      </c>
      <c r="K29" s="87" t="s">
        <v>156</v>
      </c>
      <c r="L29" s="87" t="s">
        <v>158</v>
      </c>
      <c r="M29" s="36" t="s">
        <v>11</v>
      </c>
      <c r="N29" s="1" t="str">
        <f t="shared" si="3"/>
        <v>17</v>
      </c>
      <c r="O29" s="1" t="str">
        <f t="shared" si="3"/>
        <v>19</v>
      </c>
      <c r="P29" s="1">
        <f t="shared" si="4"/>
        <v>27</v>
      </c>
      <c r="Q29" s="1">
        <f t="shared" si="4"/>
        <v>29</v>
      </c>
      <c r="R29" s="5" t="str">
        <f t="shared" si="5"/>
        <v>TEAM 27</v>
      </c>
      <c r="S29" s="5" t="str">
        <f t="shared" si="5"/>
        <v>TEAM 29</v>
      </c>
      <c r="T29" s="37" t="s">
        <v>703</v>
      </c>
      <c r="U29" s="1" t="s">
        <v>719</v>
      </c>
      <c r="V29" s="1" t="s">
        <v>716</v>
      </c>
      <c r="W29" s="1">
        <v>34</v>
      </c>
      <c r="X29" s="1">
        <v>38</v>
      </c>
      <c r="Y29" s="5" t="str">
        <f t="shared" si="6"/>
        <v>TEAM 34</v>
      </c>
      <c r="Z29" s="5" t="str">
        <f t="shared" si="7"/>
        <v>TEAM 38</v>
      </c>
      <c r="AA29" s="38" t="s">
        <v>704</v>
      </c>
      <c r="AB29" s="1" t="str">
        <f t="shared" si="8"/>
        <v>34</v>
      </c>
      <c r="AC29" s="1" t="str">
        <f t="shared" si="8"/>
        <v>38</v>
      </c>
      <c r="AD29" s="1">
        <f t="shared" si="9"/>
        <v>42</v>
      </c>
      <c r="AE29" s="1">
        <f t="shared" si="10"/>
        <v>46</v>
      </c>
      <c r="AF29" s="5" t="str">
        <f t="shared" si="11"/>
        <v>TEAM 42</v>
      </c>
      <c r="AG29" s="282" t="str">
        <f t="shared" si="11"/>
        <v>TEAM 46</v>
      </c>
      <c r="AH29" s="287" t="s">
        <v>102</v>
      </c>
      <c r="AI29" s="1" t="str">
        <f t="shared" si="12"/>
        <v>42</v>
      </c>
      <c r="AJ29" s="1" t="str">
        <f t="shared" si="13"/>
        <v>46</v>
      </c>
      <c r="AK29" s="1">
        <v>53</v>
      </c>
      <c r="AL29" s="1">
        <v>55</v>
      </c>
      <c r="AM29" s="5" t="str">
        <f t="shared" si="14"/>
        <v>TEAM 53</v>
      </c>
      <c r="AN29" s="5" t="str">
        <f t="shared" si="15"/>
        <v>TEAM 55</v>
      </c>
      <c r="AO29" s="294" t="s">
        <v>103</v>
      </c>
      <c r="AP29" s="22" t="str">
        <f t="shared" si="16"/>
        <v>53</v>
      </c>
      <c r="AQ29" s="22" t="str">
        <f t="shared" si="16"/>
        <v>55</v>
      </c>
      <c r="AR29" s="22">
        <f t="shared" si="17"/>
        <v>63</v>
      </c>
      <c r="AS29" s="22">
        <f t="shared" si="17"/>
        <v>65</v>
      </c>
      <c r="AT29" s="5" t="str">
        <f t="shared" si="18"/>
        <v>TEAM 63</v>
      </c>
      <c r="AU29" s="288" t="str">
        <f t="shared" si="18"/>
        <v>TEAM 65</v>
      </c>
    </row>
    <row r="30" spans="1:47" ht="14" thickTop="1" thickBot="1" x14ac:dyDescent="0.35">
      <c r="A30" s="34" t="s">
        <v>10</v>
      </c>
      <c r="B30" s="5" t="s">
        <v>95</v>
      </c>
      <c r="C30" s="5" t="s">
        <v>101</v>
      </c>
      <c r="D30" s="35" t="s">
        <v>175</v>
      </c>
      <c r="E30" s="1" t="str">
        <f t="shared" si="19"/>
        <v xml:space="preserve"> 9</v>
      </c>
      <c r="F30" s="1" t="str">
        <f t="shared" si="19"/>
        <v>10</v>
      </c>
      <c r="G30" s="1">
        <f t="shared" si="20"/>
        <v>19</v>
      </c>
      <c r="H30" s="1">
        <f t="shared" si="20"/>
        <v>20</v>
      </c>
      <c r="I30" s="5" t="str">
        <f t="shared" si="21"/>
        <v>TEAM 19</v>
      </c>
      <c r="J30" s="5" t="str">
        <f t="shared" si="21"/>
        <v>TEAM 20</v>
      </c>
      <c r="K30" s="87" t="s">
        <v>158</v>
      </c>
      <c r="L30" s="87" t="s">
        <v>159</v>
      </c>
      <c r="M30" s="36" t="s">
        <v>11</v>
      </c>
      <c r="N30" s="1" t="str">
        <f t="shared" si="3"/>
        <v>19</v>
      </c>
      <c r="O30" s="1" t="str">
        <f t="shared" si="3"/>
        <v>20</v>
      </c>
      <c r="P30" s="1">
        <f t="shared" si="4"/>
        <v>29</v>
      </c>
      <c r="Q30" s="1">
        <f t="shared" si="4"/>
        <v>30</v>
      </c>
      <c r="R30" s="5" t="str">
        <f t="shared" si="5"/>
        <v>TEAM 29</v>
      </c>
      <c r="S30" s="5" t="str">
        <f t="shared" si="5"/>
        <v>TEAM 30</v>
      </c>
      <c r="T30" s="37" t="s">
        <v>703</v>
      </c>
      <c r="U30" s="1" t="s">
        <v>722</v>
      </c>
      <c r="V30" s="1" t="s">
        <v>717</v>
      </c>
      <c r="W30" s="1">
        <v>32</v>
      </c>
      <c r="X30" s="1">
        <v>36</v>
      </c>
      <c r="Y30" s="5" t="str">
        <f t="shared" si="6"/>
        <v>TEAM 32</v>
      </c>
      <c r="Z30" s="5" t="str">
        <f t="shared" si="7"/>
        <v>TEAM 36</v>
      </c>
      <c r="AA30" s="38" t="s">
        <v>704</v>
      </c>
      <c r="AB30" s="1" t="str">
        <f t="shared" si="8"/>
        <v>32</v>
      </c>
      <c r="AC30" s="1" t="str">
        <f t="shared" si="8"/>
        <v>36</v>
      </c>
      <c r="AD30" s="1">
        <f t="shared" si="9"/>
        <v>40</v>
      </c>
      <c r="AE30" s="1">
        <f t="shared" si="10"/>
        <v>44</v>
      </c>
      <c r="AF30" s="5" t="str">
        <f t="shared" si="11"/>
        <v>TEAM 40</v>
      </c>
      <c r="AG30" s="282" t="str">
        <f t="shared" si="11"/>
        <v>TEAM 44</v>
      </c>
      <c r="AH30" s="287" t="s">
        <v>102</v>
      </c>
      <c r="AI30" s="1" t="str">
        <f t="shared" si="12"/>
        <v>40</v>
      </c>
      <c r="AJ30" s="1" t="str">
        <f t="shared" si="13"/>
        <v>44</v>
      </c>
      <c r="AK30" s="1">
        <v>55</v>
      </c>
      <c r="AL30" s="1">
        <v>56</v>
      </c>
      <c r="AM30" s="5" t="str">
        <f t="shared" si="14"/>
        <v>TEAM 55</v>
      </c>
      <c r="AN30" s="5" t="str">
        <f t="shared" si="15"/>
        <v>TEAM 56</v>
      </c>
      <c r="AO30" s="294" t="s">
        <v>103</v>
      </c>
      <c r="AP30" s="22" t="str">
        <f t="shared" si="16"/>
        <v>55</v>
      </c>
      <c r="AQ30" s="22" t="str">
        <f t="shared" si="16"/>
        <v>56</v>
      </c>
      <c r="AR30" s="22">
        <f t="shared" si="17"/>
        <v>65</v>
      </c>
      <c r="AS30" s="22">
        <f t="shared" si="17"/>
        <v>66</v>
      </c>
      <c r="AT30" s="5" t="str">
        <f t="shared" si="18"/>
        <v>TEAM 65</v>
      </c>
      <c r="AU30" s="288" t="str">
        <f t="shared" si="18"/>
        <v>TEAM 66</v>
      </c>
    </row>
    <row r="31" spans="1:47" ht="14" thickTop="1" thickBot="1" x14ac:dyDescent="0.35">
      <c r="A31" s="34" t="s">
        <v>10</v>
      </c>
      <c r="B31" s="5" t="s">
        <v>94</v>
      </c>
      <c r="C31" s="5" t="s">
        <v>96</v>
      </c>
      <c r="D31" s="35" t="s">
        <v>175</v>
      </c>
      <c r="E31" s="1" t="str">
        <f t="shared" si="19"/>
        <v xml:space="preserve"> 5</v>
      </c>
      <c r="F31" s="1" t="str">
        <f t="shared" si="19"/>
        <v xml:space="preserve"> 2</v>
      </c>
      <c r="G31" s="1">
        <f t="shared" si="20"/>
        <v>15</v>
      </c>
      <c r="H31" s="1">
        <f t="shared" si="20"/>
        <v>12</v>
      </c>
      <c r="I31" s="5" t="str">
        <f t="shared" si="21"/>
        <v>TEAM 15</v>
      </c>
      <c r="J31" s="5" t="str">
        <f t="shared" si="21"/>
        <v>TEAM 12</v>
      </c>
      <c r="K31" s="87" t="s">
        <v>154</v>
      </c>
      <c r="L31" s="87" t="s">
        <v>151</v>
      </c>
      <c r="M31" s="36" t="s">
        <v>11</v>
      </c>
      <c r="N31" s="1" t="str">
        <f t="shared" si="3"/>
        <v>15</v>
      </c>
      <c r="O31" s="1" t="str">
        <f t="shared" si="3"/>
        <v>12</v>
      </c>
      <c r="P31" s="1">
        <f t="shared" si="4"/>
        <v>25</v>
      </c>
      <c r="Q31" s="1">
        <f t="shared" si="4"/>
        <v>22</v>
      </c>
      <c r="R31" s="5" t="str">
        <f t="shared" si="5"/>
        <v>TEAM 25</v>
      </c>
      <c r="S31" s="5" t="str">
        <f t="shared" si="5"/>
        <v>TEAM 22</v>
      </c>
      <c r="T31" s="37" t="s">
        <v>703</v>
      </c>
      <c r="U31" s="1" t="s">
        <v>721</v>
      </c>
      <c r="V31" s="1" t="s">
        <v>715</v>
      </c>
      <c r="W31" s="1">
        <v>37</v>
      </c>
      <c r="X31" s="1">
        <v>31</v>
      </c>
      <c r="Y31" s="5" t="str">
        <f t="shared" si="6"/>
        <v>TEAM 37</v>
      </c>
      <c r="Z31" s="5" t="str">
        <f t="shared" si="7"/>
        <v>TEAM 31</v>
      </c>
      <c r="AA31" s="38" t="s">
        <v>704</v>
      </c>
      <c r="AB31" s="1" t="str">
        <f t="shared" si="8"/>
        <v>37</v>
      </c>
      <c r="AC31" s="1" t="str">
        <f t="shared" si="8"/>
        <v>31</v>
      </c>
      <c r="AD31" s="1">
        <f t="shared" si="9"/>
        <v>45</v>
      </c>
      <c r="AE31" s="1">
        <f t="shared" si="10"/>
        <v>39</v>
      </c>
      <c r="AF31" s="5" t="str">
        <f t="shared" si="11"/>
        <v>TEAM 45</v>
      </c>
      <c r="AG31" s="282" t="str">
        <f t="shared" si="11"/>
        <v>TEAM 39</v>
      </c>
      <c r="AH31" s="287" t="s">
        <v>102</v>
      </c>
      <c r="AI31" s="1" t="str">
        <f t="shared" si="12"/>
        <v>45</v>
      </c>
      <c r="AJ31" s="1" t="str">
        <f t="shared" si="13"/>
        <v>39</v>
      </c>
      <c r="AK31" s="1">
        <v>51</v>
      </c>
      <c r="AL31" s="1">
        <v>48</v>
      </c>
      <c r="AM31" s="5" t="str">
        <f t="shared" si="14"/>
        <v>TEAM 51</v>
      </c>
      <c r="AN31" s="5" t="str">
        <f t="shared" si="15"/>
        <v>TEAM 48</v>
      </c>
      <c r="AO31" s="294" t="s">
        <v>103</v>
      </c>
      <c r="AP31" s="22" t="str">
        <f t="shared" si="16"/>
        <v>51</v>
      </c>
      <c r="AQ31" s="22" t="str">
        <f t="shared" si="16"/>
        <v>48</v>
      </c>
      <c r="AR31" s="22">
        <f t="shared" si="17"/>
        <v>61</v>
      </c>
      <c r="AS31" s="22">
        <f t="shared" si="17"/>
        <v>58</v>
      </c>
      <c r="AT31" s="5" t="str">
        <f t="shared" si="18"/>
        <v>TEAM 61</v>
      </c>
      <c r="AU31" s="288" t="str">
        <f t="shared" si="18"/>
        <v>TEAM 58</v>
      </c>
    </row>
    <row r="32" spans="1:47" ht="14" thickTop="1" thickBot="1" x14ac:dyDescent="0.35">
      <c r="A32" s="34" t="s">
        <v>10</v>
      </c>
      <c r="B32" s="5" t="s">
        <v>97</v>
      </c>
      <c r="C32" s="5" t="s">
        <v>98</v>
      </c>
      <c r="D32" s="35" t="s">
        <v>175</v>
      </c>
      <c r="E32" s="1" t="str">
        <f t="shared" si="19"/>
        <v xml:space="preserve"> 1</v>
      </c>
      <c r="F32" s="1" t="str">
        <f t="shared" si="19"/>
        <v xml:space="preserve"> 7</v>
      </c>
      <c r="G32" s="1">
        <f t="shared" si="20"/>
        <v>11</v>
      </c>
      <c r="H32" s="1">
        <f t="shared" si="20"/>
        <v>17</v>
      </c>
      <c r="I32" s="5" t="str">
        <f t="shared" si="21"/>
        <v>TEAM 11</v>
      </c>
      <c r="J32" s="5" t="str">
        <f t="shared" si="21"/>
        <v>TEAM 17</v>
      </c>
      <c r="K32" s="87" t="s">
        <v>150</v>
      </c>
      <c r="L32" s="87" t="s">
        <v>156</v>
      </c>
      <c r="M32" s="36" t="s">
        <v>11</v>
      </c>
      <c r="N32" s="1" t="str">
        <f t="shared" si="3"/>
        <v>11</v>
      </c>
      <c r="O32" s="1" t="str">
        <f t="shared" si="3"/>
        <v>17</v>
      </c>
      <c r="P32" s="1">
        <f t="shared" si="4"/>
        <v>21</v>
      </c>
      <c r="Q32" s="1">
        <f t="shared" si="4"/>
        <v>27</v>
      </c>
      <c r="R32" s="5" t="str">
        <f t="shared" si="5"/>
        <v>TEAM 21</v>
      </c>
      <c r="S32" s="5" t="str">
        <f t="shared" si="5"/>
        <v>TEAM 27</v>
      </c>
      <c r="T32" s="37" t="s">
        <v>703</v>
      </c>
      <c r="U32" s="1" t="s">
        <v>718</v>
      </c>
      <c r="V32" s="1" t="s">
        <v>720</v>
      </c>
      <c r="W32" s="1">
        <v>33</v>
      </c>
      <c r="X32" s="1">
        <v>35</v>
      </c>
      <c r="Y32" s="5" t="str">
        <f t="shared" si="6"/>
        <v>TEAM 33</v>
      </c>
      <c r="Z32" s="5" t="str">
        <f t="shared" si="7"/>
        <v>TEAM 35</v>
      </c>
      <c r="AA32" s="38" t="s">
        <v>704</v>
      </c>
      <c r="AB32" s="1" t="str">
        <f t="shared" si="8"/>
        <v>33</v>
      </c>
      <c r="AC32" s="1" t="str">
        <f t="shared" si="8"/>
        <v>35</v>
      </c>
      <c r="AD32" s="1">
        <f t="shared" si="9"/>
        <v>41</v>
      </c>
      <c r="AE32" s="1">
        <f t="shared" si="10"/>
        <v>43</v>
      </c>
      <c r="AF32" s="5" t="str">
        <f t="shared" si="11"/>
        <v>TEAM 41</v>
      </c>
      <c r="AG32" s="282" t="str">
        <f t="shared" si="11"/>
        <v>TEAM 43</v>
      </c>
      <c r="AH32" s="287" t="s">
        <v>102</v>
      </c>
      <c r="AI32" s="1" t="str">
        <f t="shared" si="12"/>
        <v>41</v>
      </c>
      <c r="AJ32" s="1" t="str">
        <f t="shared" si="13"/>
        <v>43</v>
      </c>
      <c r="AK32" s="1">
        <v>47</v>
      </c>
      <c r="AL32" s="1">
        <v>53</v>
      </c>
      <c r="AM32" s="5" t="str">
        <f t="shared" si="14"/>
        <v>TEAM 47</v>
      </c>
      <c r="AN32" s="5" t="str">
        <f t="shared" si="15"/>
        <v>TEAM 53</v>
      </c>
      <c r="AO32" s="294" t="s">
        <v>103</v>
      </c>
      <c r="AP32" s="22" t="str">
        <f t="shared" si="16"/>
        <v>47</v>
      </c>
      <c r="AQ32" s="22" t="str">
        <f t="shared" si="16"/>
        <v>53</v>
      </c>
      <c r="AR32" s="22">
        <f t="shared" si="17"/>
        <v>57</v>
      </c>
      <c r="AS32" s="22">
        <f t="shared" si="17"/>
        <v>63</v>
      </c>
      <c r="AT32" s="5" t="str">
        <f t="shared" si="18"/>
        <v>TEAM 57</v>
      </c>
      <c r="AU32" s="288" t="str">
        <f t="shared" si="18"/>
        <v>TEAM 63</v>
      </c>
    </row>
    <row r="33" spans="1:47" ht="14" thickTop="1" thickBot="1" x14ac:dyDescent="0.35">
      <c r="A33" s="34" t="s">
        <v>10</v>
      </c>
      <c r="B33" s="5" t="s">
        <v>93</v>
      </c>
      <c r="C33" s="5" t="s">
        <v>99</v>
      </c>
      <c r="D33" s="35" t="s">
        <v>175</v>
      </c>
      <c r="E33" s="1" t="str">
        <f t="shared" si="19"/>
        <v xml:space="preserve"> 3</v>
      </c>
      <c r="F33" s="1" t="str">
        <f t="shared" si="19"/>
        <v xml:space="preserve"> 4</v>
      </c>
      <c r="G33" s="1">
        <f t="shared" si="20"/>
        <v>13</v>
      </c>
      <c r="H33" s="1">
        <f t="shared" si="20"/>
        <v>14</v>
      </c>
      <c r="I33" s="5" t="str">
        <f t="shared" si="21"/>
        <v>TEAM 13</v>
      </c>
      <c r="J33" s="5" t="str">
        <f t="shared" si="21"/>
        <v>TEAM 14</v>
      </c>
      <c r="K33" s="87" t="s">
        <v>152</v>
      </c>
      <c r="L33" s="87" t="s">
        <v>153</v>
      </c>
      <c r="M33" s="36" t="s">
        <v>11</v>
      </c>
      <c r="N33" s="1" t="str">
        <f t="shared" si="3"/>
        <v>13</v>
      </c>
      <c r="O33" s="1" t="str">
        <f t="shared" si="3"/>
        <v>14</v>
      </c>
      <c r="P33" s="1">
        <f t="shared" si="4"/>
        <v>23</v>
      </c>
      <c r="Q33" s="1">
        <f t="shared" si="4"/>
        <v>24</v>
      </c>
      <c r="R33" s="5" t="str">
        <f t="shared" si="5"/>
        <v>TEAM 23</v>
      </c>
      <c r="S33" s="5" t="str">
        <f t="shared" si="5"/>
        <v>TEAM 24</v>
      </c>
      <c r="T33" s="37" t="s">
        <v>703</v>
      </c>
      <c r="U33" s="1" t="s">
        <v>720</v>
      </c>
      <c r="V33" s="1" t="s">
        <v>719</v>
      </c>
      <c r="W33" s="1">
        <v>35</v>
      </c>
      <c r="X33" s="1">
        <v>34</v>
      </c>
      <c r="Y33" s="5" t="str">
        <f t="shared" si="6"/>
        <v>TEAM 35</v>
      </c>
      <c r="Z33" s="5" t="str">
        <f t="shared" si="7"/>
        <v>TEAM 34</v>
      </c>
      <c r="AA33" s="38" t="s">
        <v>704</v>
      </c>
      <c r="AB33" s="1" t="str">
        <f t="shared" si="8"/>
        <v>35</v>
      </c>
      <c r="AC33" s="1" t="str">
        <f t="shared" si="8"/>
        <v>34</v>
      </c>
      <c r="AD33" s="1">
        <f t="shared" si="9"/>
        <v>43</v>
      </c>
      <c r="AE33" s="1">
        <f t="shared" si="10"/>
        <v>42</v>
      </c>
      <c r="AF33" s="5" t="str">
        <f t="shared" si="11"/>
        <v>TEAM 43</v>
      </c>
      <c r="AG33" s="282" t="str">
        <f t="shared" si="11"/>
        <v>TEAM 42</v>
      </c>
      <c r="AH33" s="287" t="s">
        <v>102</v>
      </c>
      <c r="AI33" s="1" t="str">
        <f t="shared" si="12"/>
        <v>43</v>
      </c>
      <c r="AJ33" s="1" t="str">
        <f t="shared" si="13"/>
        <v>42</v>
      </c>
      <c r="AK33" s="1">
        <v>49</v>
      </c>
      <c r="AL33" s="1">
        <v>50</v>
      </c>
      <c r="AM33" s="5" t="str">
        <f t="shared" si="14"/>
        <v>TEAM 49</v>
      </c>
      <c r="AN33" s="5" t="str">
        <f t="shared" si="15"/>
        <v>TEAM 50</v>
      </c>
      <c r="AO33" s="294" t="s">
        <v>103</v>
      </c>
      <c r="AP33" s="22" t="str">
        <f t="shared" si="16"/>
        <v>49</v>
      </c>
      <c r="AQ33" s="22" t="str">
        <f t="shared" si="16"/>
        <v>50</v>
      </c>
      <c r="AR33" s="22">
        <f t="shared" si="17"/>
        <v>59</v>
      </c>
      <c r="AS33" s="22">
        <f t="shared" si="17"/>
        <v>60</v>
      </c>
      <c r="AT33" s="5" t="str">
        <f t="shared" si="18"/>
        <v>TEAM 59</v>
      </c>
      <c r="AU33" s="288" t="str">
        <f t="shared" si="18"/>
        <v>TEAM 60</v>
      </c>
    </row>
    <row r="34" spans="1:47" ht="14" thickTop="1" thickBot="1" x14ac:dyDescent="0.35">
      <c r="A34" s="34" t="s">
        <v>10</v>
      </c>
      <c r="B34" s="5" t="s">
        <v>100</v>
      </c>
      <c r="C34" s="5" t="s">
        <v>92</v>
      </c>
      <c r="D34" s="35" t="s">
        <v>175</v>
      </c>
      <c r="E34" s="1" t="str">
        <f t="shared" si="19"/>
        <v xml:space="preserve"> 8</v>
      </c>
      <c r="F34" s="1" t="str">
        <f t="shared" si="19"/>
        <v xml:space="preserve"> 6</v>
      </c>
      <c r="G34" s="1">
        <f t="shared" si="20"/>
        <v>18</v>
      </c>
      <c r="H34" s="1">
        <f t="shared" si="20"/>
        <v>16</v>
      </c>
      <c r="I34" s="5" t="str">
        <f t="shared" si="21"/>
        <v>TEAM 18</v>
      </c>
      <c r="J34" s="5" t="str">
        <f t="shared" si="21"/>
        <v>TEAM 16</v>
      </c>
      <c r="K34" s="87" t="s">
        <v>157</v>
      </c>
      <c r="L34" s="87" t="s">
        <v>155</v>
      </c>
      <c r="M34" s="36" t="s">
        <v>11</v>
      </c>
      <c r="N34" s="1" t="str">
        <f t="shared" si="3"/>
        <v>18</v>
      </c>
      <c r="O34" s="1" t="str">
        <f t="shared" si="3"/>
        <v>16</v>
      </c>
      <c r="P34" s="1">
        <f t="shared" si="4"/>
        <v>28</v>
      </c>
      <c r="Q34" s="1">
        <f t="shared" si="4"/>
        <v>26</v>
      </c>
      <c r="R34" s="5" t="str">
        <f t="shared" si="5"/>
        <v>TEAM 28</v>
      </c>
      <c r="S34" s="5" t="str">
        <f t="shared" si="5"/>
        <v>TEAM 26</v>
      </c>
      <c r="T34" s="37" t="s">
        <v>703</v>
      </c>
      <c r="U34" s="1" t="s">
        <v>718</v>
      </c>
      <c r="V34" s="1" t="s">
        <v>717</v>
      </c>
      <c r="W34" s="1">
        <v>33</v>
      </c>
      <c r="X34" s="1">
        <v>36</v>
      </c>
      <c r="Y34" s="5" t="str">
        <f t="shared" si="6"/>
        <v>TEAM 33</v>
      </c>
      <c r="Z34" s="5" t="str">
        <f t="shared" si="7"/>
        <v>TEAM 36</v>
      </c>
      <c r="AA34" s="38" t="s">
        <v>704</v>
      </c>
      <c r="AB34" s="1" t="str">
        <f t="shared" si="8"/>
        <v>33</v>
      </c>
      <c r="AC34" s="1" t="str">
        <f t="shared" si="8"/>
        <v>36</v>
      </c>
      <c r="AD34" s="1">
        <f t="shared" si="9"/>
        <v>41</v>
      </c>
      <c r="AE34" s="1">
        <f t="shared" si="10"/>
        <v>44</v>
      </c>
      <c r="AF34" s="5" t="str">
        <f t="shared" si="11"/>
        <v>TEAM 41</v>
      </c>
      <c r="AG34" s="282" t="str">
        <f t="shared" si="11"/>
        <v>TEAM 44</v>
      </c>
      <c r="AH34" s="287" t="s">
        <v>102</v>
      </c>
      <c r="AI34" s="1" t="str">
        <f t="shared" si="12"/>
        <v>41</v>
      </c>
      <c r="AJ34" s="1" t="str">
        <f t="shared" si="13"/>
        <v>44</v>
      </c>
      <c r="AK34" s="1">
        <v>54</v>
      </c>
      <c r="AL34" s="1">
        <v>52</v>
      </c>
      <c r="AM34" s="5" t="str">
        <f t="shared" si="14"/>
        <v>TEAM 54</v>
      </c>
      <c r="AN34" s="5" t="str">
        <f t="shared" si="15"/>
        <v>TEAM 52</v>
      </c>
      <c r="AO34" s="294" t="s">
        <v>103</v>
      </c>
      <c r="AP34" s="22" t="str">
        <f t="shared" si="16"/>
        <v>54</v>
      </c>
      <c r="AQ34" s="22" t="str">
        <f t="shared" si="16"/>
        <v>52</v>
      </c>
      <c r="AR34" s="22">
        <f t="shared" si="17"/>
        <v>64</v>
      </c>
      <c r="AS34" s="22">
        <f t="shared" si="17"/>
        <v>62</v>
      </c>
      <c r="AT34" s="5" t="str">
        <f t="shared" si="18"/>
        <v>TEAM 64</v>
      </c>
      <c r="AU34" s="288" t="str">
        <f t="shared" si="18"/>
        <v>TEAM 62</v>
      </c>
    </row>
    <row r="35" spans="1:47" ht="14" thickTop="1" thickBot="1" x14ac:dyDescent="0.35">
      <c r="A35" s="34" t="s">
        <v>10</v>
      </c>
      <c r="B35" s="5" t="s">
        <v>94</v>
      </c>
      <c r="C35" s="5" t="s">
        <v>93</v>
      </c>
      <c r="D35" s="35" t="s">
        <v>175</v>
      </c>
      <c r="E35" s="1" t="str">
        <f t="shared" si="19"/>
        <v xml:space="preserve"> 5</v>
      </c>
      <c r="F35" s="1" t="str">
        <f t="shared" si="19"/>
        <v xml:space="preserve"> 3</v>
      </c>
      <c r="G35" s="1">
        <f t="shared" si="20"/>
        <v>15</v>
      </c>
      <c r="H35" s="1">
        <f t="shared" si="20"/>
        <v>13</v>
      </c>
      <c r="I35" s="5" t="str">
        <f t="shared" si="21"/>
        <v>TEAM 15</v>
      </c>
      <c r="J35" s="5" t="str">
        <f t="shared" si="21"/>
        <v>TEAM 13</v>
      </c>
      <c r="K35" s="87" t="s">
        <v>154</v>
      </c>
      <c r="L35" s="87" t="s">
        <v>152</v>
      </c>
      <c r="M35" s="36" t="s">
        <v>11</v>
      </c>
      <c r="N35" s="1" t="str">
        <f t="shared" si="3"/>
        <v>15</v>
      </c>
      <c r="O35" s="1" t="str">
        <f t="shared" si="3"/>
        <v>13</v>
      </c>
      <c r="P35" s="1">
        <f t="shared" si="4"/>
        <v>25</v>
      </c>
      <c r="Q35" s="1">
        <f t="shared" si="4"/>
        <v>23</v>
      </c>
      <c r="R35" s="5" t="str">
        <f t="shared" si="5"/>
        <v>TEAM 25</v>
      </c>
      <c r="S35" s="5" t="str">
        <f t="shared" si="5"/>
        <v>TEAM 23</v>
      </c>
      <c r="T35" s="37" t="s">
        <v>703</v>
      </c>
      <c r="U35" s="1" t="s">
        <v>716</v>
      </c>
      <c r="V35" s="1" t="s">
        <v>715</v>
      </c>
      <c r="W35" s="1">
        <v>38</v>
      </c>
      <c r="X35" s="1">
        <v>31</v>
      </c>
      <c r="Y35" s="5" t="str">
        <f t="shared" si="6"/>
        <v>TEAM 38</v>
      </c>
      <c r="Z35" s="5" t="str">
        <f t="shared" si="7"/>
        <v>TEAM 31</v>
      </c>
      <c r="AA35" s="38" t="s">
        <v>704</v>
      </c>
      <c r="AB35" s="1" t="str">
        <f t="shared" si="8"/>
        <v>38</v>
      </c>
      <c r="AC35" s="1" t="str">
        <f t="shared" si="8"/>
        <v>31</v>
      </c>
      <c r="AD35" s="1">
        <f t="shared" si="9"/>
        <v>46</v>
      </c>
      <c r="AE35" s="1">
        <f t="shared" si="10"/>
        <v>39</v>
      </c>
      <c r="AF35" s="5" t="str">
        <f t="shared" si="11"/>
        <v>TEAM 46</v>
      </c>
      <c r="AG35" s="282" t="str">
        <f t="shared" si="11"/>
        <v>TEAM 39</v>
      </c>
      <c r="AH35" s="287" t="s">
        <v>102</v>
      </c>
      <c r="AI35" s="1" t="str">
        <f t="shared" si="12"/>
        <v>46</v>
      </c>
      <c r="AJ35" s="1" t="str">
        <f t="shared" si="13"/>
        <v>39</v>
      </c>
      <c r="AK35" s="1">
        <v>51</v>
      </c>
      <c r="AL35" s="1">
        <v>49</v>
      </c>
      <c r="AM35" s="5" t="str">
        <f t="shared" si="14"/>
        <v>TEAM 51</v>
      </c>
      <c r="AN35" s="5" t="str">
        <f t="shared" si="15"/>
        <v>TEAM 49</v>
      </c>
      <c r="AO35" s="294" t="s">
        <v>103</v>
      </c>
      <c r="AP35" s="22" t="str">
        <f t="shared" si="16"/>
        <v>51</v>
      </c>
      <c r="AQ35" s="22" t="str">
        <f t="shared" si="16"/>
        <v>49</v>
      </c>
      <c r="AR35" s="22">
        <f t="shared" si="17"/>
        <v>61</v>
      </c>
      <c r="AS35" s="22">
        <f t="shared" si="17"/>
        <v>59</v>
      </c>
      <c r="AT35" s="5" t="str">
        <f t="shared" si="18"/>
        <v>TEAM 61</v>
      </c>
      <c r="AU35" s="288" t="str">
        <f t="shared" si="18"/>
        <v>TEAM 59</v>
      </c>
    </row>
    <row r="36" spans="1:47" ht="14" thickTop="1" thickBot="1" x14ac:dyDescent="0.35">
      <c r="A36" s="34" t="s">
        <v>10</v>
      </c>
      <c r="B36" s="5" t="s">
        <v>96</v>
      </c>
      <c r="C36" s="5" t="s">
        <v>95</v>
      </c>
      <c r="D36" s="35" t="s">
        <v>175</v>
      </c>
      <c r="E36" s="1" t="str">
        <f t="shared" si="19"/>
        <v xml:space="preserve"> 2</v>
      </c>
      <c r="F36" s="1" t="str">
        <f t="shared" si="19"/>
        <v xml:space="preserve"> 9</v>
      </c>
      <c r="G36" s="1">
        <f t="shared" si="20"/>
        <v>12</v>
      </c>
      <c r="H36" s="1">
        <f t="shared" si="20"/>
        <v>19</v>
      </c>
      <c r="I36" s="5" t="str">
        <f t="shared" si="21"/>
        <v>TEAM 12</v>
      </c>
      <c r="J36" s="5" t="str">
        <f t="shared" si="21"/>
        <v>TEAM 19</v>
      </c>
      <c r="K36" s="87" t="s">
        <v>151</v>
      </c>
      <c r="L36" s="87" t="s">
        <v>158</v>
      </c>
      <c r="M36" s="36" t="s">
        <v>11</v>
      </c>
      <c r="N36" s="1" t="str">
        <f t="shared" si="3"/>
        <v>12</v>
      </c>
      <c r="O36" s="1" t="str">
        <f t="shared" si="3"/>
        <v>19</v>
      </c>
      <c r="P36" s="1">
        <f t="shared" si="4"/>
        <v>22</v>
      </c>
      <c r="Q36" s="1">
        <f t="shared" si="4"/>
        <v>29</v>
      </c>
      <c r="R36" s="5" t="str">
        <f t="shared" si="5"/>
        <v>TEAM 22</v>
      </c>
      <c r="S36" s="5" t="str">
        <f t="shared" si="5"/>
        <v>TEAM 29</v>
      </c>
      <c r="T36" s="37" t="s">
        <v>703</v>
      </c>
      <c r="U36" s="1" t="s">
        <v>722</v>
      </c>
      <c r="V36" s="1" t="s">
        <v>721</v>
      </c>
      <c r="W36" s="1">
        <v>32</v>
      </c>
      <c r="X36" s="1">
        <v>37</v>
      </c>
      <c r="Y36" s="5" t="str">
        <f t="shared" si="6"/>
        <v>TEAM 32</v>
      </c>
      <c r="Z36" s="5" t="str">
        <f t="shared" si="7"/>
        <v>TEAM 37</v>
      </c>
      <c r="AA36" s="38" t="s">
        <v>704</v>
      </c>
      <c r="AB36" s="1" t="str">
        <f t="shared" si="8"/>
        <v>32</v>
      </c>
      <c r="AC36" s="1" t="str">
        <f t="shared" si="8"/>
        <v>37</v>
      </c>
      <c r="AD36" s="1">
        <f t="shared" si="9"/>
        <v>40</v>
      </c>
      <c r="AE36" s="1">
        <f t="shared" si="10"/>
        <v>45</v>
      </c>
      <c r="AF36" s="5" t="str">
        <f t="shared" si="11"/>
        <v>TEAM 40</v>
      </c>
      <c r="AG36" s="282" t="str">
        <f t="shared" si="11"/>
        <v>TEAM 45</v>
      </c>
      <c r="AH36" s="287" t="s">
        <v>102</v>
      </c>
      <c r="AI36" s="1" t="str">
        <f t="shared" si="12"/>
        <v>40</v>
      </c>
      <c r="AJ36" s="1" t="str">
        <f t="shared" si="13"/>
        <v>45</v>
      </c>
      <c r="AK36" s="1">
        <v>48</v>
      </c>
      <c r="AL36" s="1">
        <v>55</v>
      </c>
      <c r="AM36" s="5" t="str">
        <f t="shared" si="14"/>
        <v>TEAM 48</v>
      </c>
      <c r="AN36" s="5" t="str">
        <f t="shared" si="15"/>
        <v>TEAM 55</v>
      </c>
      <c r="AO36" s="294" t="s">
        <v>103</v>
      </c>
      <c r="AP36" s="22" t="str">
        <f t="shared" si="16"/>
        <v>48</v>
      </c>
      <c r="AQ36" s="22" t="str">
        <f t="shared" si="16"/>
        <v>55</v>
      </c>
      <c r="AR36" s="22">
        <f t="shared" si="17"/>
        <v>58</v>
      </c>
      <c r="AS36" s="22">
        <f t="shared" si="17"/>
        <v>65</v>
      </c>
      <c r="AT36" s="5" t="str">
        <f t="shared" si="18"/>
        <v>TEAM 58</v>
      </c>
      <c r="AU36" s="288" t="str">
        <f t="shared" si="18"/>
        <v>TEAM 65</v>
      </c>
    </row>
    <row r="37" spans="1:47" ht="14" thickTop="1" thickBot="1" x14ac:dyDescent="0.35">
      <c r="A37" s="34" t="s">
        <v>10</v>
      </c>
      <c r="B37" s="5" t="s">
        <v>99</v>
      </c>
      <c r="C37" s="5" t="s">
        <v>92</v>
      </c>
      <c r="D37" s="35" t="s">
        <v>175</v>
      </c>
      <c r="E37" s="1" t="str">
        <f t="shared" si="19"/>
        <v xml:space="preserve"> 4</v>
      </c>
      <c r="F37" s="1" t="str">
        <f t="shared" si="19"/>
        <v xml:space="preserve"> 6</v>
      </c>
      <c r="G37" s="1">
        <f t="shared" si="20"/>
        <v>14</v>
      </c>
      <c r="H37" s="1">
        <f t="shared" si="20"/>
        <v>16</v>
      </c>
      <c r="I37" s="5" t="str">
        <f t="shared" si="21"/>
        <v>TEAM 14</v>
      </c>
      <c r="J37" s="5" t="str">
        <f t="shared" si="21"/>
        <v>TEAM 16</v>
      </c>
      <c r="K37" s="87" t="s">
        <v>153</v>
      </c>
      <c r="L37" s="87" t="s">
        <v>155</v>
      </c>
      <c r="M37" s="36" t="s">
        <v>11</v>
      </c>
      <c r="N37" s="1" t="str">
        <f t="shared" si="3"/>
        <v>14</v>
      </c>
      <c r="O37" s="1" t="str">
        <f t="shared" si="3"/>
        <v>16</v>
      </c>
      <c r="P37" s="1">
        <f t="shared" si="4"/>
        <v>24</v>
      </c>
      <c r="Q37" s="1">
        <f t="shared" si="4"/>
        <v>26</v>
      </c>
      <c r="R37" s="5" t="str">
        <f t="shared" si="5"/>
        <v>TEAM 24</v>
      </c>
      <c r="S37" s="5" t="str">
        <f t="shared" si="5"/>
        <v>TEAM 26</v>
      </c>
      <c r="T37" s="37" t="s">
        <v>703</v>
      </c>
      <c r="U37" s="1" t="s">
        <v>719</v>
      </c>
      <c r="V37" s="1" t="s">
        <v>717</v>
      </c>
      <c r="W37" s="1">
        <v>34</v>
      </c>
      <c r="X37" s="1">
        <v>36</v>
      </c>
      <c r="Y37" s="5" t="str">
        <f t="shared" si="6"/>
        <v>TEAM 34</v>
      </c>
      <c r="Z37" s="5" t="str">
        <f t="shared" si="7"/>
        <v>TEAM 36</v>
      </c>
      <c r="AA37" s="38" t="s">
        <v>704</v>
      </c>
      <c r="AB37" s="1" t="str">
        <f t="shared" si="8"/>
        <v>34</v>
      </c>
      <c r="AC37" s="1" t="str">
        <f t="shared" si="8"/>
        <v>36</v>
      </c>
      <c r="AD37" s="1">
        <f t="shared" si="9"/>
        <v>42</v>
      </c>
      <c r="AE37" s="1">
        <f t="shared" si="10"/>
        <v>44</v>
      </c>
      <c r="AF37" s="5" t="str">
        <f t="shared" si="11"/>
        <v>TEAM 42</v>
      </c>
      <c r="AG37" s="282" t="str">
        <f t="shared" si="11"/>
        <v>TEAM 44</v>
      </c>
      <c r="AH37" s="287" t="s">
        <v>102</v>
      </c>
      <c r="AI37" s="1" t="str">
        <f t="shared" si="12"/>
        <v>42</v>
      </c>
      <c r="AJ37" s="1" t="str">
        <f t="shared" si="13"/>
        <v>44</v>
      </c>
      <c r="AK37" s="1">
        <v>50</v>
      </c>
      <c r="AL37" s="1">
        <v>52</v>
      </c>
      <c r="AM37" s="5" t="str">
        <f t="shared" si="14"/>
        <v>TEAM 50</v>
      </c>
      <c r="AN37" s="5" t="str">
        <f t="shared" si="15"/>
        <v>TEAM 52</v>
      </c>
      <c r="AO37" s="294" t="s">
        <v>103</v>
      </c>
      <c r="AP37" s="22" t="str">
        <f t="shared" si="16"/>
        <v>50</v>
      </c>
      <c r="AQ37" s="22" t="str">
        <f t="shared" si="16"/>
        <v>52</v>
      </c>
      <c r="AR37" s="22">
        <f t="shared" si="17"/>
        <v>60</v>
      </c>
      <c r="AS37" s="22">
        <f t="shared" si="17"/>
        <v>62</v>
      </c>
      <c r="AT37" s="5" t="str">
        <f t="shared" si="18"/>
        <v>TEAM 60</v>
      </c>
      <c r="AU37" s="288" t="str">
        <f t="shared" si="18"/>
        <v>TEAM 62</v>
      </c>
    </row>
    <row r="38" spans="1:47" ht="14" thickTop="1" thickBot="1" x14ac:dyDescent="0.35">
      <c r="A38" s="34" t="s">
        <v>10</v>
      </c>
      <c r="B38" s="5" t="s">
        <v>98</v>
      </c>
      <c r="C38" s="5" t="s">
        <v>100</v>
      </c>
      <c r="D38" s="35" t="s">
        <v>175</v>
      </c>
      <c r="E38" s="1" t="str">
        <f t="shared" si="19"/>
        <v xml:space="preserve"> 7</v>
      </c>
      <c r="F38" s="1" t="str">
        <f t="shared" si="19"/>
        <v xml:space="preserve"> 8</v>
      </c>
      <c r="G38" s="1">
        <f t="shared" si="20"/>
        <v>17</v>
      </c>
      <c r="H38" s="1">
        <f t="shared" si="20"/>
        <v>18</v>
      </c>
      <c r="I38" s="5" t="str">
        <f t="shared" si="21"/>
        <v>TEAM 17</v>
      </c>
      <c r="J38" s="5" t="str">
        <f t="shared" si="21"/>
        <v>TEAM 18</v>
      </c>
      <c r="K38" s="87" t="s">
        <v>156</v>
      </c>
      <c r="L38" s="87" t="s">
        <v>157</v>
      </c>
      <c r="M38" s="36" t="s">
        <v>11</v>
      </c>
      <c r="N38" s="1" t="str">
        <f t="shared" si="3"/>
        <v>17</v>
      </c>
      <c r="O38" s="1" t="str">
        <f t="shared" si="3"/>
        <v>18</v>
      </c>
      <c r="P38" s="1">
        <f t="shared" si="4"/>
        <v>27</v>
      </c>
      <c r="Q38" s="1">
        <f t="shared" si="4"/>
        <v>28</v>
      </c>
      <c r="R38" s="5" t="str">
        <f t="shared" si="5"/>
        <v>TEAM 27</v>
      </c>
      <c r="S38" s="5" t="str">
        <f t="shared" si="5"/>
        <v>TEAM 28</v>
      </c>
      <c r="T38" s="37" t="s">
        <v>703</v>
      </c>
      <c r="U38" s="1" t="s">
        <v>722</v>
      </c>
      <c r="V38" s="1" t="s">
        <v>715</v>
      </c>
      <c r="W38" s="1">
        <v>32</v>
      </c>
      <c r="X38" s="1">
        <v>31</v>
      </c>
      <c r="Y38" s="5" t="str">
        <f t="shared" si="6"/>
        <v>TEAM 32</v>
      </c>
      <c r="Z38" s="5" t="str">
        <f t="shared" si="7"/>
        <v>TEAM 31</v>
      </c>
      <c r="AA38" s="38" t="s">
        <v>704</v>
      </c>
      <c r="AB38" s="1" t="str">
        <f t="shared" si="8"/>
        <v>32</v>
      </c>
      <c r="AC38" s="1" t="str">
        <f t="shared" si="8"/>
        <v>31</v>
      </c>
      <c r="AD38" s="1">
        <f t="shared" si="9"/>
        <v>40</v>
      </c>
      <c r="AE38" s="1">
        <f t="shared" si="10"/>
        <v>39</v>
      </c>
      <c r="AF38" s="5" t="str">
        <f t="shared" si="11"/>
        <v>TEAM 40</v>
      </c>
      <c r="AG38" s="282" t="str">
        <f t="shared" si="11"/>
        <v>TEAM 39</v>
      </c>
      <c r="AH38" s="287" t="s">
        <v>102</v>
      </c>
      <c r="AI38" s="1" t="str">
        <f t="shared" si="12"/>
        <v>40</v>
      </c>
      <c r="AJ38" s="1" t="str">
        <f t="shared" si="13"/>
        <v>39</v>
      </c>
      <c r="AK38" s="1">
        <v>53</v>
      </c>
      <c r="AL38" s="1">
        <v>54</v>
      </c>
      <c r="AM38" s="5" t="str">
        <f t="shared" si="14"/>
        <v>TEAM 53</v>
      </c>
      <c r="AN38" s="5" t="str">
        <f t="shared" si="15"/>
        <v>TEAM 54</v>
      </c>
      <c r="AO38" s="294" t="s">
        <v>103</v>
      </c>
      <c r="AP38" s="22" t="str">
        <f t="shared" si="16"/>
        <v>53</v>
      </c>
      <c r="AQ38" s="22" t="str">
        <f t="shared" si="16"/>
        <v>54</v>
      </c>
      <c r="AR38" s="22">
        <f t="shared" si="17"/>
        <v>63</v>
      </c>
      <c r="AS38" s="22">
        <f t="shared" si="17"/>
        <v>64</v>
      </c>
      <c r="AT38" s="5" t="str">
        <f t="shared" si="18"/>
        <v>TEAM 63</v>
      </c>
      <c r="AU38" s="288" t="str">
        <f t="shared" si="18"/>
        <v>TEAM 64</v>
      </c>
    </row>
    <row r="39" spans="1:47" ht="14" thickTop="1" thickBot="1" x14ac:dyDescent="0.35">
      <c r="A39" s="34" t="s">
        <v>10</v>
      </c>
      <c r="B39" s="5" t="s">
        <v>101</v>
      </c>
      <c r="C39" s="5" t="s">
        <v>97</v>
      </c>
      <c r="D39" s="35" t="s">
        <v>175</v>
      </c>
      <c r="E39" s="1" t="str">
        <f t="shared" si="19"/>
        <v>10</v>
      </c>
      <c r="F39" s="1" t="str">
        <f t="shared" si="19"/>
        <v xml:space="preserve"> 1</v>
      </c>
      <c r="G39" s="1">
        <f t="shared" si="20"/>
        <v>20</v>
      </c>
      <c r="H39" s="1">
        <f t="shared" si="20"/>
        <v>11</v>
      </c>
      <c r="I39" s="5" t="str">
        <f t="shared" si="21"/>
        <v>TEAM 20</v>
      </c>
      <c r="J39" s="5" t="str">
        <f t="shared" si="21"/>
        <v>TEAM 11</v>
      </c>
      <c r="K39" s="87" t="s">
        <v>159</v>
      </c>
      <c r="L39" s="87" t="s">
        <v>150</v>
      </c>
      <c r="M39" s="36" t="s">
        <v>11</v>
      </c>
      <c r="N39" s="1" t="str">
        <f t="shared" si="3"/>
        <v>20</v>
      </c>
      <c r="O39" s="1" t="str">
        <f t="shared" si="3"/>
        <v>11</v>
      </c>
      <c r="P39" s="1">
        <f t="shared" si="4"/>
        <v>30</v>
      </c>
      <c r="Q39" s="1">
        <f t="shared" si="4"/>
        <v>21</v>
      </c>
      <c r="R39" s="5" t="str">
        <f t="shared" si="5"/>
        <v>TEAM 30</v>
      </c>
      <c r="S39" s="5" t="str">
        <f t="shared" si="5"/>
        <v>TEAM 21</v>
      </c>
      <c r="T39" s="37" t="s">
        <v>703</v>
      </c>
      <c r="U39" s="1" t="s">
        <v>721</v>
      </c>
      <c r="V39" s="1" t="s">
        <v>718</v>
      </c>
      <c r="W39" s="1">
        <v>37</v>
      </c>
      <c r="X39" s="1">
        <v>33</v>
      </c>
      <c r="Y39" s="5" t="str">
        <f t="shared" si="6"/>
        <v>TEAM 37</v>
      </c>
      <c r="Z39" s="5" t="str">
        <f t="shared" si="7"/>
        <v>TEAM 33</v>
      </c>
      <c r="AA39" s="38" t="s">
        <v>704</v>
      </c>
      <c r="AB39" s="1" t="str">
        <f t="shared" si="8"/>
        <v>37</v>
      </c>
      <c r="AC39" s="1" t="str">
        <f t="shared" si="8"/>
        <v>33</v>
      </c>
      <c r="AD39" s="1">
        <f t="shared" si="9"/>
        <v>45</v>
      </c>
      <c r="AE39" s="1">
        <f t="shared" si="10"/>
        <v>41</v>
      </c>
      <c r="AF39" s="5" t="str">
        <f t="shared" si="11"/>
        <v>TEAM 45</v>
      </c>
      <c r="AG39" s="282" t="str">
        <f t="shared" si="11"/>
        <v>TEAM 41</v>
      </c>
      <c r="AH39" s="287" t="s">
        <v>102</v>
      </c>
      <c r="AI39" s="1" t="str">
        <f t="shared" si="12"/>
        <v>45</v>
      </c>
      <c r="AJ39" s="1" t="str">
        <f t="shared" si="13"/>
        <v>41</v>
      </c>
      <c r="AK39" s="1">
        <v>56</v>
      </c>
      <c r="AL39" s="1">
        <v>47</v>
      </c>
      <c r="AM39" s="5" t="str">
        <f t="shared" si="14"/>
        <v>TEAM 56</v>
      </c>
      <c r="AN39" s="5" t="str">
        <f t="shared" si="15"/>
        <v>TEAM 47</v>
      </c>
      <c r="AO39" s="294" t="s">
        <v>103</v>
      </c>
      <c r="AP39" s="22" t="str">
        <f t="shared" si="16"/>
        <v>56</v>
      </c>
      <c r="AQ39" s="22" t="str">
        <f t="shared" si="16"/>
        <v>47</v>
      </c>
      <c r="AR39" s="22">
        <f t="shared" si="17"/>
        <v>66</v>
      </c>
      <c r="AS39" s="22">
        <f t="shared" si="17"/>
        <v>57</v>
      </c>
      <c r="AT39" s="5" t="str">
        <f t="shared" si="18"/>
        <v>TEAM 66</v>
      </c>
      <c r="AU39" s="288" t="str">
        <f t="shared" si="18"/>
        <v>TEAM 57</v>
      </c>
    </row>
    <row r="40" spans="1:47" ht="14" thickTop="1" thickBot="1" x14ac:dyDescent="0.35">
      <c r="A40" s="34" t="s">
        <v>10</v>
      </c>
      <c r="B40" s="5" t="s">
        <v>96</v>
      </c>
      <c r="C40" s="5" t="s">
        <v>99</v>
      </c>
      <c r="D40" s="35" t="s">
        <v>175</v>
      </c>
      <c r="E40" s="1" t="str">
        <f t="shared" si="19"/>
        <v xml:space="preserve"> 2</v>
      </c>
      <c r="F40" s="1" t="str">
        <f t="shared" si="19"/>
        <v xml:space="preserve"> 4</v>
      </c>
      <c r="G40" s="1">
        <f t="shared" si="20"/>
        <v>12</v>
      </c>
      <c r="H40" s="1">
        <f t="shared" si="20"/>
        <v>14</v>
      </c>
      <c r="I40" s="5" t="str">
        <f t="shared" si="21"/>
        <v>TEAM 12</v>
      </c>
      <c r="J40" s="5" t="str">
        <f t="shared" si="21"/>
        <v>TEAM 14</v>
      </c>
      <c r="K40" s="87" t="s">
        <v>151</v>
      </c>
      <c r="L40" s="87" t="s">
        <v>153</v>
      </c>
      <c r="M40" s="36" t="s">
        <v>11</v>
      </c>
      <c r="N40" s="1" t="str">
        <f t="shared" si="3"/>
        <v>12</v>
      </c>
      <c r="O40" s="1" t="str">
        <f t="shared" si="3"/>
        <v>14</v>
      </c>
      <c r="P40" s="1">
        <f t="shared" si="4"/>
        <v>22</v>
      </c>
      <c r="Q40" s="1">
        <f t="shared" si="4"/>
        <v>24</v>
      </c>
      <c r="R40" s="5" t="str">
        <f t="shared" si="5"/>
        <v>TEAM 22</v>
      </c>
      <c r="S40" s="5" t="str">
        <f t="shared" si="5"/>
        <v>TEAM 24</v>
      </c>
      <c r="T40" s="37" t="s">
        <v>703</v>
      </c>
      <c r="U40" s="1" t="s">
        <v>716</v>
      </c>
      <c r="V40" s="1" t="s">
        <v>720</v>
      </c>
      <c r="W40" s="1">
        <v>38</v>
      </c>
      <c r="X40" s="1">
        <v>35</v>
      </c>
      <c r="Y40" s="5" t="str">
        <f t="shared" si="6"/>
        <v>TEAM 38</v>
      </c>
      <c r="Z40" s="5" t="str">
        <f t="shared" si="7"/>
        <v>TEAM 35</v>
      </c>
      <c r="AA40" s="38" t="s">
        <v>704</v>
      </c>
      <c r="AB40" s="1" t="str">
        <f t="shared" si="8"/>
        <v>38</v>
      </c>
      <c r="AC40" s="1" t="str">
        <f t="shared" si="8"/>
        <v>35</v>
      </c>
      <c r="AD40" s="1">
        <f t="shared" si="9"/>
        <v>46</v>
      </c>
      <c r="AE40" s="1">
        <f t="shared" si="10"/>
        <v>43</v>
      </c>
      <c r="AF40" s="5" t="str">
        <f t="shared" si="11"/>
        <v>TEAM 46</v>
      </c>
      <c r="AG40" s="282" t="str">
        <f t="shared" si="11"/>
        <v>TEAM 43</v>
      </c>
      <c r="AH40" s="287" t="s">
        <v>102</v>
      </c>
      <c r="AI40" s="1" t="str">
        <f t="shared" si="12"/>
        <v>46</v>
      </c>
      <c r="AJ40" s="1" t="str">
        <f t="shared" si="13"/>
        <v>43</v>
      </c>
      <c r="AK40" s="1">
        <v>48</v>
      </c>
      <c r="AL40" s="1">
        <v>50</v>
      </c>
      <c r="AM40" s="5" t="str">
        <f t="shared" si="14"/>
        <v>TEAM 48</v>
      </c>
      <c r="AN40" s="5" t="str">
        <f t="shared" si="15"/>
        <v>TEAM 50</v>
      </c>
      <c r="AO40" s="294" t="s">
        <v>103</v>
      </c>
      <c r="AP40" s="22" t="str">
        <f t="shared" si="16"/>
        <v>48</v>
      </c>
      <c r="AQ40" s="22" t="str">
        <f t="shared" si="16"/>
        <v>50</v>
      </c>
      <c r="AR40" s="22">
        <f t="shared" si="17"/>
        <v>58</v>
      </c>
      <c r="AS40" s="22">
        <f t="shared" si="17"/>
        <v>60</v>
      </c>
      <c r="AT40" s="5" t="str">
        <f t="shared" si="18"/>
        <v>TEAM 58</v>
      </c>
      <c r="AU40" s="288" t="str">
        <f t="shared" si="18"/>
        <v>TEAM 60</v>
      </c>
    </row>
    <row r="41" spans="1:47" ht="14" thickTop="1" thickBot="1" x14ac:dyDescent="0.35">
      <c r="A41" s="34" t="s">
        <v>10</v>
      </c>
      <c r="B41" s="5" t="s">
        <v>97</v>
      </c>
      <c r="C41" s="5" t="s">
        <v>94</v>
      </c>
      <c r="D41" s="35" t="s">
        <v>175</v>
      </c>
      <c r="E41" s="1" t="str">
        <f t="shared" si="19"/>
        <v xml:space="preserve"> 1</v>
      </c>
      <c r="F41" s="1" t="str">
        <f t="shared" si="19"/>
        <v xml:space="preserve"> 5</v>
      </c>
      <c r="G41" s="1">
        <f t="shared" si="20"/>
        <v>11</v>
      </c>
      <c r="H41" s="1">
        <f t="shared" si="20"/>
        <v>15</v>
      </c>
      <c r="I41" s="5" t="str">
        <f t="shared" si="21"/>
        <v>TEAM 11</v>
      </c>
      <c r="J41" s="5" t="str">
        <f t="shared" si="21"/>
        <v>TEAM 15</v>
      </c>
      <c r="K41" s="87" t="s">
        <v>150</v>
      </c>
      <c r="L41" s="87" t="s">
        <v>154</v>
      </c>
      <c r="M41" s="36" t="s">
        <v>11</v>
      </c>
      <c r="N41" s="1" t="str">
        <f t="shared" si="3"/>
        <v>11</v>
      </c>
      <c r="O41" s="1" t="str">
        <f t="shared" si="3"/>
        <v>15</v>
      </c>
      <c r="P41" s="1">
        <f t="shared" si="4"/>
        <v>21</v>
      </c>
      <c r="Q41" s="1">
        <f t="shared" si="4"/>
        <v>25</v>
      </c>
      <c r="R41" s="5" t="str">
        <f t="shared" si="5"/>
        <v>TEAM 21</v>
      </c>
      <c r="S41" s="5" t="str">
        <f t="shared" si="5"/>
        <v>TEAM 25</v>
      </c>
      <c r="T41" s="37" t="s">
        <v>703</v>
      </c>
      <c r="U41" s="1" t="s">
        <v>715</v>
      </c>
      <c r="V41" s="1" t="s">
        <v>718</v>
      </c>
      <c r="W41" s="1">
        <v>31</v>
      </c>
      <c r="X41" s="1">
        <v>33</v>
      </c>
      <c r="Y41" s="5" t="str">
        <f t="shared" si="6"/>
        <v>TEAM 31</v>
      </c>
      <c r="Z41" s="5" t="str">
        <f t="shared" si="7"/>
        <v>TEAM 33</v>
      </c>
      <c r="AA41" s="38" t="s">
        <v>704</v>
      </c>
      <c r="AB41" s="1" t="str">
        <f t="shared" si="8"/>
        <v>31</v>
      </c>
      <c r="AC41" s="1" t="str">
        <f t="shared" si="8"/>
        <v>33</v>
      </c>
      <c r="AD41" s="1">
        <f t="shared" si="9"/>
        <v>39</v>
      </c>
      <c r="AE41" s="1">
        <f t="shared" si="10"/>
        <v>41</v>
      </c>
      <c r="AF41" s="5" t="str">
        <f t="shared" si="11"/>
        <v>TEAM 39</v>
      </c>
      <c r="AG41" s="282" t="str">
        <f t="shared" si="11"/>
        <v>TEAM 41</v>
      </c>
      <c r="AH41" s="287" t="s">
        <v>102</v>
      </c>
      <c r="AI41" s="1" t="str">
        <f t="shared" si="12"/>
        <v>39</v>
      </c>
      <c r="AJ41" s="1" t="str">
        <f t="shared" si="13"/>
        <v>41</v>
      </c>
      <c r="AK41" s="1">
        <v>47</v>
      </c>
      <c r="AL41" s="1">
        <v>51</v>
      </c>
      <c r="AM41" s="5" t="str">
        <f t="shared" si="14"/>
        <v>TEAM 47</v>
      </c>
      <c r="AN41" s="5" t="str">
        <f t="shared" si="15"/>
        <v>TEAM 51</v>
      </c>
      <c r="AO41" s="294" t="s">
        <v>103</v>
      </c>
      <c r="AP41" s="22" t="str">
        <f t="shared" si="16"/>
        <v>47</v>
      </c>
      <c r="AQ41" s="22" t="str">
        <f t="shared" si="16"/>
        <v>51</v>
      </c>
      <c r="AR41" s="22">
        <f t="shared" si="17"/>
        <v>57</v>
      </c>
      <c r="AS41" s="22">
        <f t="shared" si="17"/>
        <v>61</v>
      </c>
      <c r="AT41" s="5" t="str">
        <f t="shared" si="18"/>
        <v>TEAM 57</v>
      </c>
      <c r="AU41" s="288" t="str">
        <f t="shared" si="18"/>
        <v>TEAM 61</v>
      </c>
    </row>
    <row r="42" spans="1:47" ht="14" thickTop="1" thickBot="1" x14ac:dyDescent="0.35">
      <c r="A42" s="34" t="s">
        <v>10</v>
      </c>
      <c r="B42" s="5" t="s">
        <v>92</v>
      </c>
      <c r="C42" s="5" t="s">
        <v>98</v>
      </c>
      <c r="D42" s="35" t="s">
        <v>175</v>
      </c>
      <c r="E42" s="1" t="str">
        <f t="shared" si="19"/>
        <v xml:space="preserve"> 6</v>
      </c>
      <c r="F42" s="1" t="str">
        <f t="shared" si="19"/>
        <v xml:space="preserve"> 7</v>
      </c>
      <c r="G42" s="1">
        <f t="shared" si="20"/>
        <v>16</v>
      </c>
      <c r="H42" s="1">
        <f t="shared" si="20"/>
        <v>17</v>
      </c>
      <c r="I42" s="5" t="str">
        <f t="shared" si="21"/>
        <v>TEAM 16</v>
      </c>
      <c r="J42" s="5" t="str">
        <f t="shared" si="21"/>
        <v>TEAM 17</v>
      </c>
      <c r="K42" s="87" t="s">
        <v>155</v>
      </c>
      <c r="L42" s="87" t="s">
        <v>156</v>
      </c>
      <c r="M42" s="36" t="s">
        <v>11</v>
      </c>
      <c r="N42" s="1" t="str">
        <f t="shared" si="3"/>
        <v>16</v>
      </c>
      <c r="O42" s="1" t="str">
        <f t="shared" si="3"/>
        <v>17</v>
      </c>
      <c r="P42" s="1">
        <f t="shared" si="4"/>
        <v>26</v>
      </c>
      <c r="Q42" s="1">
        <f t="shared" si="4"/>
        <v>27</v>
      </c>
      <c r="R42" s="5" t="str">
        <f t="shared" si="5"/>
        <v>TEAM 26</v>
      </c>
      <c r="S42" s="5" t="str">
        <f t="shared" si="5"/>
        <v>TEAM 27</v>
      </c>
      <c r="T42" s="37" t="s">
        <v>703</v>
      </c>
      <c r="U42" s="1" t="s">
        <v>717</v>
      </c>
      <c r="V42" s="1" t="s">
        <v>720</v>
      </c>
      <c r="W42" s="1">
        <v>36</v>
      </c>
      <c r="X42" s="1">
        <v>35</v>
      </c>
      <c r="Y42" s="5" t="str">
        <f t="shared" si="6"/>
        <v>TEAM 36</v>
      </c>
      <c r="Z42" s="5" t="str">
        <f t="shared" si="7"/>
        <v>TEAM 35</v>
      </c>
      <c r="AA42" s="38" t="s">
        <v>704</v>
      </c>
      <c r="AB42" s="1" t="str">
        <f t="shared" si="8"/>
        <v>36</v>
      </c>
      <c r="AC42" s="1" t="str">
        <f t="shared" si="8"/>
        <v>35</v>
      </c>
      <c r="AD42" s="1">
        <f t="shared" si="9"/>
        <v>44</v>
      </c>
      <c r="AE42" s="1">
        <f t="shared" si="10"/>
        <v>43</v>
      </c>
      <c r="AF42" s="5" t="str">
        <f t="shared" si="11"/>
        <v>TEAM 44</v>
      </c>
      <c r="AG42" s="282" t="str">
        <f t="shared" si="11"/>
        <v>TEAM 43</v>
      </c>
      <c r="AH42" s="287" t="s">
        <v>102</v>
      </c>
      <c r="AI42" s="1" t="str">
        <f t="shared" si="12"/>
        <v>44</v>
      </c>
      <c r="AJ42" s="1" t="str">
        <f t="shared" si="13"/>
        <v>43</v>
      </c>
      <c r="AK42" s="1">
        <v>52</v>
      </c>
      <c r="AL42" s="1">
        <v>53</v>
      </c>
      <c r="AM42" s="5" t="str">
        <f t="shared" si="14"/>
        <v>TEAM 52</v>
      </c>
      <c r="AN42" s="5" t="str">
        <f t="shared" si="15"/>
        <v>TEAM 53</v>
      </c>
      <c r="AO42" s="294" t="s">
        <v>103</v>
      </c>
      <c r="AP42" s="22" t="str">
        <f t="shared" si="16"/>
        <v>52</v>
      </c>
      <c r="AQ42" s="22" t="str">
        <f t="shared" si="16"/>
        <v>53</v>
      </c>
      <c r="AR42" s="22">
        <f t="shared" si="17"/>
        <v>62</v>
      </c>
      <c r="AS42" s="22">
        <f t="shared" si="17"/>
        <v>63</v>
      </c>
      <c r="AT42" s="5" t="str">
        <f t="shared" si="18"/>
        <v>TEAM 62</v>
      </c>
      <c r="AU42" s="288" t="str">
        <f t="shared" si="18"/>
        <v>TEAM 63</v>
      </c>
    </row>
    <row r="43" spans="1:47" ht="14" thickTop="1" thickBot="1" x14ac:dyDescent="0.35">
      <c r="A43" s="34" t="s">
        <v>10</v>
      </c>
      <c r="B43" s="5" t="s">
        <v>101</v>
      </c>
      <c r="C43" s="5" t="s">
        <v>93</v>
      </c>
      <c r="D43" s="35" t="s">
        <v>175</v>
      </c>
      <c r="E43" s="1" t="str">
        <f t="shared" si="19"/>
        <v>10</v>
      </c>
      <c r="F43" s="1" t="str">
        <f t="shared" si="19"/>
        <v xml:space="preserve"> 3</v>
      </c>
      <c r="G43" s="1">
        <f t="shared" si="20"/>
        <v>20</v>
      </c>
      <c r="H43" s="1">
        <f t="shared" si="20"/>
        <v>13</v>
      </c>
      <c r="I43" s="5" t="str">
        <f t="shared" si="21"/>
        <v>TEAM 20</v>
      </c>
      <c r="J43" s="5" t="str">
        <f t="shared" si="21"/>
        <v>TEAM 13</v>
      </c>
      <c r="K43" s="87" t="s">
        <v>159</v>
      </c>
      <c r="L43" s="87" t="s">
        <v>152</v>
      </c>
      <c r="M43" s="36" t="s">
        <v>11</v>
      </c>
      <c r="N43" s="1" t="str">
        <f t="shared" si="3"/>
        <v>20</v>
      </c>
      <c r="O43" s="1" t="str">
        <f t="shared" si="3"/>
        <v>13</v>
      </c>
      <c r="P43" s="1">
        <f t="shared" si="4"/>
        <v>30</v>
      </c>
      <c r="Q43" s="1">
        <f t="shared" si="4"/>
        <v>23</v>
      </c>
      <c r="R43" s="5" t="str">
        <f t="shared" si="5"/>
        <v>TEAM 30</v>
      </c>
      <c r="S43" s="5" t="str">
        <f t="shared" si="5"/>
        <v>TEAM 23</v>
      </c>
      <c r="T43" s="37" t="s">
        <v>703</v>
      </c>
      <c r="U43" s="1" t="s">
        <v>722</v>
      </c>
      <c r="V43" s="1" t="s">
        <v>716</v>
      </c>
      <c r="W43" s="1">
        <v>32</v>
      </c>
      <c r="X43" s="1">
        <v>38</v>
      </c>
      <c r="Y43" s="5" t="str">
        <f t="shared" si="6"/>
        <v>TEAM 32</v>
      </c>
      <c r="Z43" s="5" t="str">
        <f t="shared" si="7"/>
        <v>TEAM 38</v>
      </c>
      <c r="AA43" s="38" t="s">
        <v>704</v>
      </c>
      <c r="AB43" s="1" t="str">
        <f t="shared" si="8"/>
        <v>32</v>
      </c>
      <c r="AC43" s="1" t="str">
        <f t="shared" si="8"/>
        <v>38</v>
      </c>
      <c r="AD43" s="1">
        <f t="shared" si="9"/>
        <v>40</v>
      </c>
      <c r="AE43" s="1">
        <f t="shared" si="10"/>
        <v>46</v>
      </c>
      <c r="AF43" s="5" t="str">
        <f t="shared" si="11"/>
        <v>TEAM 40</v>
      </c>
      <c r="AG43" s="282" t="str">
        <f t="shared" si="11"/>
        <v>TEAM 46</v>
      </c>
      <c r="AH43" s="287" t="s">
        <v>102</v>
      </c>
      <c r="AI43" s="1" t="str">
        <f t="shared" si="12"/>
        <v>40</v>
      </c>
      <c r="AJ43" s="1" t="str">
        <f t="shared" si="13"/>
        <v>46</v>
      </c>
      <c r="AK43" s="1">
        <v>56</v>
      </c>
      <c r="AL43" s="1">
        <v>49</v>
      </c>
      <c r="AM43" s="5" t="str">
        <f t="shared" si="14"/>
        <v>TEAM 56</v>
      </c>
      <c r="AN43" s="5" t="str">
        <f t="shared" si="15"/>
        <v>TEAM 49</v>
      </c>
      <c r="AO43" s="294" t="s">
        <v>103</v>
      </c>
      <c r="AP43" s="22" t="str">
        <f t="shared" si="16"/>
        <v>56</v>
      </c>
      <c r="AQ43" s="22" t="str">
        <f t="shared" si="16"/>
        <v>49</v>
      </c>
      <c r="AR43" s="22">
        <f t="shared" si="17"/>
        <v>66</v>
      </c>
      <c r="AS43" s="22">
        <f t="shared" si="17"/>
        <v>59</v>
      </c>
      <c r="AT43" s="5" t="str">
        <f t="shared" si="18"/>
        <v>TEAM 66</v>
      </c>
      <c r="AU43" s="288" t="str">
        <f t="shared" si="18"/>
        <v>TEAM 59</v>
      </c>
    </row>
    <row r="44" spans="1:47" ht="14" thickTop="1" thickBot="1" x14ac:dyDescent="0.35">
      <c r="A44" s="34" t="s">
        <v>10</v>
      </c>
      <c r="B44" s="5" t="s">
        <v>95</v>
      </c>
      <c r="C44" s="5" t="s">
        <v>100</v>
      </c>
      <c r="D44" s="35" t="s">
        <v>175</v>
      </c>
      <c r="E44" s="1" t="str">
        <f t="shared" si="19"/>
        <v xml:space="preserve"> 9</v>
      </c>
      <c r="F44" s="1" t="str">
        <f t="shared" si="19"/>
        <v xml:space="preserve"> 8</v>
      </c>
      <c r="G44" s="1">
        <f t="shared" si="20"/>
        <v>19</v>
      </c>
      <c r="H44" s="1">
        <f t="shared" si="20"/>
        <v>18</v>
      </c>
      <c r="I44" s="5" t="str">
        <f t="shared" si="21"/>
        <v>TEAM 19</v>
      </c>
      <c r="J44" s="5" t="str">
        <f t="shared" si="21"/>
        <v>TEAM 18</v>
      </c>
      <c r="K44" s="87" t="s">
        <v>158</v>
      </c>
      <c r="L44" s="87" t="s">
        <v>157</v>
      </c>
      <c r="M44" s="36" t="s">
        <v>11</v>
      </c>
      <c r="N44" s="1" t="str">
        <f t="shared" si="3"/>
        <v>19</v>
      </c>
      <c r="O44" s="1" t="str">
        <f t="shared" si="3"/>
        <v>18</v>
      </c>
      <c r="P44" s="1">
        <f t="shared" si="4"/>
        <v>29</v>
      </c>
      <c r="Q44" s="1">
        <f t="shared" si="4"/>
        <v>28</v>
      </c>
      <c r="R44" s="5" t="str">
        <f t="shared" si="5"/>
        <v>TEAM 29</v>
      </c>
      <c r="S44" s="5" t="str">
        <f t="shared" si="5"/>
        <v>TEAM 28</v>
      </c>
      <c r="T44" s="37" t="s">
        <v>703</v>
      </c>
      <c r="U44" s="1" t="s">
        <v>721</v>
      </c>
      <c r="V44" s="1" t="s">
        <v>719</v>
      </c>
      <c r="W44" s="1">
        <v>37</v>
      </c>
      <c r="X44" s="1">
        <v>34</v>
      </c>
      <c r="Y44" s="5" t="str">
        <f t="shared" si="6"/>
        <v>TEAM 37</v>
      </c>
      <c r="Z44" s="5" t="str">
        <f t="shared" si="7"/>
        <v>TEAM 34</v>
      </c>
      <c r="AA44" s="38" t="s">
        <v>704</v>
      </c>
      <c r="AB44" s="1" t="str">
        <f t="shared" si="8"/>
        <v>37</v>
      </c>
      <c r="AC44" s="1" t="str">
        <f t="shared" si="8"/>
        <v>34</v>
      </c>
      <c r="AD44" s="1">
        <f t="shared" si="9"/>
        <v>45</v>
      </c>
      <c r="AE44" s="1">
        <f t="shared" si="10"/>
        <v>42</v>
      </c>
      <c r="AF44" s="5" t="str">
        <f t="shared" si="11"/>
        <v>TEAM 45</v>
      </c>
      <c r="AG44" s="282" t="str">
        <f t="shared" si="11"/>
        <v>TEAM 42</v>
      </c>
      <c r="AH44" s="287" t="s">
        <v>102</v>
      </c>
      <c r="AI44" s="1" t="str">
        <f t="shared" si="12"/>
        <v>45</v>
      </c>
      <c r="AJ44" s="1" t="str">
        <f t="shared" si="13"/>
        <v>42</v>
      </c>
      <c r="AK44" s="1">
        <v>55</v>
      </c>
      <c r="AL44" s="1">
        <v>54</v>
      </c>
      <c r="AM44" s="5" t="str">
        <f t="shared" si="14"/>
        <v>TEAM 55</v>
      </c>
      <c r="AN44" s="5" t="str">
        <f t="shared" si="15"/>
        <v>TEAM 54</v>
      </c>
      <c r="AO44" s="294" t="s">
        <v>103</v>
      </c>
      <c r="AP44" s="22" t="str">
        <f t="shared" si="16"/>
        <v>55</v>
      </c>
      <c r="AQ44" s="22" t="str">
        <f t="shared" si="16"/>
        <v>54</v>
      </c>
      <c r="AR44" s="22">
        <f t="shared" si="17"/>
        <v>65</v>
      </c>
      <c r="AS44" s="22">
        <f t="shared" si="17"/>
        <v>64</v>
      </c>
      <c r="AT44" s="5" t="str">
        <f t="shared" si="18"/>
        <v>TEAM 65</v>
      </c>
      <c r="AU44" s="288" t="str">
        <f t="shared" si="18"/>
        <v>TEAM 64</v>
      </c>
    </row>
    <row r="45" spans="1:47" ht="14" thickTop="1" thickBot="1" x14ac:dyDescent="0.35">
      <c r="A45" s="34" t="s">
        <v>10</v>
      </c>
      <c r="B45" s="5" t="s">
        <v>97</v>
      </c>
      <c r="C45" s="5" t="s">
        <v>95</v>
      </c>
      <c r="D45" s="35" t="s">
        <v>175</v>
      </c>
      <c r="E45" s="1" t="str">
        <f t="shared" si="19"/>
        <v xml:space="preserve"> 1</v>
      </c>
      <c r="F45" s="1" t="str">
        <f t="shared" si="19"/>
        <v xml:space="preserve"> 9</v>
      </c>
      <c r="G45" s="1">
        <f t="shared" si="20"/>
        <v>11</v>
      </c>
      <c r="H45" s="1">
        <f t="shared" si="20"/>
        <v>19</v>
      </c>
      <c r="I45" s="5" t="str">
        <f t="shared" si="21"/>
        <v>TEAM 11</v>
      </c>
      <c r="J45" s="5" t="str">
        <f t="shared" si="21"/>
        <v>TEAM 19</v>
      </c>
      <c r="K45" s="87" t="s">
        <v>150</v>
      </c>
      <c r="L45" s="87" t="s">
        <v>158</v>
      </c>
      <c r="M45" s="36" t="s">
        <v>11</v>
      </c>
      <c r="N45" s="1" t="str">
        <f t="shared" si="3"/>
        <v>11</v>
      </c>
      <c r="O45" s="1" t="str">
        <f t="shared" si="3"/>
        <v>19</v>
      </c>
      <c r="P45" s="1">
        <f t="shared" si="4"/>
        <v>21</v>
      </c>
      <c r="Q45" s="1">
        <f t="shared" si="4"/>
        <v>29</v>
      </c>
      <c r="R45" s="5" t="str">
        <f t="shared" si="5"/>
        <v>TEAM 21</v>
      </c>
      <c r="S45" s="5" t="str">
        <f t="shared" si="5"/>
        <v>TEAM 29</v>
      </c>
      <c r="T45" s="37" t="s">
        <v>703</v>
      </c>
      <c r="U45" s="1" t="s">
        <v>719</v>
      </c>
      <c r="V45" s="1" t="s">
        <v>715</v>
      </c>
      <c r="W45" s="1">
        <v>34</v>
      </c>
      <c r="X45" s="1">
        <v>31</v>
      </c>
      <c r="Y45" s="5" t="str">
        <f t="shared" si="6"/>
        <v>TEAM 34</v>
      </c>
      <c r="Z45" s="5" t="str">
        <f t="shared" si="7"/>
        <v>TEAM 31</v>
      </c>
      <c r="AA45" s="38" t="s">
        <v>704</v>
      </c>
      <c r="AB45" s="1" t="str">
        <f t="shared" si="8"/>
        <v>34</v>
      </c>
      <c r="AC45" s="1" t="str">
        <f t="shared" si="8"/>
        <v>31</v>
      </c>
      <c r="AD45" s="1">
        <f t="shared" si="9"/>
        <v>42</v>
      </c>
      <c r="AE45" s="1">
        <f t="shared" si="10"/>
        <v>39</v>
      </c>
      <c r="AF45" s="5" t="str">
        <f t="shared" si="11"/>
        <v>TEAM 42</v>
      </c>
      <c r="AG45" s="282" t="str">
        <f t="shared" si="11"/>
        <v>TEAM 39</v>
      </c>
      <c r="AH45" s="287" t="s">
        <v>102</v>
      </c>
      <c r="AI45" s="1" t="str">
        <f t="shared" si="12"/>
        <v>42</v>
      </c>
      <c r="AJ45" s="1" t="str">
        <f t="shared" si="13"/>
        <v>39</v>
      </c>
      <c r="AK45" s="1">
        <v>47</v>
      </c>
      <c r="AL45" s="1">
        <v>55</v>
      </c>
      <c r="AM45" s="5" t="str">
        <f t="shared" si="14"/>
        <v>TEAM 47</v>
      </c>
      <c r="AN45" s="5" t="str">
        <f t="shared" si="15"/>
        <v>TEAM 55</v>
      </c>
      <c r="AO45" s="294" t="s">
        <v>103</v>
      </c>
      <c r="AP45" s="22" t="str">
        <f t="shared" si="16"/>
        <v>47</v>
      </c>
      <c r="AQ45" s="22" t="str">
        <f t="shared" si="16"/>
        <v>55</v>
      </c>
      <c r="AR45" s="22">
        <f t="shared" si="17"/>
        <v>57</v>
      </c>
      <c r="AS45" s="22">
        <f t="shared" si="17"/>
        <v>65</v>
      </c>
      <c r="AT45" s="5" t="str">
        <f t="shared" si="18"/>
        <v>TEAM 57</v>
      </c>
      <c r="AU45" s="288" t="str">
        <f t="shared" si="18"/>
        <v>TEAM 65</v>
      </c>
    </row>
    <row r="46" spans="1:47" ht="14" thickTop="1" thickBot="1" x14ac:dyDescent="0.35">
      <c r="A46" s="34" t="s">
        <v>10</v>
      </c>
      <c r="B46" s="5" t="s">
        <v>100</v>
      </c>
      <c r="C46" s="5" t="s">
        <v>96</v>
      </c>
      <c r="D46" s="35" t="s">
        <v>175</v>
      </c>
      <c r="E46" s="1" t="str">
        <f t="shared" si="19"/>
        <v xml:space="preserve"> 8</v>
      </c>
      <c r="F46" s="1" t="str">
        <f t="shared" si="19"/>
        <v xml:space="preserve"> 2</v>
      </c>
      <c r="G46" s="1">
        <f t="shared" si="20"/>
        <v>18</v>
      </c>
      <c r="H46" s="1">
        <f t="shared" si="20"/>
        <v>12</v>
      </c>
      <c r="I46" s="5" t="str">
        <f t="shared" si="21"/>
        <v>TEAM 18</v>
      </c>
      <c r="J46" s="5" t="str">
        <f t="shared" si="21"/>
        <v>TEAM 12</v>
      </c>
      <c r="K46" s="87" t="s">
        <v>157</v>
      </c>
      <c r="L46" s="87" t="s">
        <v>151</v>
      </c>
      <c r="M46" s="36" t="s">
        <v>11</v>
      </c>
      <c r="N46" s="1" t="str">
        <f t="shared" si="3"/>
        <v>18</v>
      </c>
      <c r="O46" s="1" t="str">
        <f t="shared" si="3"/>
        <v>12</v>
      </c>
      <c r="P46" s="1">
        <f t="shared" si="4"/>
        <v>28</v>
      </c>
      <c r="Q46" s="1">
        <f t="shared" si="4"/>
        <v>22</v>
      </c>
      <c r="R46" s="5" t="str">
        <f t="shared" si="5"/>
        <v>TEAM 28</v>
      </c>
      <c r="S46" s="5" t="str">
        <f t="shared" si="5"/>
        <v>TEAM 22</v>
      </c>
      <c r="T46" s="37" t="s">
        <v>703</v>
      </c>
      <c r="U46" s="1" t="s">
        <v>717</v>
      </c>
      <c r="V46" s="1" t="s">
        <v>716</v>
      </c>
      <c r="W46" s="1">
        <v>36</v>
      </c>
      <c r="X46" s="1">
        <v>38</v>
      </c>
      <c r="Y46" s="5" t="str">
        <f t="shared" si="6"/>
        <v>TEAM 36</v>
      </c>
      <c r="Z46" s="5" t="str">
        <f t="shared" si="7"/>
        <v>TEAM 38</v>
      </c>
      <c r="AA46" s="38" t="s">
        <v>704</v>
      </c>
      <c r="AB46" s="1" t="str">
        <f t="shared" si="8"/>
        <v>36</v>
      </c>
      <c r="AC46" s="1" t="str">
        <f t="shared" si="8"/>
        <v>38</v>
      </c>
      <c r="AD46" s="1">
        <f t="shared" si="9"/>
        <v>44</v>
      </c>
      <c r="AE46" s="1">
        <f t="shared" si="10"/>
        <v>46</v>
      </c>
      <c r="AF46" s="5" t="str">
        <f t="shared" si="11"/>
        <v>TEAM 44</v>
      </c>
      <c r="AG46" s="282" t="str">
        <f t="shared" si="11"/>
        <v>TEAM 46</v>
      </c>
      <c r="AH46" s="287" t="s">
        <v>102</v>
      </c>
      <c r="AI46" s="1" t="str">
        <f t="shared" si="12"/>
        <v>44</v>
      </c>
      <c r="AJ46" s="1" t="str">
        <f t="shared" si="13"/>
        <v>46</v>
      </c>
      <c r="AK46" s="1">
        <v>54</v>
      </c>
      <c r="AL46" s="1">
        <v>48</v>
      </c>
      <c r="AM46" s="5" t="str">
        <f t="shared" si="14"/>
        <v>TEAM 54</v>
      </c>
      <c r="AN46" s="5" t="str">
        <f t="shared" si="15"/>
        <v>TEAM 48</v>
      </c>
      <c r="AO46" s="294" t="s">
        <v>103</v>
      </c>
      <c r="AP46" s="22" t="str">
        <f t="shared" si="16"/>
        <v>54</v>
      </c>
      <c r="AQ46" s="22" t="str">
        <f t="shared" si="16"/>
        <v>48</v>
      </c>
      <c r="AR46" s="22">
        <f t="shared" si="17"/>
        <v>64</v>
      </c>
      <c r="AS46" s="22">
        <f t="shared" si="17"/>
        <v>58</v>
      </c>
      <c r="AT46" s="5" t="str">
        <f t="shared" si="18"/>
        <v>TEAM 64</v>
      </c>
      <c r="AU46" s="288" t="str">
        <f t="shared" si="18"/>
        <v>TEAM 58</v>
      </c>
    </row>
    <row r="47" spans="1:47" ht="14" thickTop="1" thickBot="1" x14ac:dyDescent="0.35">
      <c r="A47" s="34" t="s">
        <v>10</v>
      </c>
      <c r="B47" s="5" t="s">
        <v>101</v>
      </c>
      <c r="C47" s="5" t="s">
        <v>99</v>
      </c>
      <c r="D47" s="35" t="s">
        <v>175</v>
      </c>
      <c r="E47" s="1" t="str">
        <f t="shared" si="19"/>
        <v>10</v>
      </c>
      <c r="F47" s="1" t="str">
        <f t="shared" si="19"/>
        <v xml:space="preserve"> 4</v>
      </c>
      <c r="G47" s="1">
        <f t="shared" si="20"/>
        <v>20</v>
      </c>
      <c r="H47" s="1">
        <f t="shared" si="20"/>
        <v>14</v>
      </c>
      <c r="I47" s="5" t="str">
        <f t="shared" si="21"/>
        <v>TEAM 20</v>
      </c>
      <c r="J47" s="5" t="str">
        <f t="shared" si="21"/>
        <v>TEAM 14</v>
      </c>
      <c r="K47" s="87" t="s">
        <v>159</v>
      </c>
      <c r="L47" s="87" t="s">
        <v>153</v>
      </c>
      <c r="M47" s="36" t="s">
        <v>11</v>
      </c>
      <c r="N47" s="1" t="str">
        <f t="shared" si="3"/>
        <v>20</v>
      </c>
      <c r="O47" s="1" t="str">
        <f t="shared" si="3"/>
        <v>14</v>
      </c>
      <c r="P47" s="1">
        <f t="shared" si="4"/>
        <v>30</v>
      </c>
      <c r="Q47" s="1">
        <f t="shared" si="4"/>
        <v>24</v>
      </c>
      <c r="R47" s="5" t="str">
        <f t="shared" si="5"/>
        <v>TEAM 30</v>
      </c>
      <c r="S47" s="5" t="str">
        <f t="shared" si="5"/>
        <v>TEAM 24</v>
      </c>
      <c r="T47" s="37" t="s">
        <v>703</v>
      </c>
      <c r="U47" s="1" t="s">
        <v>722</v>
      </c>
      <c r="V47" s="1" t="s">
        <v>718</v>
      </c>
      <c r="W47" s="1">
        <v>32</v>
      </c>
      <c r="X47" s="1">
        <v>33</v>
      </c>
      <c r="Y47" s="5" t="str">
        <f t="shared" si="6"/>
        <v>TEAM 32</v>
      </c>
      <c r="Z47" s="5" t="str">
        <f t="shared" si="7"/>
        <v>TEAM 33</v>
      </c>
      <c r="AA47" s="38" t="s">
        <v>704</v>
      </c>
      <c r="AB47" s="1" t="str">
        <f t="shared" si="8"/>
        <v>32</v>
      </c>
      <c r="AC47" s="1" t="str">
        <f t="shared" si="8"/>
        <v>33</v>
      </c>
      <c r="AD47" s="1">
        <f t="shared" si="9"/>
        <v>40</v>
      </c>
      <c r="AE47" s="1">
        <f t="shared" si="10"/>
        <v>41</v>
      </c>
      <c r="AF47" s="5" t="str">
        <f t="shared" si="11"/>
        <v>TEAM 40</v>
      </c>
      <c r="AG47" s="282" t="str">
        <f t="shared" si="11"/>
        <v>TEAM 41</v>
      </c>
      <c r="AH47" s="287" t="s">
        <v>102</v>
      </c>
      <c r="AI47" s="1" t="str">
        <f t="shared" si="12"/>
        <v>40</v>
      </c>
      <c r="AJ47" s="1" t="str">
        <f t="shared" si="13"/>
        <v>41</v>
      </c>
      <c r="AK47" s="1">
        <v>56</v>
      </c>
      <c r="AL47" s="1">
        <v>50</v>
      </c>
      <c r="AM47" s="5" t="str">
        <f t="shared" si="14"/>
        <v>TEAM 56</v>
      </c>
      <c r="AN47" s="5" t="str">
        <f t="shared" si="15"/>
        <v>TEAM 50</v>
      </c>
      <c r="AO47" s="294" t="s">
        <v>103</v>
      </c>
      <c r="AP47" s="22" t="str">
        <f t="shared" si="16"/>
        <v>56</v>
      </c>
      <c r="AQ47" s="22" t="str">
        <f t="shared" si="16"/>
        <v>50</v>
      </c>
      <c r="AR47" s="22">
        <f t="shared" si="17"/>
        <v>66</v>
      </c>
      <c r="AS47" s="22">
        <f t="shared" si="17"/>
        <v>60</v>
      </c>
      <c r="AT47" s="5" t="str">
        <f t="shared" si="18"/>
        <v>TEAM 66</v>
      </c>
      <c r="AU47" s="288" t="str">
        <f t="shared" si="18"/>
        <v>TEAM 60</v>
      </c>
    </row>
    <row r="48" spans="1:47" ht="14" thickTop="1" thickBot="1" x14ac:dyDescent="0.35">
      <c r="A48" s="34" t="s">
        <v>10</v>
      </c>
      <c r="B48" s="5" t="s">
        <v>93</v>
      </c>
      <c r="C48" s="5" t="s">
        <v>98</v>
      </c>
      <c r="D48" s="35" t="s">
        <v>175</v>
      </c>
      <c r="E48" s="1" t="str">
        <f t="shared" si="19"/>
        <v xml:space="preserve"> 3</v>
      </c>
      <c r="F48" s="1" t="str">
        <f t="shared" si="19"/>
        <v xml:space="preserve"> 7</v>
      </c>
      <c r="G48" s="1">
        <f t="shared" si="20"/>
        <v>13</v>
      </c>
      <c r="H48" s="1">
        <f t="shared" si="20"/>
        <v>17</v>
      </c>
      <c r="I48" s="5" t="str">
        <f t="shared" si="21"/>
        <v>TEAM 13</v>
      </c>
      <c r="J48" s="5" t="str">
        <f t="shared" si="21"/>
        <v>TEAM 17</v>
      </c>
      <c r="K48" s="87" t="s">
        <v>152</v>
      </c>
      <c r="L48" s="87" t="s">
        <v>156</v>
      </c>
      <c r="M48" s="36" t="s">
        <v>11</v>
      </c>
      <c r="N48" s="1" t="str">
        <f t="shared" si="3"/>
        <v>13</v>
      </c>
      <c r="O48" s="1" t="str">
        <f t="shared" si="3"/>
        <v>17</v>
      </c>
      <c r="P48" s="1">
        <f t="shared" si="4"/>
        <v>23</v>
      </c>
      <c r="Q48" s="1">
        <f t="shared" si="4"/>
        <v>27</v>
      </c>
      <c r="R48" s="5" t="str">
        <f t="shared" si="5"/>
        <v>TEAM 23</v>
      </c>
      <c r="S48" s="5" t="str">
        <f t="shared" si="5"/>
        <v>TEAM 27</v>
      </c>
      <c r="T48" s="37" t="s">
        <v>703</v>
      </c>
      <c r="U48" s="1" t="s">
        <v>720</v>
      </c>
      <c r="V48" s="1" t="s">
        <v>721</v>
      </c>
      <c r="W48" s="1">
        <v>35</v>
      </c>
      <c r="X48" s="1">
        <v>37</v>
      </c>
      <c r="Y48" s="5" t="str">
        <f t="shared" si="6"/>
        <v>TEAM 35</v>
      </c>
      <c r="Z48" s="5" t="str">
        <f t="shared" si="7"/>
        <v>TEAM 37</v>
      </c>
      <c r="AA48" s="38" t="s">
        <v>704</v>
      </c>
      <c r="AB48" s="1" t="str">
        <f t="shared" si="8"/>
        <v>35</v>
      </c>
      <c r="AC48" s="1" t="str">
        <f t="shared" si="8"/>
        <v>37</v>
      </c>
      <c r="AD48" s="1">
        <f t="shared" si="9"/>
        <v>43</v>
      </c>
      <c r="AE48" s="1">
        <f t="shared" si="10"/>
        <v>45</v>
      </c>
      <c r="AF48" s="5" t="str">
        <f t="shared" si="11"/>
        <v>TEAM 43</v>
      </c>
      <c r="AG48" s="282" t="str">
        <f t="shared" si="11"/>
        <v>TEAM 45</v>
      </c>
      <c r="AH48" s="287" t="s">
        <v>102</v>
      </c>
      <c r="AI48" s="1" t="str">
        <f t="shared" si="12"/>
        <v>43</v>
      </c>
      <c r="AJ48" s="1" t="str">
        <f t="shared" si="13"/>
        <v>45</v>
      </c>
      <c r="AK48" s="1">
        <v>49</v>
      </c>
      <c r="AL48" s="1">
        <v>53</v>
      </c>
      <c r="AM48" s="5" t="str">
        <f t="shared" si="14"/>
        <v>TEAM 49</v>
      </c>
      <c r="AN48" s="5" t="str">
        <f t="shared" si="15"/>
        <v>TEAM 53</v>
      </c>
      <c r="AO48" s="294" t="s">
        <v>103</v>
      </c>
      <c r="AP48" s="22" t="str">
        <f t="shared" si="16"/>
        <v>49</v>
      </c>
      <c r="AQ48" s="22" t="str">
        <f t="shared" si="16"/>
        <v>53</v>
      </c>
      <c r="AR48" s="22">
        <f t="shared" si="17"/>
        <v>59</v>
      </c>
      <c r="AS48" s="22">
        <f t="shared" si="17"/>
        <v>63</v>
      </c>
      <c r="AT48" s="5" t="str">
        <f t="shared" si="18"/>
        <v>TEAM 59</v>
      </c>
      <c r="AU48" s="288" t="str">
        <f t="shared" si="18"/>
        <v>TEAM 63</v>
      </c>
    </row>
    <row r="49" spans="1:47" ht="14" thickTop="1" thickBot="1" x14ac:dyDescent="0.35">
      <c r="A49" s="71" t="s">
        <v>10</v>
      </c>
      <c r="B49" s="5" t="s">
        <v>94</v>
      </c>
      <c r="C49" s="5" t="s">
        <v>92</v>
      </c>
      <c r="D49" s="35" t="s">
        <v>175</v>
      </c>
      <c r="E49" s="1" t="str">
        <f t="shared" si="19"/>
        <v xml:space="preserve"> 5</v>
      </c>
      <c r="F49" s="1" t="str">
        <f t="shared" si="19"/>
        <v xml:space="preserve"> 6</v>
      </c>
      <c r="G49" s="1">
        <f t="shared" si="20"/>
        <v>15</v>
      </c>
      <c r="H49" s="1">
        <f t="shared" si="20"/>
        <v>16</v>
      </c>
      <c r="I49" s="5" t="str">
        <f t="shared" si="21"/>
        <v>TEAM 15</v>
      </c>
      <c r="J49" s="5" t="str">
        <f t="shared" si="21"/>
        <v>TEAM 16</v>
      </c>
      <c r="K49" s="87" t="s">
        <v>154</v>
      </c>
      <c r="L49" s="87" t="s">
        <v>155</v>
      </c>
      <c r="M49" s="36" t="s">
        <v>11</v>
      </c>
      <c r="N49" s="1" t="str">
        <f t="shared" si="3"/>
        <v>15</v>
      </c>
      <c r="O49" s="1" t="str">
        <f t="shared" si="3"/>
        <v>16</v>
      </c>
      <c r="P49" s="1">
        <f t="shared" si="4"/>
        <v>25</v>
      </c>
      <c r="Q49" s="1">
        <f t="shared" si="4"/>
        <v>26</v>
      </c>
      <c r="R49" s="5" t="str">
        <f t="shared" si="5"/>
        <v>TEAM 25</v>
      </c>
      <c r="S49" s="5" t="str">
        <f t="shared" si="5"/>
        <v>TEAM 26</v>
      </c>
      <c r="T49" s="37" t="s">
        <v>703</v>
      </c>
      <c r="U49" s="1" t="s">
        <v>717</v>
      </c>
      <c r="V49" s="1" t="s">
        <v>721</v>
      </c>
      <c r="W49" s="1">
        <v>36</v>
      </c>
      <c r="X49" s="1">
        <v>37</v>
      </c>
      <c r="Y49" s="5" t="str">
        <f t="shared" si="6"/>
        <v>TEAM 36</v>
      </c>
      <c r="Z49" s="5" t="str">
        <f t="shared" si="7"/>
        <v>TEAM 37</v>
      </c>
      <c r="AA49" s="38" t="s">
        <v>704</v>
      </c>
      <c r="AB49" s="1" t="str">
        <f t="shared" si="8"/>
        <v>36</v>
      </c>
      <c r="AC49" s="1" t="str">
        <f t="shared" si="8"/>
        <v>37</v>
      </c>
      <c r="AD49" s="1">
        <f t="shared" si="9"/>
        <v>44</v>
      </c>
      <c r="AE49" s="1">
        <f t="shared" si="10"/>
        <v>45</v>
      </c>
      <c r="AF49" s="5" t="str">
        <f t="shared" si="11"/>
        <v>TEAM 44</v>
      </c>
      <c r="AG49" s="282" t="str">
        <f t="shared" si="11"/>
        <v>TEAM 45</v>
      </c>
      <c r="AH49" s="287" t="s">
        <v>102</v>
      </c>
      <c r="AI49" s="1" t="str">
        <f t="shared" si="12"/>
        <v>44</v>
      </c>
      <c r="AJ49" s="1" t="str">
        <f t="shared" si="13"/>
        <v>45</v>
      </c>
      <c r="AK49" s="1">
        <v>51</v>
      </c>
      <c r="AL49" s="1">
        <v>52</v>
      </c>
      <c r="AM49" s="5" t="str">
        <f t="shared" si="14"/>
        <v>TEAM 51</v>
      </c>
      <c r="AN49" s="5" t="str">
        <f t="shared" si="15"/>
        <v>TEAM 52</v>
      </c>
      <c r="AO49" s="294" t="s">
        <v>103</v>
      </c>
      <c r="AP49" s="22" t="str">
        <f t="shared" si="16"/>
        <v>51</v>
      </c>
      <c r="AQ49" s="22" t="str">
        <f t="shared" si="16"/>
        <v>52</v>
      </c>
      <c r="AR49" s="22">
        <f t="shared" si="17"/>
        <v>61</v>
      </c>
      <c r="AS49" s="22">
        <f t="shared" si="17"/>
        <v>62</v>
      </c>
      <c r="AT49" s="5" t="str">
        <f t="shared" si="18"/>
        <v>TEAM 61</v>
      </c>
      <c r="AU49" s="288" t="str">
        <f t="shared" si="18"/>
        <v>TEAM 62</v>
      </c>
    </row>
    <row r="50" spans="1:47" ht="14" thickTop="1" thickBot="1" x14ac:dyDescent="0.35">
      <c r="A50" s="34" t="s">
        <v>10</v>
      </c>
      <c r="B50" s="5" t="s">
        <v>93</v>
      </c>
      <c r="C50" s="5" t="s">
        <v>92</v>
      </c>
      <c r="D50" s="35" t="s">
        <v>175</v>
      </c>
      <c r="E50" s="1" t="str">
        <f t="shared" si="19"/>
        <v xml:space="preserve"> 3</v>
      </c>
      <c r="F50" s="1" t="str">
        <f t="shared" si="19"/>
        <v xml:space="preserve"> 6</v>
      </c>
      <c r="G50" s="1">
        <f t="shared" si="20"/>
        <v>13</v>
      </c>
      <c r="H50" s="1">
        <f t="shared" si="20"/>
        <v>16</v>
      </c>
      <c r="I50" s="5" t="str">
        <f t="shared" si="21"/>
        <v>TEAM 13</v>
      </c>
      <c r="J50" s="5" t="str">
        <f t="shared" si="21"/>
        <v>TEAM 16</v>
      </c>
      <c r="K50" s="206" t="s">
        <v>152</v>
      </c>
      <c r="L50" s="206" t="s">
        <v>155</v>
      </c>
      <c r="M50" s="36" t="s">
        <v>11</v>
      </c>
      <c r="N50" s="1" t="str">
        <f t="shared" si="3"/>
        <v>13</v>
      </c>
      <c r="O50" s="1" t="str">
        <f t="shared" si="3"/>
        <v>16</v>
      </c>
      <c r="P50" s="1">
        <f t="shared" si="4"/>
        <v>23</v>
      </c>
      <c r="Q50" s="1">
        <f t="shared" si="4"/>
        <v>26</v>
      </c>
      <c r="R50" s="5" t="str">
        <f t="shared" si="5"/>
        <v>TEAM 23</v>
      </c>
      <c r="S50" s="5" t="str">
        <f t="shared" si="5"/>
        <v>TEAM 26</v>
      </c>
      <c r="T50" s="37" t="s">
        <v>703</v>
      </c>
      <c r="U50" s="1" t="s">
        <v>718</v>
      </c>
      <c r="V50" s="1" t="s">
        <v>716</v>
      </c>
      <c r="W50" s="1">
        <v>33</v>
      </c>
      <c r="X50" s="1">
        <v>38</v>
      </c>
      <c r="Y50" s="5" t="str">
        <f t="shared" si="6"/>
        <v>TEAM 33</v>
      </c>
      <c r="Z50" s="5" t="str">
        <f t="shared" si="7"/>
        <v>TEAM 38</v>
      </c>
      <c r="AA50" s="38" t="s">
        <v>704</v>
      </c>
      <c r="AB50" s="1" t="str">
        <f t="shared" si="8"/>
        <v>33</v>
      </c>
      <c r="AC50" s="1" t="str">
        <f t="shared" si="8"/>
        <v>38</v>
      </c>
      <c r="AD50" s="1">
        <f t="shared" si="9"/>
        <v>41</v>
      </c>
      <c r="AE50" s="1">
        <f t="shared" si="10"/>
        <v>46</v>
      </c>
      <c r="AF50" s="5" t="str">
        <f t="shared" si="11"/>
        <v>TEAM 41</v>
      </c>
      <c r="AG50" s="282" t="str">
        <f t="shared" si="11"/>
        <v>TEAM 46</v>
      </c>
      <c r="AH50" s="287" t="s">
        <v>102</v>
      </c>
      <c r="AI50" s="1" t="str">
        <f t="shared" si="12"/>
        <v>41</v>
      </c>
      <c r="AJ50" s="1" t="str">
        <f t="shared" si="13"/>
        <v>46</v>
      </c>
      <c r="AK50" s="1">
        <v>49</v>
      </c>
      <c r="AL50" s="1">
        <v>52</v>
      </c>
      <c r="AM50" s="5" t="str">
        <f t="shared" si="14"/>
        <v>TEAM 49</v>
      </c>
      <c r="AN50" s="5" t="str">
        <f t="shared" si="15"/>
        <v>TEAM 52</v>
      </c>
      <c r="AO50" s="294" t="s">
        <v>103</v>
      </c>
      <c r="AP50" s="22" t="str">
        <f t="shared" si="16"/>
        <v>49</v>
      </c>
      <c r="AQ50" s="22" t="str">
        <f t="shared" si="16"/>
        <v>52</v>
      </c>
      <c r="AR50" s="22">
        <f t="shared" si="17"/>
        <v>59</v>
      </c>
      <c r="AS50" s="22">
        <f t="shared" si="17"/>
        <v>62</v>
      </c>
      <c r="AT50" s="5" t="str">
        <f t="shared" si="18"/>
        <v>TEAM 59</v>
      </c>
      <c r="AU50" s="288" t="str">
        <f t="shared" si="18"/>
        <v>TEAM 62</v>
      </c>
    </row>
    <row r="51" spans="1:47" ht="14" thickTop="1" thickBot="1" x14ac:dyDescent="0.35">
      <c r="A51" s="34" t="s">
        <v>10</v>
      </c>
      <c r="B51" s="5" t="s">
        <v>94</v>
      </c>
      <c r="C51" s="5" t="s">
        <v>95</v>
      </c>
      <c r="D51" s="35" t="s">
        <v>175</v>
      </c>
      <c r="E51" s="1" t="str">
        <f t="shared" si="19"/>
        <v xml:space="preserve"> 5</v>
      </c>
      <c r="F51" s="1" t="str">
        <f t="shared" si="19"/>
        <v xml:space="preserve"> 9</v>
      </c>
      <c r="G51" s="1">
        <f t="shared" si="20"/>
        <v>15</v>
      </c>
      <c r="H51" s="1">
        <f t="shared" si="20"/>
        <v>19</v>
      </c>
      <c r="I51" s="5" t="str">
        <f t="shared" si="21"/>
        <v>TEAM 15</v>
      </c>
      <c r="J51" s="5" t="str">
        <f t="shared" si="21"/>
        <v>TEAM 19</v>
      </c>
      <c r="K51" s="206" t="s">
        <v>158</v>
      </c>
      <c r="L51" s="206" t="s">
        <v>154</v>
      </c>
      <c r="M51" s="36" t="s">
        <v>11</v>
      </c>
      <c r="N51" s="1" t="str">
        <f t="shared" si="3"/>
        <v>15</v>
      </c>
      <c r="O51" s="1" t="str">
        <f t="shared" si="3"/>
        <v>19</v>
      </c>
      <c r="P51" s="1">
        <f t="shared" si="4"/>
        <v>25</v>
      </c>
      <c r="Q51" s="1">
        <f t="shared" si="4"/>
        <v>29</v>
      </c>
      <c r="R51" s="5" t="str">
        <f t="shared" si="5"/>
        <v>TEAM 25</v>
      </c>
      <c r="S51" s="5" t="str">
        <f t="shared" si="5"/>
        <v>TEAM 29</v>
      </c>
      <c r="T51" s="37" t="s">
        <v>703</v>
      </c>
      <c r="U51" s="1" t="s">
        <v>719</v>
      </c>
      <c r="V51" s="1" t="s">
        <v>722</v>
      </c>
      <c r="W51" s="1">
        <v>34</v>
      </c>
      <c r="X51" s="1">
        <v>32</v>
      </c>
      <c r="Y51" s="5" t="str">
        <f t="shared" si="6"/>
        <v>TEAM 34</v>
      </c>
      <c r="Z51" s="5" t="str">
        <f t="shared" si="7"/>
        <v>TEAM 32</v>
      </c>
      <c r="AA51" s="38" t="s">
        <v>704</v>
      </c>
      <c r="AB51" s="1" t="str">
        <f t="shared" si="8"/>
        <v>34</v>
      </c>
      <c r="AC51" s="1" t="str">
        <f t="shared" si="8"/>
        <v>32</v>
      </c>
      <c r="AD51" s="1">
        <f t="shared" si="9"/>
        <v>42</v>
      </c>
      <c r="AE51" s="1">
        <f t="shared" si="10"/>
        <v>40</v>
      </c>
      <c r="AF51" s="5" t="str">
        <f t="shared" si="11"/>
        <v>TEAM 42</v>
      </c>
      <c r="AG51" s="282" t="str">
        <f t="shared" si="11"/>
        <v>TEAM 40</v>
      </c>
      <c r="AH51" s="287" t="s">
        <v>102</v>
      </c>
      <c r="AI51" s="1" t="str">
        <f t="shared" si="12"/>
        <v>42</v>
      </c>
      <c r="AJ51" s="1" t="str">
        <f t="shared" si="13"/>
        <v>40</v>
      </c>
      <c r="AK51" s="1">
        <v>51</v>
      </c>
      <c r="AL51" s="1">
        <v>55</v>
      </c>
      <c r="AM51" s="5" t="str">
        <f t="shared" si="14"/>
        <v>TEAM 51</v>
      </c>
      <c r="AN51" s="5" t="str">
        <f t="shared" si="15"/>
        <v>TEAM 55</v>
      </c>
      <c r="AO51" s="294" t="s">
        <v>103</v>
      </c>
      <c r="AP51" s="22" t="str">
        <f t="shared" si="16"/>
        <v>51</v>
      </c>
      <c r="AQ51" s="22" t="str">
        <f t="shared" si="16"/>
        <v>55</v>
      </c>
      <c r="AR51" s="22">
        <f t="shared" si="17"/>
        <v>61</v>
      </c>
      <c r="AS51" s="22">
        <f t="shared" si="17"/>
        <v>65</v>
      </c>
      <c r="AT51" s="5" t="str">
        <f t="shared" si="18"/>
        <v>TEAM 61</v>
      </c>
      <c r="AU51" s="288" t="str">
        <f t="shared" si="18"/>
        <v>TEAM 65</v>
      </c>
    </row>
    <row r="52" spans="1:47" ht="14" thickTop="1" thickBot="1" x14ac:dyDescent="0.35">
      <c r="A52" s="34" t="s">
        <v>10</v>
      </c>
      <c r="B52" s="5" t="s">
        <v>97</v>
      </c>
      <c r="C52" s="5" t="s">
        <v>96</v>
      </c>
      <c r="D52" s="35" t="s">
        <v>175</v>
      </c>
      <c r="E52" s="1" t="str">
        <f t="shared" si="19"/>
        <v xml:space="preserve"> 1</v>
      </c>
      <c r="F52" s="1" t="str">
        <f t="shared" si="19"/>
        <v xml:space="preserve"> 2</v>
      </c>
      <c r="G52" s="1">
        <f t="shared" si="20"/>
        <v>11</v>
      </c>
      <c r="H52" s="1">
        <f t="shared" si="20"/>
        <v>12</v>
      </c>
      <c r="I52" s="5" t="str">
        <f t="shared" si="21"/>
        <v>TEAM 11</v>
      </c>
      <c r="J52" s="5" t="str">
        <f t="shared" si="21"/>
        <v>TEAM 12</v>
      </c>
      <c r="K52" s="206" t="s">
        <v>150</v>
      </c>
      <c r="L52" s="206" t="s">
        <v>151</v>
      </c>
      <c r="M52" s="36" t="s">
        <v>11</v>
      </c>
      <c r="N52" s="1" t="str">
        <f t="shared" si="3"/>
        <v>11</v>
      </c>
      <c r="O52" s="1" t="str">
        <f t="shared" si="3"/>
        <v>12</v>
      </c>
      <c r="P52" s="1">
        <f t="shared" si="4"/>
        <v>21</v>
      </c>
      <c r="Q52" s="1">
        <f t="shared" si="4"/>
        <v>22</v>
      </c>
      <c r="R52" s="5" t="str">
        <f t="shared" si="5"/>
        <v>TEAM 21</v>
      </c>
      <c r="S52" s="5" t="str">
        <f t="shared" si="5"/>
        <v>TEAM 22</v>
      </c>
      <c r="T52" s="37" t="s">
        <v>703</v>
      </c>
      <c r="U52" s="1" t="s">
        <v>715</v>
      </c>
      <c r="V52" s="1" t="s">
        <v>720</v>
      </c>
      <c r="W52" s="1">
        <v>31</v>
      </c>
      <c r="X52" s="1">
        <v>35</v>
      </c>
      <c r="Y52" s="5" t="str">
        <f t="shared" si="6"/>
        <v>TEAM 31</v>
      </c>
      <c r="Z52" s="5" t="str">
        <f t="shared" si="7"/>
        <v>TEAM 35</v>
      </c>
      <c r="AA52" s="38" t="s">
        <v>704</v>
      </c>
      <c r="AB52" s="1" t="str">
        <f t="shared" si="8"/>
        <v>31</v>
      </c>
      <c r="AC52" s="1" t="str">
        <f t="shared" si="8"/>
        <v>35</v>
      </c>
      <c r="AD52" s="1">
        <f t="shared" si="9"/>
        <v>39</v>
      </c>
      <c r="AE52" s="1">
        <f t="shared" si="10"/>
        <v>43</v>
      </c>
      <c r="AF52" s="5" t="str">
        <f t="shared" si="11"/>
        <v>TEAM 39</v>
      </c>
      <c r="AG52" s="282" t="str">
        <f t="shared" si="11"/>
        <v>TEAM 43</v>
      </c>
      <c r="AH52" s="287" t="s">
        <v>102</v>
      </c>
      <c r="AI52" s="1" t="str">
        <f t="shared" si="12"/>
        <v>39</v>
      </c>
      <c r="AJ52" s="1" t="str">
        <f t="shared" si="13"/>
        <v>43</v>
      </c>
      <c r="AK52" s="1">
        <v>47</v>
      </c>
      <c r="AL52" s="1">
        <v>48</v>
      </c>
      <c r="AM52" s="5" t="str">
        <f t="shared" si="14"/>
        <v>TEAM 47</v>
      </c>
      <c r="AN52" s="5" t="str">
        <f t="shared" si="15"/>
        <v>TEAM 48</v>
      </c>
      <c r="AO52" s="294" t="s">
        <v>103</v>
      </c>
      <c r="AP52" s="22" t="str">
        <f t="shared" si="16"/>
        <v>47</v>
      </c>
      <c r="AQ52" s="22" t="str">
        <f t="shared" si="16"/>
        <v>48</v>
      </c>
      <c r="AR52" s="22">
        <f t="shared" si="17"/>
        <v>57</v>
      </c>
      <c r="AS52" s="22">
        <f t="shared" si="17"/>
        <v>58</v>
      </c>
      <c r="AT52" s="5" t="str">
        <f t="shared" si="18"/>
        <v>TEAM 57</v>
      </c>
      <c r="AU52" s="288" t="str">
        <f t="shared" si="18"/>
        <v>TEAM 58</v>
      </c>
    </row>
    <row r="53" spans="1:47" ht="14" thickTop="1" thickBot="1" x14ac:dyDescent="0.35">
      <c r="A53" s="34" t="s">
        <v>10</v>
      </c>
      <c r="B53" s="5" t="s">
        <v>99</v>
      </c>
      <c r="C53" s="5" t="s">
        <v>98</v>
      </c>
      <c r="D53" s="35" t="s">
        <v>175</v>
      </c>
      <c r="E53" s="1" t="str">
        <f t="shared" si="19"/>
        <v xml:space="preserve"> 4</v>
      </c>
      <c r="F53" s="1" t="str">
        <f t="shared" si="19"/>
        <v xml:space="preserve"> 7</v>
      </c>
      <c r="G53" s="1">
        <f t="shared" si="20"/>
        <v>14</v>
      </c>
      <c r="H53" s="1">
        <f t="shared" si="20"/>
        <v>17</v>
      </c>
      <c r="I53" s="5" t="str">
        <f t="shared" si="21"/>
        <v>TEAM 14</v>
      </c>
      <c r="J53" s="5" t="str">
        <f t="shared" si="21"/>
        <v>TEAM 17</v>
      </c>
      <c r="K53" s="206" t="s">
        <v>153</v>
      </c>
      <c r="L53" s="206" t="s">
        <v>156</v>
      </c>
      <c r="M53" s="36" t="s">
        <v>11</v>
      </c>
      <c r="N53" s="1" t="str">
        <f t="shared" si="3"/>
        <v>14</v>
      </c>
      <c r="O53" s="1" t="str">
        <f t="shared" si="3"/>
        <v>17</v>
      </c>
      <c r="P53" s="1">
        <f t="shared" si="4"/>
        <v>24</v>
      </c>
      <c r="Q53" s="1">
        <f t="shared" si="4"/>
        <v>27</v>
      </c>
      <c r="R53" s="5" t="str">
        <f t="shared" si="5"/>
        <v>TEAM 24</v>
      </c>
      <c r="S53" s="5" t="str">
        <f t="shared" si="5"/>
        <v>TEAM 27</v>
      </c>
      <c r="T53" s="37" t="s">
        <v>703</v>
      </c>
      <c r="U53" s="1" t="s">
        <v>718</v>
      </c>
      <c r="V53" s="1" t="s">
        <v>719</v>
      </c>
      <c r="W53" s="1">
        <v>33</v>
      </c>
      <c r="X53" s="1">
        <v>34</v>
      </c>
      <c r="Y53" s="5" t="str">
        <f t="shared" si="6"/>
        <v>TEAM 33</v>
      </c>
      <c r="Z53" s="5" t="str">
        <f t="shared" si="7"/>
        <v>TEAM 34</v>
      </c>
      <c r="AA53" s="38" t="s">
        <v>704</v>
      </c>
      <c r="AB53" s="1" t="str">
        <f t="shared" si="8"/>
        <v>33</v>
      </c>
      <c r="AC53" s="1" t="str">
        <f t="shared" si="8"/>
        <v>34</v>
      </c>
      <c r="AD53" s="1">
        <f t="shared" si="9"/>
        <v>41</v>
      </c>
      <c r="AE53" s="1">
        <f t="shared" si="10"/>
        <v>42</v>
      </c>
      <c r="AF53" s="5" t="str">
        <f t="shared" si="11"/>
        <v>TEAM 41</v>
      </c>
      <c r="AG53" s="282" t="str">
        <f t="shared" si="11"/>
        <v>TEAM 42</v>
      </c>
      <c r="AH53" s="287" t="s">
        <v>102</v>
      </c>
      <c r="AI53" s="1" t="str">
        <f t="shared" si="12"/>
        <v>41</v>
      </c>
      <c r="AJ53" s="1" t="str">
        <f t="shared" si="13"/>
        <v>42</v>
      </c>
      <c r="AK53" s="1">
        <v>50</v>
      </c>
      <c r="AL53" s="1">
        <v>53</v>
      </c>
      <c r="AM53" s="5" t="str">
        <f t="shared" si="14"/>
        <v>TEAM 50</v>
      </c>
      <c r="AN53" s="5" t="str">
        <f t="shared" si="15"/>
        <v>TEAM 53</v>
      </c>
      <c r="AO53" s="294" t="s">
        <v>103</v>
      </c>
      <c r="AP53" s="22" t="str">
        <f t="shared" si="16"/>
        <v>50</v>
      </c>
      <c r="AQ53" s="22" t="str">
        <f t="shared" si="16"/>
        <v>53</v>
      </c>
      <c r="AR53" s="22">
        <f t="shared" si="17"/>
        <v>60</v>
      </c>
      <c r="AS53" s="22">
        <f t="shared" si="17"/>
        <v>63</v>
      </c>
      <c r="AT53" s="5" t="str">
        <f t="shared" si="18"/>
        <v>TEAM 60</v>
      </c>
      <c r="AU53" s="288" t="str">
        <f t="shared" si="18"/>
        <v>TEAM 63</v>
      </c>
    </row>
    <row r="54" spans="1:47" ht="14" thickTop="1" thickBot="1" x14ac:dyDescent="0.35">
      <c r="A54" s="71" t="s">
        <v>10</v>
      </c>
      <c r="B54" s="5" t="s">
        <v>101</v>
      </c>
      <c r="C54" s="5" t="s">
        <v>100</v>
      </c>
      <c r="D54" s="35" t="s">
        <v>175</v>
      </c>
      <c r="E54" s="1" t="str">
        <f t="shared" si="19"/>
        <v>10</v>
      </c>
      <c r="F54" s="1" t="str">
        <f t="shared" si="19"/>
        <v xml:space="preserve"> 8</v>
      </c>
      <c r="G54" s="1">
        <f t="shared" si="20"/>
        <v>20</v>
      </c>
      <c r="H54" s="1">
        <f t="shared" si="20"/>
        <v>18</v>
      </c>
      <c r="I54" s="5" t="str">
        <f t="shared" si="21"/>
        <v>TEAM 20</v>
      </c>
      <c r="J54" s="5" t="str">
        <f t="shared" si="21"/>
        <v>TEAM 18</v>
      </c>
      <c r="K54" s="206" t="s">
        <v>159</v>
      </c>
      <c r="L54" s="206" t="s">
        <v>157</v>
      </c>
      <c r="M54" s="36" t="s">
        <v>11</v>
      </c>
      <c r="N54" s="1" t="str">
        <f t="shared" si="3"/>
        <v>20</v>
      </c>
      <c r="O54" s="1" t="str">
        <f t="shared" si="3"/>
        <v>18</v>
      </c>
      <c r="P54" s="1">
        <f t="shared" si="4"/>
        <v>30</v>
      </c>
      <c r="Q54" s="1">
        <f t="shared" si="4"/>
        <v>28</v>
      </c>
      <c r="R54" s="5" t="str">
        <f t="shared" si="5"/>
        <v>TEAM 30</v>
      </c>
      <c r="S54" s="5" t="str">
        <f t="shared" si="5"/>
        <v>TEAM 28</v>
      </c>
      <c r="T54" s="37" t="s">
        <v>703</v>
      </c>
      <c r="U54" s="1" t="s">
        <v>722</v>
      </c>
      <c r="V54" s="1" t="s">
        <v>720</v>
      </c>
      <c r="W54" s="1">
        <v>32</v>
      </c>
      <c r="X54" s="1">
        <v>35</v>
      </c>
      <c r="Y54" s="5" t="str">
        <f t="shared" si="6"/>
        <v>TEAM 32</v>
      </c>
      <c r="Z54" s="5" t="str">
        <f t="shared" si="7"/>
        <v>TEAM 35</v>
      </c>
      <c r="AA54" s="38" t="s">
        <v>704</v>
      </c>
      <c r="AB54" s="1" t="str">
        <f t="shared" si="8"/>
        <v>32</v>
      </c>
      <c r="AC54" s="1" t="str">
        <f t="shared" si="8"/>
        <v>35</v>
      </c>
      <c r="AD54" s="1">
        <f t="shared" si="9"/>
        <v>40</v>
      </c>
      <c r="AE54" s="1">
        <f t="shared" si="10"/>
        <v>43</v>
      </c>
      <c r="AF54" s="5" t="str">
        <f t="shared" si="11"/>
        <v>TEAM 40</v>
      </c>
      <c r="AG54" s="282" t="str">
        <f t="shared" si="11"/>
        <v>TEAM 43</v>
      </c>
      <c r="AH54" s="287" t="s">
        <v>102</v>
      </c>
      <c r="AI54" s="1" t="str">
        <f t="shared" si="12"/>
        <v>40</v>
      </c>
      <c r="AJ54" s="1" t="str">
        <f t="shared" si="13"/>
        <v>43</v>
      </c>
      <c r="AK54" s="1">
        <v>56</v>
      </c>
      <c r="AL54" s="1">
        <v>54</v>
      </c>
      <c r="AM54" s="5" t="str">
        <f t="shared" si="14"/>
        <v>TEAM 56</v>
      </c>
      <c r="AN54" s="5" t="str">
        <f t="shared" si="15"/>
        <v>TEAM 54</v>
      </c>
      <c r="AO54" s="294" t="s">
        <v>103</v>
      </c>
      <c r="AP54" s="22" t="str">
        <f t="shared" si="16"/>
        <v>56</v>
      </c>
      <c r="AQ54" s="22" t="str">
        <f t="shared" si="16"/>
        <v>54</v>
      </c>
      <c r="AR54" s="22">
        <f t="shared" si="17"/>
        <v>66</v>
      </c>
      <c r="AS54" s="22">
        <f t="shared" si="17"/>
        <v>64</v>
      </c>
      <c r="AT54" s="5" t="str">
        <f t="shared" si="18"/>
        <v>TEAM 66</v>
      </c>
      <c r="AU54" s="288" t="str">
        <f t="shared" si="18"/>
        <v>TEAM 64</v>
      </c>
    </row>
    <row r="55" spans="1:47" ht="14" thickTop="1" thickBot="1" x14ac:dyDescent="0.35">
      <c r="A55" s="34" t="s">
        <v>10</v>
      </c>
      <c r="B55" s="5" t="s">
        <v>98</v>
      </c>
      <c r="C55" s="5" t="s">
        <v>94</v>
      </c>
      <c r="D55" s="35" t="s">
        <v>175</v>
      </c>
      <c r="E55" s="1" t="str">
        <f t="shared" si="19"/>
        <v xml:space="preserve"> 7</v>
      </c>
      <c r="F55" s="1" t="str">
        <f t="shared" si="19"/>
        <v xml:space="preserve"> 5</v>
      </c>
      <c r="G55" s="1">
        <f t="shared" si="20"/>
        <v>17</v>
      </c>
      <c r="H55" s="1">
        <f t="shared" si="20"/>
        <v>15</v>
      </c>
      <c r="I55" s="5" t="str">
        <f t="shared" si="21"/>
        <v>TEAM 17</v>
      </c>
      <c r="J55" s="5" t="str">
        <f t="shared" si="21"/>
        <v>TEAM 15</v>
      </c>
      <c r="K55" s="206" t="s">
        <v>156</v>
      </c>
      <c r="L55" s="206" t="s">
        <v>154</v>
      </c>
      <c r="M55" s="36" t="s">
        <v>11</v>
      </c>
      <c r="N55" s="1" t="str">
        <f t="shared" si="3"/>
        <v>17</v>
      </c>
      <c r="O55" s="1" t="str">
        <f t="shared" si="3"/>
        <v>15</v>
      </c>
      <c r="P55" s="1">
        <f t="shared" si="4"/>
        <v>27</v>
      </c>
      <c r="Q55" s="1">
        <f t="shared" si="4"/>
        <v>25</v>
      </c>
      <c r="R55" s="5" t="str">
        <f t="shared" si="5"/>
        <v>TEAM 27</v>
      </c>
      <c r="S55" s="5" t="str">
        <f t="shared" si="5"/>
        <v>TEAM 25</v>
      </c>
      <c r="T55" s="37" t="s">
        <v>703</v>
      </c>
      <c r="U55" s="1" t="s">
        <v>717</v>
      </c>
      <c r="V55" s="1" t="s">
        <v>715</v>
      </c>
      <c r="W55" s="1">
        <v>36</v>
      </c>
      <c r="X55" s="1">
        <v>31</v>
      </c>
      <c r="Y55" s="5" t="str">
        <f t="shared" si="6"/>
        <v>TEAM 36</v>
      </c>
      <c r="Z55" s="5" t="str">
        <f t="shared" si="7"/>
        <v>TEAM 31</v>
      </c>
      <c r="AA55" s="38" t="s">
        <v>704</v>
      </c>
      <c r="AB55" s="1" t="str">
        <f t="shared" si="8"/>
        <v>36</v>
      </c>
      <c r="AC55" s="1" t="str">
        <f t="shared" si="8"/>
        <v>31</v>
      </c>
      <c r="AD55" s="1">
        <f t="shared" si="9"/>
        <v>44</v>
      </c>
      <c r="AE55" s="1">
        <f t="shared" si="10"/>
        <v>39</v>
      </c>
      <c r="AF55" s="5" t="str">
        <f t="shared" si="11"/>
        <v>TEAM 44</v>
      </c>
      <c r="AG55" s="282" t="str">
        <f t="shared" si="11"/>
        <v>TEAM 39</v>
      </c>
      <c r="AH55" s="287" t="s">
        <v>102</v>
      </c>
      <c r="AI55" s="1" t="str">
        <f t="shared" si="12"/>
        <v>44</v>
      </c>
      <c r="AJ55" s="1" t="str">
        <f t="shared" si="13"/>
        <v>39</v>
      </c>
      <c r="AK55" s="1">
        <v>53</v>
      </c>
      <c r="AL55" s="1">
        <v>51</v>
      </c>
      <c r="AM55" s="5" t="str">
        <f t="shared" si="14"/>
        <v>TEAM 53</v>
      </c>
      <c r="AN55" s="5" t="str">
        <f t="shared" si="15"/>
        <v>TEAM 51</v>
      </c>
      <c r="AO55" s="294" t="s">
        <v>103</v>
      </c>
      <c r="AP55" s="22" t="str">
        <f t="shared" si="16"/>
        <v>53</v>
      </c>
      <c r="AQ55" s="22" t="str">
        <f t="shared" si="16"/>
        <v>51</v>
      </c>
      <c r="AR55" s="22">
        <f t="shared" si="17"/>
        <v>63</v>
      </c>
      <c r="AS55" s="22">
        <f t="shared" si="17"/>
        <v>61</v>
      </c>
      <c r="AT55" s="5" t="str">
        <f t="shared" si="18"/>
        <v>TEAM 63</v>
      </c>
      <c r="AU55" s="288" t="str">
        <f t="shared" si="18"/>
        <v>TEAM 61</v>
      </c>
    </row>
    <row r="56" spans="1:47" ht="14" thickTop="1" thickBot="1" x14ac:dyDescent="0.35">
      <c r="A56" s="34" t="s">
        <v>10</v>
      </c>
      <c r="B56" s="5" t="s">
        <v>101</v>
      </c>
      <c r="C56" s="5" t="s">
        <v>92</v>
      </c>
      <c r="D56" s="35" t="s">
        <v>175</v>
      </c>
      <c r="E56" s="1" t="str">
        <f t="shared" si="19"/>
        <v>10</v>
      </c>
      <c r="F56" s="1" t="str">
        <f t="shared" si="19"/>
        <v xml:space="preserve"> 6</v>
      </c>
      <c r="G56" s="1">
        <f t="shared" si="20"/>
        <v>20</v>
      </c>
      <c r="H56" s="1">
        <f t="shared" si="20"/>
        <v>16</v>
      </c>
      <c r="I56" s="5" t="str">
        <f t="shared" si="21"/>
        <v>TEAM 20</v>
      </c>
      <c r="J56" s="5" t="str">
        <f t="shared" si="21"/>
        <v>TEAM 16</v>
      </c>
      <c r="K56" s="206" t="s">
        <v>159</v>
      </c>
      <c r="L56" s="206" t="s">
        <v>155</v>
      </c>
      <c r="M56" s="36" t="s">
        <v>11</v>
      </c>
      <c r="N56" s="1" t="str">
        <f t="shared" si="3"/>
        <v>20</v>
      </c>
      <c r="O56" s="1" t="str">
        <f t="shared" si="3"/>
        <v>16</v>
      </c>
      <c r="P56" s="1">
        <f t="shared" si="4"/>
        <v>30</v>
      </c>
      <c r="Q56" s="1">
        <f t="shared" si="4"/>
        <v>26</v>
      </c>
      <c r="R56" s="5" t="str">
        <f t="shared" si="5"/>
        <v>TEAM 30</v>
      </c>
      <c r="S56" s="5" t="str">
        <f t="shared" si="5"/>
        <v>TEAM 26</v>
      </c>
      <c r="T56" s="37" t="s">
        <v>703</v>
      </c>
      <c r="U56" s="1" t="s">
        <v>721</v>
      </c>
      <c r="V56" s="1" t="s">
        <v>716</v>
      </c>
      <c r="W56" s="1">
        <v>37</v>
      </c>
      <c r="X56" s="1">
        <v>38</v>
      </c>
      <c r="Y56" s="5" t="str">
        <f t="shared" si="6"/>
        <v>TEAM 37</v>
      </c>
      <c r="Z56" s="5" t="str">
        <f t="shared" si="7"/>
        <v>TEAM 38</v>
      </c>
      <c r="AA56" s="38" t="s">
        <v>704</v>
      </c>
      <c r="AB56" s="1" t="str">
        <f t="shared" si="8"/>
        <v>37</v>
      </c>
      <c r="AC56" s="1" t="str">
        <f t="shared" si="8"/>
        <v>38</v>
      </c>
      <c r="AD56" s="1">
        <f t="shared" si="9"/>
        <v>45</v>
      </c>
      <c r="AE56" s="1">
        <f t="shared" si="10"/>
        <v>46</v>
      </c>
      <c r="AF56" s="5" t="str">
        <f t="shared" si="11"/>
        <v>TEAM 45</v>
      </c>
      <c r="AG56" s="282" t="str">
        <f t="shared" si="11"/>
        <v>TEAM 46</v>
      </c>
      <c r="AH56" s="287" t="s">
        <v>102</v>
      </c>
      <c r="AI56" s="1" t="str">
        <f t="shared" si="12"/>
        <v>45</v>
      </c>
      <c r="AJ56" s="1" t="str">
        <f t="shared" si="13"/>
        <v>46</v>
      </c>
      <c r="AK56" s="1">
        <v>56</v>
      </c>
      <c r="AL56" s="1">
        <v>52</v>
      </c>
      <c r="AM56" s="5" t="str">
        <f t="shared" si="14"/>
        <v>TEAM 56</v>
      </c>
      <c r="AN56" s="5" t="str">
        <f t="shared" si="15"/>
        <v>TEAM 52</v>
      </c>
      <c r="AO56" s="294" t="s">
        <v>103</v>
      </c>
      <c r="AP56" s="22" t="str">
        <f t="shared" si="16"/>
        <v>56</v>
      </c>
      <c r="AQ56" s="22" t="str">
        <f t="shared" si="16"/>
        <v>52</v>
      </c>
      <c r="AR56" s="22">
        <f t="shared" si="17"/>
        <v>66</v>
      </c>
      <c r="AS56" s="22">
        <f t="shared" si="17"/>
        <v>62</v>
      </c>
      <c r="AT56" s="5" t="str">
        <f t="shared" si="18"/>
        <v>TEAM 66</v>
      </c>
      <c r="AU56" s="288" t="str">
        <f t="shared" si="18"/>
        <v>TEAM 62</v>
      </c>
    </row>
    <row r="57" spans="1:47" ht="14" thickTop="1" thickBot="1" x14ac:dyDescent="0.35">
      <c r="A57" s="34" t="s">
        <v>10</v>
      </c>
      <c r="B57" s="5" t="s">
        <v>96</v>
      </c>
      <c r="C57" s="5" t="s">
        <v>93</v>
      </c>
      <c r="D57" s="35" t="s">
        <v>175</v>
      </c>
      <c r="E57" s="1" t="str">
        <f t="shared" si="19"/>
        <v xml:space="preserve"> 2</v>
      </c>
      <c r="F57" s="1" t="str">
        <f t="shared" si="19"/>
        <v xml:space="preserve"> 3</v>
      </c>
      <c r="G57" s="1">
        <f t="shared" si="20"/>
        <v>12</v>
      </c>
      <c r="H57" s="1">
        <f t="shared" si="20"/>
        <v>13</v>
      </c>
      <c r="I57" s="5" t="str">
        <f t="shared" si="21"/>
        <v>TEAM 12</v>
      </c>
      <c r="J57" s="5" t="str">
        <f t="shared" si="21"/>
        <v>TEAM 13</v>
      </c>
      <c r="K57" s="206" t="s">
        <v>151</v>
      </c>
      <c r="L57" s="206" t="s">
        <v>152</v>
      </c>
      <c r="M57" s="36" t="s">
        <v>11</v>
      </c>
      <c r="N57" s="1" t="str">
        <f t="shared" si="3"/>
        <v>12</v>
      </c>
      <c r="O57" s="1" t="str">
        <f t="shared" si="3"/>
        <v>13</v>
      </c>
      <c r="P57" s="1">
        <f t="shared" si="4"/>
        <v>22</v>
      </c>
      <c r="Q57" s="1">
        <f t="shared" si="4"/>
        <v>23</v>
      </c>
      <c r="R57" s="5" t="str">
        <f t="shared" si="5"/>
        <v>TEAM 22</v>
      </c>
      <c r="S57" s="5" t="str">
        <f t="shared" si="5"/>
        <v>TEAM 23</v>
      </c>
      <c r="T57" s="37" t="s">
        <v>703</v>
      </c>
      <c r="U57" s="1" t="s">
        <v>716</v>
      </c>
      <c r="V57" s="1" t="s">
        <v>719</v>
      </c>
      <c r="W57" s="1">
        <v>38</v>
      </c>
      <c r="X57" s="1">
        <v>34</v>
      </c>
      <c r="Y57" s="5" t="str">
        <f t="shared" si="6"/>
        <v>TEAM 38</v>
      </c>
      <c r="Z57" s="5" t="str">
        <f t="shared" si="7"/>
        <v>TEAM 34</v>
      </c>
      <c r="AA57" s="38" t="s">
        <v>704</v>
      </c>
      <c r="AB57" s="1" t="str">
        <f t="shared" si="8"/>
        <v>38</v>
      </c>
      <c r="AC57" s="1" t="str">
        <f t="shared" si="8"/>
        <v>34</v>
      </c>
      <c r="AD57" s="1">
        <f t="shared" si="9"/>
        <v>46</v>
      </c>
      <c r="AE57" s="1">
        <f t="shared" si="10"/>
        <v>42</v>
      </c>
      <c r="AF57" s="5" t="str">
        <f t="shared" si="11"/>
        <v>TEAM 46</v>
      </c>
      <c r="AG57" s="282" t="str">
        <f t="shared" si="11"/>
        <v>TEAM 42</v>
      </c>
      <c r="AH57" s="287" t="s">
        <v>102</v>
      </c>
      <c r="AI57" s="1" t="str">
        <f t="shared" si="12"/>
        <v>46</v>
      </c>
      <c r="AJ57" s="1" t="str">
        <f t="shared" si="13"/>
        <v>42</v>
      </c>
      <c r="AK57" s="1">
        <v>48</v>
      </c>
      <c r="AL57" s="1">
        <v>49</v>
      </c>
      <c r="AM57" s="5" t="str">
        <f t="shared" si="14"/>
        <v>TEAM 48</v>
      </c>
      <c r="AN57" s="5" t="str">
        <f t="shared" si="15"/>
        <v>TEAM 49</v>
      </c>
      <c r="AO57" s="294" t="s">
        <v>103</v>
      </c>
      <c r="AP57" s="22" t="str">
        <f t="shared" si="16"/>
        <v>48</v>
      </c>
      <c r="AQ57" s="22" t="str">
        <f t="shared" si="16"/>
        <v>49</v>
      </c>
      <c r="AR57" s="22">
        <f t="shared" si="17"/>
        <v>58</v>
      </c>
      <c r="AS57" s="22">
        <f t="shared" si="17"/>
        <v>59</v>
      </c>
      <c r="AT57" s="5" t="str">
        <f t="shared" si="18"/>
        <v>TEAM 58</v>
      </c>
      <c r="AU57" s="288" t="str">
        <f t="shared" si="18"/>
        <v>TEAM 59</v>
      </c>
    </row>
    <row r="58" spans="1:47" ht="14" thickTop="1" thickBot="1" x14ac:dyDescent="0.35">
      <c r="A58" s="34" t="s">
        <v>10</v>
      </c>
      <c r="B58" s="5" t="s">
        <v>95</v>
      </c>
      <c r="C58" s="5" t="s">
        <v>99</v>
      </c>
      <c r="D58" s="35" t="s">
        <v>175</v>
      </c>
      <c r="E58" s="1" t="str">
        <f t="shared" si="19"/>
        <v xml:space="preserve"> 9</v>
      </c>
      <c r="F58" s="1" t="str">
        <f t="shared" si="19"/>
        <v xml:space="preserve"> 4</v>
      </c>
      <c r="G58" s="1">
        <f t="shared" si="20"/>
        <v>19</v>
      </c>
      <c r="H58" s="1">
        <f t="shared" si="20"/>
        <v>14</v>
      </c>
      <c r="I58" s="5" t="str">
        <f t="shared" si="21"/>
        <v>TEAM 19</v>
      </c>
      <c r="J58" s="5" t="str">
        <f t="shared" si="21"/>
        <v>TEAM 14</v>
      </c>
      <c r="K58" s="206" t="s">
        <v>158</v>
      </c>
      <c r="L58" s="206" t="s">
        <v>153</v>
      </c>
      <c r="M58" s="36" t="s">
        <v>11</v>
      </c>
      <c r="N58" s="1" t="str">
        <f t="shared" si="3"/>
        <v>19</v>
      </c>
      <c r="O58" s="1" t="str">
        <f t="shared" si="3"/>
        <v>14</v>
      </c>
      <c r="P58" s="1">
        <f t="shared" si="4"/>
        <v>29</v>
      </c>
      <c r="Q58" s="1">
        <f t="shared" si="4"/>
        <v>24</v>
      </c>
      <c r="R58" s="5" t="str">
        <f t="shared" si="5"/>
        <v>TEAM 29</v>
      </c>
      <c r="S58" s="5" t="str">
        <f t="shared" si="5"/>
        <v>TEAM 24</v>
      </c>
      <c r="T58" s="37" t="s">
        <v>703</v>
      </c>
      <c r="U58" s="1" t="s">
        <v>717</v>
      </c>
      <c r="V58" s="1" t="s">
        <v>722</v>
      </c>
      <c r="W58" s="1">
        <v>36</v>
      </c>
      <c r="X58" s="1">
        <v>32</v>
      </c>
      <c r="Y58" s="5" t="str">
        <f t="shared" si="6"/>
        <v>TEAM 36</v>
      </c>
      <c r="Z58" s="5" t="str">
        <f t="shared" si="7"/>
        <v>TEAM 32</v>
      </c>
      <c r="AA58" s="38" t="s">
        <v>704</v>
      </c>
      <c r="AB58" s="1" t="str">
        <f t="shared" si="8"/>
        <v>36</v>
      </c>
      <c r="AC58" s="1" t="str">
        <f t="shared" si="8"/>
        <v>32</v>
      </c>
      <c r="AD58" s="1">
        <f t="shared" si="9"/>
        <v>44</v>
      </c>
      <c r="AE58" s="1">
        <f t="shared" si="10"/>
        <v>40</v>
      </c>
      <c r="AF58" s="5" t="str">
        <f t="shared" si="11"/>
        <v>TEAM 44</v>
      </c>
      <c r="AG58" s="282" t="str">
        <f t="shared" si="11"/>
        <v>TEAM 40</v>
      </c>
      <c r="AH58" s="287" t="s">
        <v>102</v>
      </c>
      <c r="AI58" s="1" t="str">
        <f t="shared" si="12"/>
        <v>44</v>
      </c>
      <c r="AJ58" s="1" t="str">
        <f t="shared" si="13"/>
        <v>40</v>
      </c>
      <c r="AK58" s="1">
        <v>55</v>
      </c>
      <c r="AL58" s="1">
        <v>50</v>
      </c>
      <c r="AM58" s="5" t="str">
        <f t="shared" si="14"/>
        <v>TEAM 55</v>
      </c>
      <c r="AN58" s="5" t="str">
        <f t="shared" si="15"/>
        <v>TEAM 50</v>
      </c>
      <c r="AO58" s="294" t="s">
        <v>103</v>
      </c>
      <c r="AP58" s="22" t="str">
        <f t="shared" si="16"/>
        <v>55</v>
      </c>
      <c r="AQ58" s="22" t="str">
        <f t="shared" si="16"/>
        <v>50</v>
      </c>
      <c r="AR58" s="22">
        <f t="shared" si="17"/>
        <v>65</v>
      </c>
      <c r="AS58" s="22">
        <f t="shared" si="17"/>
        <v>60</v>
      </c>
      <c r="AT58" s="5" t="str">
        <f t="shared" si="18"/>
        <v>TEAM 65</v>
      </c>
      <c r="AU58" s="288" t="str">
        <f t="shared" si="18"/>
        <v>TEAM 60</v>
      </c>
    </row>
    <row r="59" spans="1:47" ht="14" thickTop="1" thickBot="1" x14ac:dyDescent="0.35">
      <c r="A59" s="71" t="s">
        <v>10</v>
      </c>
      <c r="B59" s="5" t="s">
        <v>100</v>
      </c>
      <c r="C59" s="5" t="s">
        <v>97</v>
      </c>
      <c r="D59" s="35" t="s">
        <v>175</v>
      </c>
      <c r="E59" s="1" t="str">
        <f t="shared" si="19"/>
        <v xml:space="preserve"> 8</v>
      </c>
      <c r="F59" s="1" t="str">
        <f t="shared" si="19"/>
        <v xml:space="preserve"> 1</v>
      </c>
      <c r="G59" s="1">
        <f t="shared" si="20"/>
        <v>18</v>
      </c>
      <c r="H59" s="1">
        <f t="shared" si="20"/>
        <v>11</v>
      </c>
      <c r="I59" s="5" t="str">
        <f t="shared" si="21"/>
        <v>TEAM 18</v>
      </c>
      <c r="J59" s="5" t="str">
        <f t="shared" si="21"/>
        <v>TEAM 11</v>
      </c>
      <c r="K59" s="206" t="s">
        <v>157</v>
      </c>
      <c r="L59" s="206" t="s">
        <v>150</v>
      </c>
      <c r="M59" s="36" t="s">
        <v>11</v>
      </c>
      <c r="N59" s="1" t="str">
        <f t="shared" si="3"/>
        <v>18</v>
      </c>
      <c r="O59" s="1" t="str">
        <f t="shared" si="3"/>
        <v>11</v>
      </c>
      <c r="P59" s="1">
        <f t="shared" si="4"/>
        <v>28</v>
      </c>
      <c r="Q59" s="1">
        <f t="shared" si="4"/>
        <v>21</v>
      </c>
      <c r="R59" s="5" t="str">
        <f t="shared" si="5"/>
        <v>TEAM 28</v>
      </c>
      <c r="S59" s="5" t="str">
        <f t="shared" si="5"/>
        <v>TEAM 21</v>
      </c>
      <c r="T59" s="37" t="s">
        <v>703</v>
      </c>
      <c r="U59" s="1" t="s">
        <v>715</v>
      </c>
      <c r="V59" s="1" t="s">
        <v>721</v>
      </c>
      <c r="W59" s="1">
        <v>31</v>
      </c>
      <c r="X59" s="1">
        <v>37</v>
      </c>
      <c r="Y59" s="5" t="str">
        <f t="shared" si="6"/>
        <v>TEAM 31</v>
      </c>
      <c r="Z59" s="5" t="str">
        <f t="shared" si="7"/>
        <v>TEAM 37</v>
      </c>
      <c r="AA59" s="38" t="s">
        <v>704</v>
      </c>
      <c r="AB59" s="1" t="str">
        <f t="shared" si="8"/>
        <v>31</v>
      </c>
      <c r="AC59" s="1" t="str">
        <f t="shared" si="8"/>
        <v>37</v>
      </c>
      <c r="AD59" s="1">
        <f t="shared" si="9"/>
        <v>39</v>
      </c>
      <c r="AE59" s="1">
        <f t="shared" si="10"/>
        <v>45</v>
      </c>
      <c r="AF59" s="5" t="str">
        <f t="shared" si="11"/>
        <v>TEAM 39</v>
      </c>
      <c r="AG59" s="282" t="str">
        <f t="shared" si="11"/>
        <v>TEAM 45</v>
      </c>
      <c r="AH59" s="287" t="s">
        <v>102</v>
      </c>
      <c r="AI59" s="1" t="str">
        <f t="shared" si="12"/>
        <v>39</v>
      </c>
      <c r="AJ59" s="1" t="str">
        <f t="shared" si="13"/>
        <v>45</v>
      </c>
      <c r="AK59" s="1">
        <v>54</v>
      </c>
      <c r="AL59" s="1">
        <v>47</v>
      </c>
      <c r="AM59" s="5" t="str">
        <f t="shared" si="14"/>
        <v>TEAM 54</v>
      </c>
      <c r="AN59" s="5" t="str">
        <f t="shared" si="15"/>
        <v>TEAM 47</v>
      </c>
      <c r="AO59" s="294" t="s">
        <v>103</v>
      </c>
      <c r="AP59" s="22" t="str">
        <f t="shared" si="16"/>
        <v>54</v>
      </c>
      <c r="AQ59" s="22" t="str">
        <f t="shared" si="16"/>
        <v>47</v>
      </c>
      <c r="AR59" s="22">
        <f t="shared" si="17"/>
        <v>64</v>
      </c>
      <c r="AS59" s="22">
        <f t="shared" si="17"/>
        <v>57</v>
      </c>
      <c r="AT59" s="5" t="str">
        <f t="shared" si="18"/>
        <v>TEAM 64</v>
      </c>
      <c r="AU59" s="288" t="str">
        <f t="shared" si="18"/>
        <v>TEAM 57</v>
      </c>
    </row>
    <row r="60" spans="1:47" ht="14" thickTop="1" thickBot="1" x14ac:dyDescent="0.35">
      <c r="A60" s="34" t="s">
        <v>10</v>
      </c>
      <c r="B60" s="5" t="s">
        <v>94</v>
      </c>
      <c r="C60" s="5" t="s">
        <v>101</v>
      </c>
      <c r="D60" s="35" t="s">
        <v>175</v>
      </c>
      <c r="E60" s="1" t="str">
        <f t="shared" si="19"/>
        <v xml:space="preserve"> 5</v>
      </c>
      <c r="F60" s="1" t="str">
        <f t="shared" si="19"/>
        <v>10</v>
      </c>
      <c r="G60" s="1">
        <f t="shared" si="20"/>
        <v>15</v>
      </c>
      <c r="H60" s="1">
        <f t="shared" si="20"/>
        <v>20</v>
      </c>
      <c r="I60" s="5" t="str">
        <f t="shared" si="21"/>
        <v>TEAM 15</v>
      </c>
      <c r="J60" s="5" t="str">
        <f t="shared" si="21"/>
        <v>TEAM 20</v>
      </c>
      <c r="K60" s="206" t="s">
        <v>154</v>
      </c>
      <c r="L60" s="206" t="s">
        <v>159</v>
      </c>
      <c r="M60" s="36" t="s">
        <v>11</v>
      </c>
      <c r="N60" s="1" t="str">
        <f t="shared" si="3"/>
        <v>15</v>
      </c>
      <c r="O60" s="1" t="str">
        <f t="shared" si="3"/>
        <v>20</v>
      </c>
      <c r="P60" s="1">
        <f t="shared" si="4"/>
        <v>25</v>
      </c>
      <c r="Q60" s="1">
        <f t="shared" si="4"/>
        <v>30</v>
      </c>
      <c r="R60" s="5" t="str">
        <f t="shared" si="5"/>
        <v>TEAM 25</v>
      </c>
      <c r="S60" s="5" t="str">
        <f t="shared" si="5"/>
        <v>TEAM 30</v>
      </c>
      <c r="T60" s="37" t="s">
        <v>703</v>
      </c>
      <c r="U60" s="1" t="s">
        <v>720</v>
      </c>
      <c r="V60" s="1" t="s">
        <v>718</v>
      </c>
      <c r="W60" s="1">
        <v>35</v>
      </c>
      <c r="X60" s="1">
        <v>33</v>
      </c>
      <c r="Y60" s="5" t="str">
        <f t="shared" si="6"/>
        <v>TEAM 35</v>
      </c>
      <c r="Z60" s="5" t="str">
        <f t="shared" si="7"/>
        <v>TEAM 33</v>
      </c>
      <c r="AA60" s="38" t="s">
        <v>704</v>
      </c>
      <c r="AB60" s="1" t="str">
        <f t="shared" si="8"/>
        <v>35</v>
      </c>
      <c r="AC60" s="1" t="str">
        <f t="shared" si="8"/>
        <v>33</v>
      </c>
      <c r="AD60" s="1">
        <f t="shared" si="9"/>
        <v>43</v>
      </c>
      <c r="AE60" s="1">
        <f t="shared" si="10"/>
        <v>41</v>
      </c>
      <c r="AF60" s="5" t="str">
        <f t="shared" si="11"/>
        <v>TEAM 43</v>
      </c>
      <c r="AG60" s="282" t="str">
        <f t="shared" si="11"/>
        <v>TEAM 41</v>
      </c>
      <c r="AH60" s="287" t="s">
        <v>102</v>
      </c>
      <c r="AI60" s="1" t="str">
        <f t="shared" si="12"/>
        <v>43</v>
      </c>
      <c r="AJ60" s="1" t="str">
        <f t="shared" si="13"/>
        <v>41</v>
      </c>
      <c r="AK60" s="1">
        <v>51</v>
      </c>
      <c r="AL60" s="1">
        <v>56</v>
      </c>
      <c r="AM60" s="5" t="str">
        <f t="shared" si="14"/>
        <v>TEAM 51</v>
      </c>
      <c r="AN60" s="5" t="str">
        <f t="shared" si="15"/>
        <v>TEAM 56</v>
      </c>
      <c r="AO60" s="294" t="s">
        <v>103</v>
      </c>
      <c r="AP60" s="22" t="str">
        <f t="shared" si="16"/>
        <v>51</v>
      </c>
      <c r="AQ60" s="22" t="str">
        <f t="shared" si="16"/>
        <v>56</v>
      </c>
      <c r="AR60" s="22">
        <f t="shared" si="17"/>
        <v>61</v>
      </c>
      <c r="AS60" s="22">
        <f t="shared" si="17"/>
        <v>66</v>
      </c>
      <c r="AT60" s="5" t="str">
        <f t="shared" si="18"/>
        <v>TEAM 61</v>
      </c>
      <c r="AU60" s="288" t="str">
        <f t="shared" si="18"/>
        <v>TEAM 66</v>
      </c>
    </row>
    <row r="61" spans="1:47" ht="14" thickTop="1" thickBot="1" x14ac:dyDescent="0.35">
      <c r="A61" s="34" t="s">
        <v>10</v>
      </c>
      <c r="B61" s="5" t="s">
        <v>97</v>
      </c>
      <c r="C61" s="5" t="s">
        <v>93</v>
      </c>
      <c r="D61" s="35" t="s">
        <v>175</v>
      </c>
      <c r="E61" s="1" t="str">
        <f t="shared" si="19"/>
        <v xml:space="preserve"> 1</v>
      </c>
      <c r="F61" s="1" t="str">
        <f t="shared" si="19"/>
        <v xml:space="preserve"> 3</v>
      </c>
      <c r="G61" s="1">
        <f t="shared" si="20"/>
        <v>11</v>
      </c>
      <c r="H61" s="1">
        <f t="shared" si="20"/>
        <v>13</v>
      </c>
      <c r="I61" s="5" t="str">
        <f t="shared" si="21"/>
        <v>TEAM 11</v>
      </c>
      <c r="J61" s="5" t="str">
        <f t="shared" si="21"/>
        <v>TEAM 13</v>
      </c>
      <c r="K61" s="206" t="s">
        <v>150</v>
      </c>
      <c r="L61" s="206" t="s">
        <v>152</v>
      </c>
      <c r="M61" s="36" t="s">
        <v>11</v>
      </c>
      <c r="N61" s="1" t="str">
        <f t="shared" si="3"/>
        <v>11</v>
      </c>
      <c r="O61" s="1" t="str">
        <f t="shared" si="3"/>
        <v>13</v>
      </c>
      <c r="P61" s="1">
        <f t="shared" si="4"/>
        <v>21</v>
      </c>
      <c r="Q61" s="1">
        <f t="shared" si="4"/>
        <v>23</v>
      </c>
      <c r="R61" s="5" t="str">
        <f t="shared" si="5"/>
        <v>TEAM 21</v>
      </c>
      <c r="S61" s="5" t="str">
        <f t="shared" si="5"/>
        <v>TEAM 23</v>
      </c>
      <c r="T61" s="37" t="s">
        <v>703</v>
      </c>
      <c r="Y61" s="5" t="str">
        <f t="shared" si="6"/>
        <v xml:space="preserve">TEAM </v>
      </c>
      <c r="Z61" s="5" t="str">
        <f t="shared" si="7"/>
        <v xml:space="preserve">TEAM </v>
      </c>
      <c r="AA61" s="38" t="s">
        <v>704</v>
      </c>
      <c r="AB61" s="1" t="str">
        <f t="shared" si="8"/>
        <v xml:space="preserve">M </v>
      </c>
      <c r="AC61" s="1" t="str">
        <f t="shared" si="8"/>
        <v xml:space="preserve">M </v>
      </c>
      <c r="AD61" s="1" t="e">
        <f t="shared" ref="AD61:AE69" si="22">AB61+10</f>
        <v>#VALUE!</v>
      </c>
      <c r="AE61" s="1" t="e">
        <f t="shared" si="22"/>
        <v>#VALUE!</v>
      </c>
      <c r="AF61" s="5" t="e">
        <f t="shared" si="11"/>
        <v>#VALUE!</v>
      </c>
      <c r="AG61" s="282" t="e">
        <f t="shared" si="11"/>
        <v>#VALUE!</v>
      </c>
      <c r="AH61" s="287" t="s">
        <v>102</v>
      </c>
      <c r="AI61" s="1" t="e">
        <f t="shared" si="12"/>
        <v>#VALUE!</v>
      </c>
      <c r="AJ61" s="1" t="e">
        <f t="shared" si="13"/>
        <v>#VALUE!</v>
      </c>
      <c r="AK61" s="1">
        <v>47</v>
      </c>
      <c r="AL61" s="1">
        <v>49</v>
      </c>
      <c r="AM61" s="5" t="str">
        <f t="shared" si="14"/>
        <v>TEAM 47</v>
      </c>
      <c r="AN61" s="5" t="str">
        <f t="shared" si="15"/>
        <v>TEAM 49</v>
      </c>
      <c r="AO61" s="294" t="s">
        <v>103</v>
      </c>
      <c r="AP61" s="22" t="str">
        <f t="shared" si="16"/>
        <v>47</v>
      </c>
      <c r="AQ61" s="22" t="str">
        <f t="shared" si="16"/>
        <v>49</v>
      </c>
      <c r="AR61" s="22">
        <f t="shared" si="17"/>
        <v>57</v>
      </c>
      <c r="AS61" s="22">
        <f t="shared" si="17"/>
        <v>59</v>
      </c>
      <c r="AT61" s="5" t="str">
        <f t="shared" si="18"/>
        <v>TEAM 57</v>
      </c>
      <c r="AU61" s="288" t="str">
        <f t="shared" si="18"/>
        <v>TEAM 59</v>
      </c>
    </row>
    <row r="62" spans="1:47" ht="14" thickTop="1" thickBot="1" x14ac:dyDescent="0.35">
      <c r="A62" s="34" t="s">
        <v>10</v>
      </c>
      <c r="B62" s="5" t="s">
        <v>100</v>
      </c>
      <c r="C62" s="5" t="s">
        <v>99</v>
      </c>
      <c r="D62" s="35" t="s">
        <v>175</v>
      </c>
      <c r="E62" s="1" t="str">
        <f t="shared" si="19"/>
        <v xml:space="preserve"> 8</v>
      </c>
      <c r="F62" s="1" t="str">
        <f t="shared" si="19"/>
        <v xml:space="preserve"> 4</v>
      </c>
      <c r="G62" s="1">
        <f t="shared" si="20"/>
        <v>18</v>
      </c>
      <c r="H62" s="1">
        <f t="shared" si="20"/>
        <v>14</v>
      </c>
      <c r="I62" s="5" t="str">
        <f t="shared" si="21"/>
        <v>TEAM 18</v>
      </c>
      <c r="J62" s="5" t="str">
        <f t="shared" si="21"/>
        <v>TEAM 14</v>
      </c>
      <c r="K62" s="206" t="s">
        <v>157</v>
      </c>
      <c r="L62" s="206" t="s">
        <v>153</v>
      </c>
      <c r="M62" s="36" t="s">
        <v>11</v>
      </c>
      <c r="N62" s="1" t="str">
        <f t="shared" si="3"/>
        <v>18</v>
      </c>
      <c r="O62" s="1" t="str">
        <f t="shared" si="3"/>
        <v>14</v>
      </c>
      <c r="P62" s="1">
        <f t="shared" si="4"/>
        <v>28</v>
      </c>
      <c r="Q62" s="1">
        <f t="shared" si="4"/>
        <v>24</v>
      </c>
      <c r="R62" s="5" t="str">
        <f t="shared" si="5"/>
        <v>TEAM 28</v>
      </c>
      <c r="S62" s="5" t="str">
        <f t="shared" si="5"/>
        <v>TEAM 24</v>
      </c>
      <c r="T62" s="37" t="s">
        <v>703</v>
      </c>
      <c r="Y62" s="5" t="str">
        <f t="shared" si="6"/>
        <v xml:space="preserve">TEAM </v>
      </c>
      <c r="Z62" s="5" t="str">
        <f t="shared" si="7"/>
        <v xml:space="preserve">TEAM </v>
      </c>
      <c r="AA62" s="38" t="s">
        <v>704</v>
      </c>
      <c r="AB62" s="1" t="str">
        <f t="shared" si="8"/>
        <v xml:space="preserve">M </v>
      </c>
      <c r="AC62" s="1" t="str">
        <f t="shared" si="8"/>
        <v xml:space="preserve">M </v>
      </c>
      <c r="AD62" s="1" t="e">
        <f t="shared" si="22"/>
        <v>#VALUE!</v>
      </c>
      <c r="AE62" s="1" t="e">
        <f t="shared" si="22"/>
        <v>#VALUE!</v>
      </c>
      <c r="AF62" s="5" t="e">
        <f t="shared" si="11"/>
        <v>#VALUE!</v>
      </c>
      <c r="AG62" s="282" t="e">
        <f t="shared" si="11"/>
        <v>#VALUE!</v>
      </c>
      <c r="AH62" s="287" t="s">
        <v>102</v>
      </c>
      <c r="AI62" s="1" t="e">
        <f t="shared" si="12"/>
        <v>#VALUE!</v>
      </c>
      <c r="AJ62" s="1" t="e">
        <f t="shared" si="13"/>
        <v>#VALUE!</v>
      </c>
      <c r="AK62" s="1">
        <v>54</v>
      </c>
      <c r="AL62" s="1">
        <v>50</v>
      </c>
      <c r="AM62" s="5" t="str">
        <f t="shared" si="14"/>
        <v>TEAM 54</v>
      </c>
      <c r="AN62" s="5" t="str">
        <f t="shared" si="15"/>
        <v>TEAM 50</v>
      </c>
      <c r="AO62" s="294" t="s">
        <v>103</v>
      </c>
      <c r="AP62" s="22" t="str">
        <f t="shared" si="16"/>
        <v>54</v>
      </c>
      <c r="AQ62" s="22" t="str">
        <f t="shared" si="16"/>
        <v>50</v>
      </c>
      <c r="AR62" s="22">
        <f t="shared" si="17"/>
        <v>64</v>
      </c>
      <c r="AS62" s="22">
        <f t="shared" si="17"/>
        <v>60</v>
      </c>
      <c r="AT62" s="5" t="str">
        <f t="shared" si="18"/>
        <v>TEAM 64</v>
      </c>
      <c r="AU62" s="288" t="str">
        <f t="shared" si="18"/>
        <v>TEAM 60</v>
      </c>
    </row>
    <row r="63" spans="1:47" ht="14" thickTop="1" thickBot="1" x14ac:dyDescent="0.35">
      <c r="A63" s="34" t="s">
        <v>10</v>
      </c>
      <c r="B63" s="5" t="s">
        <v>95</v>
      </c>
      <c r="C63" s="5" t="s">
        <v>92</v>
      </c>
      <c r="D63" s="35" t="s">
        <v>175</v>
      </c>
      <c r="E63" s="1" t="str">
        <f t="shared" si="19"/>
        <v xml:space="preserve"> 9</v>
      </c>
      <c r="F63" s="1" t="str">
        <f t="shared" si="19"/>
        <v xml:space="preserve"> 6</v>
      </c>
      <c r="G63" s="1">
        <f t="shared" si="20"/>
        <v>19</v>
      </c>
      <c r="H63" s="1">
        <f t="shared" si="20"/>
        <v>16</v>
      </c>
      <c r="I63" s="5" t="str">
        <f t="shared" si="21"/>
        <v>TEAM 19</v>
      </c>
      <c r="J63" s="5" t="str">
        <f t="shared" si="21"/>
        <v>TEAM 16</v>
      </c>
      <c r="K63" s="206" t="s">
        <v>158</v>
      </c>
      <c r="L63" s="206" t="s">
        <v>155</v>
      </c>
      <c r="M63" s="36" t="s">
        <v>11</v>
      </c>
      <c r="N63" s="1" t="str">
        <f t="shared" si="3"/>
        <v>19</v>
      </c>
      <c r="O63" s="1" t="str">
        <f t="shared" si="3"/>
        <v>16</v>
      </c>
      <c r="P63" s="1">
        <f t="shared" si="4"/>
        <v>29</v>
      </c>
      <c r="Q63" s="1">
        <f t="shared" si="4"/>
        <v>26</v>
      </c>
      <c r="R63" s="5" t="str">
        <f t="shared" si="5"/>
        <v>TEAM 29</v>
      </c>
      <c r="S63" s="5" t="str">
        <f t="shared" si="5"/>
        <v>TEAM 26</v>
      </c>
      <c r="T63" s="37" t="s">
        <v>703</v>
      </c>
      <c r="Y63" s="5" t="str">
        <f t="shared" si="6"/>
        <v xml:space="preserve">TEAM </v>
      </c>
      <c r="Z63" s="5" t="str">
        <f t="shared" si="7"/>
        <v xml:space="preserve">TEAM </v>
      </c>
      <c r="AA63" s="38" t="s">
        <v>704</v>
      </c>
      <c r="AB63" s="1" t="str">
        <f t="shared" si="8"/>
        <v xml:space="preserve">M </v>
      </c>
      <c r="AC63" s="1" t="str">
        <f t="shared" si="8"/>
        <v xml:space="preserve">M </v>
      </c>
      <c r="AD63" s="1" t="e">
        <f t="shared" si="22"/>
        <v>#VALUE!</v>
      </c>
      <c r="AE63" s="1" t="e">
        <f t="shared" si="22"/>
        <v>#VALUE!</v>
      </c>
      <c r="AF63" s="5" t="e">
        <f t="shared" si="11"/>
        <v>#VALUE!</v>
      </c>
      <c r="AG63" s="282" t="e">
        <f t="shared" si="11"/>
        <v>#VALUE!</v>
      </c>
      <c r="AH63" s="287" t="s">
        <v>102</v>
      </c>
      <c r="AI63" s="1" t="e">
        <f t="shared" si="12"/>
        <v>#VALUE!</v>
      </c>
      <c r="AJ63" s="1" t="e">
        <f t="shared" si="13"/>
        <v>#VALUE!</v>
      </c>
      <c r="AK63" s="1">
        <v>55</v>
      </c>
      <c r="AL63" s="1">
        <v>52</v>
      </c>
      <c r="AM63" s="5" t="str">
        <f t="shared" si="14"/>
        <v>TEAM 55</v>
      </c>
      <c r="AN63" s="5" t="str">
        <f t="shared" si="15"/>
        <v>TEAM 52</v>
      </c>
      <c r="AO63" s="294" t="s">
        <v>103</v>
      </c>
      <c r="AP63" s="22" t="str">
        <f t="shared" si="16"/>
        <v>55</v>
      </c>
      <c r="AQ63" s="22" t="str">
        <f t="shared" si="16"/>
        <v>52</v>
      </c>
      <c r="AR63" s="22">
        <f t="shared" si="17"/>
        <v>65</v>
      </c>
      <c r="AS63" s="22">
        <f t="shared" si="17"/>
        <v>62</v>
      </c>
      <c r="AT63" s="5" t="str">
        <f t="shared" si="18"/>
        <v>TEAM 65</v>
      </c>
      <c r="AU63" s="288" t="str">
        <f t="shared" si="18"/>
        <v>TEAM 62</v>
      </c>
    </row>
    <row r="64" spans="1:47" ht="14" thickTop="1" thickBot="1" x14ac:dyDescent="0.35">
      <c r="A64" s="71" t="s">
        <v>10</v>
      </c>
      <c r="B64" s="5" t="s">
        <v>98</v>
      </c>
      <c r="C64" s="5" t="s">
        <v>96</v>
      </c>
      <c r="D64" s="35" t="s">
        <v>175</v>
      </c>
      <c r="E64" s="1" t="str">
        <f t="shared" si="19"/>
        <v xml:space="preserve"> 7</v>
      </c>
      <c r="F64" s="1" t="str">
        <f t="shared" si="19"/>
        <v xml:space="preserve"> 2</v>
      </c>
      <c r="G64" s="1">
        <f t="shared" si="20"/>
        <v>17</v>
      </c>
      <c r="H64" s="1">
        <f t="shared" si="20"/>
        <v>12</v>
      </c>
      <c r="I64" s="5" t="str">
        <f t="shared" si="21"/>
        <v>TEAM 17</v>
      </c>
      <c r="J64" s="5" t="str">
        <f t="shared" si="21"/>
        <v>TEAM 12</v>
      </c>
      <c r="K64" s="206" t="s">
        <v>156</v>
      </c>
      <c r="L64" s="206" t="s">
        <v>151</v>
      </c>
      <c r="M64" s="36" t="s">
        <v>11</v>
      </c>
      <c r="N64" s="1" t="str">
        <f t="shared" si="3"/>
        <v>17</v>
      </c>
      <c r="O64" s="1" t="str">
        <f t="shared" si="3"/>
        <v>12</v>
      </c>
      <c r="P64" s="1">
        <f t="shared" si="4"/>
        <v>27</v>
      </c>
      <c r="Q64" s="1">
        <f t="shared" si="4"/>
        <v>22</v>
      </c>
      <c r="R64" s="5" t="str">
        <f t="shared" si="5"/>
        <v>TEAM 27</v>
      </c>
      <c r="S64" s="5" t="str">
        <f t="shared" si="5"/>
        <v>TEAM 22</v>
      </c>
      <c r="T64" s="37" t="s">
        <v>703</v>
      </c>
      <c r="Y64" s="5" t="str">
        <f t="shared" si="6"/>
        <v xml:space="preserve">TEAM </v>
      </c>
      <c r="Z64" s="5" t="str">
        <f t="shared" si="7"/>
        <v xml:space="preserve">TEAM </v>
      </c>
      <c r="AA64" s="38" t="s">
        <v>704</v>
      </c>
      <c r="AB64" s="1" t="str">
        <f t="shared" si="8"/>
        <v xml:space="preserve">M </v>
      </c>
      <c r="AC64" s="1" t="str">
        <f t="shared" si="8"/>
        <v xml:space="preserve">M </v>
      </c>
      <c r="AD64" s="1" t="e">
        <f t="shared" si="22"/>
        <v>#VALUE!</v>
      </c>
      <c r="AE64" s="1" t="e">
        <f t="shared" si="22"/>
        <v>#VALUE!</v>
      </c>
      <c r="AF64" s="5" t="e">
        <f t="shared" si="11"/>
        <v>#VALUE!</v>
      </c>
      <c r="AG64" s="282" t="e">
        <f t="shared" si="11"/>
        <v>#VALUE!</v>
      </c>
      <c r="AH64" s="287" t="s">
        <v>102</v>
      </c>
      <c r="AI64" s="1" t="e">
        <f t="shared" si="12"/>
        <v>#VALUE!</v>
      </c>
      <c r="AJ64" s="1" t="e">
        <f t="shared" si="13"/>
        <v>#VALUE!</v>
      </c>
      <c r="AK64" s="1">
        <v>53</v>
      </c>
      <c r="AL64" s="1">
        <v>48</v>
      </c>
      <c r="AM64" s="5" t="str">
        <f t="shared" si="14"/>
        <v>TEAM 53</v>
      </c>
      <c r="AN64" s="5" t="str">
        <f t="shared" si="15"/>
        <v>TEAM 48</v>
      </c>
      <c r="AO64" s="294" t="s">
        <v>103</v>
      </c>
      <c r="AP64" s="22" t="str">
        <f t="shared" si="16"/>
        <v>53</v>
      </c>
      <c r="AQ64" s="22" t="str">
        <f t="shared" si="16"/>
        <v>48</v>
      </c>
      <c r="AR64" s="22">
        <f t="shared" si="17"/>
        <v>63</v>
      </c>
      <c r="AS64" s="22">
        <f t="shared" si="17"/>
        <v>58</v>
      </c>
      <c r="AT64" s="5" t="str">
        <f t="shared" si="18"/>
        <v>TEAM 63</v>
      </c>
      <c r="AU64" s="288" t="str">
        <f t="shared" si="18"/>
        <v>TEAM 58</v>
      </c>
    </row>
    <row r="65" spans="1:47" ht="14" thickTop="1" thickBot="1" x14ac:dyDescent="0.35">
      <c r="A65" s="34" t="s">
        <v>10</v>
      </c>
      <c r="B65" s="5" t="s">
        <v>92</v>
      </c>
      <c r="C65" s="5" t="s">
        <v>97</v>
      </c>
      <c r="D65" s="35" t="s">
        <v>175</v>
      </c>
      <c r="E65" s="1" t="str">
        <f t="shared" si="19"/>
        <v xml:space="preserve"> 6</v>
      </c>
      <c r="F65" s="1" t="str">
        <f t="shared" si="19"/>
        <v xml:space="preserve"> 1</v>
      </c>
      <c r="G65" s="1">
        <f t="shared" si="20"/>
        <v>16</v>
      </c>
      <c r="H65" s="1">
        <f t="shared" si="20"/>
        <v>11</v>
      </c>
      <c r="I65" s="5" t="str">
        <f t="shared" si="21"/>
        <v>TEAM 16</v>
      </c>
      <c r="J65" s="5" t="str">
        <f t="shared" si="21"/>
        <v>TEAM 11</v>
      </c>
      <c r="K65" s="206" t="s">
        <v>155</v>
      </c>
      <c r="L65" s="206" t="s">
        <v>150</v>
      </c>
      <c r="M65" s="36" t="s">
        <v>11</v>
      </c>
      <c r="N65" s="1" t="str">
        <f t="shared" si="3"/>
        <v>16</v>
      </c>
      <c r="O65" s="1" t="str">
        <f t="shared" si="3"/>
        <v>11</v>
      </c>
      <c r="P65" s="1">
        <f t="shared" si="4"/>
        <v>26</v>
      </c>
      <c r="Q65" s="1">
        <f t="shared" si="4"/>
        <v>21</v>
      </c>
      <c r="R65" s="5" t="str">
        <f t="shared" si="5"/>
        <v>TEAM 26</v>
      </c>
      <c r="S65" s="5" t="str">
        <f t="shared" si="5"/>
        <v>TEAM 21</v>
      </c>
      <c r="T65" s="37" t="s">
        <v>703</v>
      </c>
      <c r="Y65" s="5" t="str">
        <f t="shared" si="6"/>
        <v xml:space="preserve">TEAM </v>
      </c>
      <c r="Z65" s="5" t="str">
        <f t="shared" si="7"/>
        <v xml:space="preserve">TEAM </v>
      </c>
      <c r="AA65" s="38" t="s">
        <v>704</v>
      </c>
      <c r="AB65" s="1" t="str">
        <f t="shared" si="8"/>
        <v xml:space="preserve">M </v>
      </c>
      <c r="AC65" s="1" t="str">
        <f t="shared" si="8"/>
        <v xml:space="preserve">M </v>
      </c>
      <c r="AD65" s="1" t="e">
        <f t="shared" si="22"/>
        <v>#VALUE!</v>
      </c>
      <c r="AE65" s="1" t="e">
        <f t="shared" si="22"/>
        <v>#VALUE!</v>
      </c>
      <c r="AF65" s="5" t="e">
        <f t="shared" si="11"/>
        <v>#VALUE!</v>
      </c>
      <c r="AG65" s="282" t="e">
        <f t="shared" si="11"/>
        <v>#VALUE!</v>
      </c>
      <c r="AH65" s="287" t="s">
        <v>102</v>
      </c>
      <c r="AI65" s="1" t="e">
        <f t="shared" si="12"/>
        <v>#VALUE!</v>
      </c>
      <c r="AJ65" s="1" t="e">
        <f t="shared" si="13"/>
        <v>#VALUE!</v>
      </c>
      <c r="AK65" s="1">
        <v>52</v>
      </c>
      <c r="AL65" s="1">
        <v>47</v>
      </c>
      <c r="AM65" s="5" t="str">
        <f t="shared" si="14"/>
        <v>TEAM 52</v>
      </c>
      <c r="AN65" s="5" t="str">
        <f t="shared" si="15"/>
        <v>TEAM 47</v>
      </c>
      <c r="AO65" s="294" t="s">
        <v>103</v>
      </c>
      <c r="AP65" s="22" t="str">
        <f t="shared" si="16"/>
        <v>52</v>
      </c>
      <c r="AQ65" s="22" t="str">
        <f t="shared" si="16"/>
        <v>47</v>
      </c>
      <c r="AR65" s="22">
        <f t="shared" si="17"/>
        <v>62</v>
      </c>
      <c r="AS65" s="22">
        <f t="shared" si="17"/>
        <v>57</v>
      </c>
      <c r="AT65" s="5" t="str">
        <f t="shared" si="18"/>
        <v>TEAM 62</v>
      </c>
      <c r="AU65" s="288" t="str">
        <f t="shared" si="18"/>
        <v>TEAM 57</v>
      </c>
    </row>
    <row r="66" spans="1:47" ht="14" thickTop="1" thickBot="1" x14ac:dyDescent="0.35">
      <c r="A66" s="34" t="s">
        <v>10</v>
      </c>
      <c r="B66" s="5" t="s">
        <v>96</v>
      </c>
      <c r="C66" s="5" t="s">
        <v>101</v>
      </c>
      <c r="D66" s="35" t="s">
        <v>175</v>
      </c>
      <c r="E66" s="1" t="str">
        <f t="shared" si="19"/>
        <v xml:space="preserve"> 2</v>
      </c>
      <c r="F66" s="1" t="str">
        <f t="shared" si="19"/>
        <v>10</v>
      </c>
      <c r="G66" s="1">
        <f t="shared" si="20"/>
        <v>12</v>
      </c>
      <c r="H66" s="1">
        <f t="shared" si="20"/>
        <v>20</v>
      </c>
      <c r="I66" s="5" t="str">
        <f t="shared" si="21"/>
        <v>TEAM 12</v>
      </c>
      <c r="J66" s="5" t="str">
        <f t="shared" si="21"/>
        <v>TEAM 20</v>
      </c>
      <c r="K66" s="206" t="s">
        <v>151</v>
      </c>
      <c r="L66" s="206" t="s">
        <v>159</v>
      </c>
      <c r="M66" s="36" t="s">
        <v>11</v>
      </c>
      <c r="N66" s="1" t="str">
        <f t="shared" si="3"/>
        <v>12</v>
      </c>
      <c r="O66" s="1" t="str">
        <f t="shared" si="3"/>
        <v>20</v>
      </c>
      <c r="P66" s="1">
        <f t="shared" si="4"/>
        <v>22</v>
      </c>
      <c r="Q66" s="1">
        <f t="shared" si="4"/>
        <v>30</v>
      </c>
      <c r="R66" s="5" t="str">
        <f t="shared" si="5"/>
        <v>TEAM 22</v>
      </c>
      <c r="S66" s="5" t="str">
        <f t="shared" si="5"/>
        <v>TEAM 30</v>
      </c>
      <c r="T66" s="37" t="s">
        <v>703</v>
      </c>
      <c r="Y66" s="5" t="str">
        <f t="shared" si="6"/>
        <v xml:space="preserve">TEAM </v>
      </c>
      <c r="Z66" s="5" t="str">
        <f t="shared" si="7"/>
        <v xml:space="preserve">TEAM </v>
      </c>
      <c r="AA66" s="38" t="s">
        <v>704</v>
      </c>
      <c r="AB66" s="1" t="str">
        <f t="shared" si="8"/>
        <v xml:space="preserve">M </v>
      </c>
      <c r="AC66" s="1" t="str">
        <f t="shared" si="8"/>
        <v xml:space="preserve">M </v>
      </c>
      <c r="AD66" s="1" t="e">
        <f t="shared" si="22"/>
        <v>#VALUE!</v>
      </c>
      <c r="AE66" s="1" t="e">
        <f t="shared" si="22"/>
        <v>#VALUE!</v>
      </c>
      <c r="AF66" s="5" t="e">
        <f t="shared" si="11"/>
        <v>#VALUE!</v>
      </c>
      <c r="AG66" s="282" t="e">
        <f t="shared" si="11"/>
        <v>#VALUE!</v>
      </c>
      <c r="AH66" s="287" t="s">
        <v>102</v>
      </c>
      <c r="AI66" s="1" t="e">
        <f t="shared" si="12"/>
        <v>#VALUE!</v>
      </c>
      <c r="AJ66" s="1" t="e">
        <f t="shared" si="13"/>
        <v>#VALUE!</v>
      </c>
      <c r="AK66" s="1">
        <v>48</v>
      </c>
      <c r="AL66" s="1">
        <v>56</v>
      </c>
      <c r="AM66" s="5" t="str">
        <f t="shared" si="14"/>
        <v>TEAM 48</v>
      </c>
      <c r="AN66" s="5" t="str">
        <f t="shared" si="15"/>
        <v>TEAM 56</v>
      </c>
      <c r="AO66" s="294" t="s">
        <v>103</v>
      </c>
      <c r="AP66" s="22" t="str">
        <f t="shared" si="16"/>
        <v>48</v>
      </c>
      <c r="AQ66" s="22" t="str">
        <f t="shared" si="16"/>
        <v>56</v>
      </c>
      <c r="AR66" s="22">
        <f t="shared" si="17"/>
        <v>58</v>
      </c>
      <c r="AS66" s="22">
        <f t="shared" si="17"/>
        <v>66</v>
      </c>
      <c r="AT66" s="5" t="str">
        <f t="shared" si="18"/>
        <v>TEAM 58</v>
      </c>
      <c r="AU66" s="288" t="str">
        <f t="shared" si="18"/>
        <v>TEAM 66</v>
      </c>
    </row>
    <row r="67" spans="1:47" ht="14" thickTop="1" thickBot="1" x14ac:dyDescent="0.35">
      <c r="A67" s="34" t="s">
        <v>10</v>
      </c>
      <c r="B67" s="5" t="s">
        <v>94</v>
      </c>
      <c r="C67" s="5" t="s">
        <v>99</v>
      </c>
      <c r="D67" s="35" t="s">
        <v>175</v>
      </c>
      <c r="E67" s="1" t="str">
        <f t="shared" si="19"/>
        <v xml:space="preserve"> 5</v>
      </c>
      <c r="F67" s="1" t="str">
        <f t="shared" si="19"/>
        <v xml:space="preserve"> 4</v>
      </c>
      <c r="G67" s="1">
        <f t="shared" si="20"/>
        <v>15</v>
      </c>
      <c r="H67" s="1">
        <f t="shared" si="20"/>
        <v>14</v>
      </c>
      <c r="I67" s="5" t="str">
        <f t="shared" si="21"/>
        <v>TEAM 15</v>
      </c>
      <c r="J67" s="5" t="str">
        <f t="shared" si="21"/>
        <v>TEAM 14</v>
      </c>
      <c r="K67" s="206" t="s">
        <v>154</v>
      </c>
      <c r="L67" s="206" t="s">
        <v>153</v>
      </c>
      <c r="M67" s="36" t="s">
        <v>11</v>
      </c>
      <c r="N67" s="1" t="str">
        <f t="shared" si="3"/>
        <v>15</v>
      </c>
      <c r="O67" s="1" t="str">
        <f t="shared" si="3"/>
        <v>14</v>
      </c>
      <c r="P67" s="1">
        <f t="shared" si="4"/>
        <v>25</v>
      </c>
      <c r="Q67" s="1">
        <f t="shared" si="4"/>
        <v>24</v>
      </c>
      <c r="R67" s="5" t="str">
        <f t="shared" si="5"/>
        <v>TEAM 25</v>
      </c>
      <c r="S67" s="5" t="str">
        <f t="shared" si="5"/>
        <v>TEAM 24</v>
      </c>
      <c r="T67" s="37" t="s">
        <v>703</v>
      </c>
      <c r="Y67" s="5" t="str">
        <f t="shared" si="6"/>
        <v xml:space="preserve">TEAM </v>
      </c>
      <c r="Z67" s="5" t="str">
        <f t="shared" si="7"/>
        <v xml:space="preserve">TEAM </v>
      </c>
      <c r="AA67" s="38" t="s">
        <v>704</v>
      </c>
      <c r="AB67" s="1" t="str">
        <f t="shared" si="8"/>
        <v xml:space="preserve">M </v>
      </c>
      <c r="AC67" s="1" t="str">
        <f t="shared" si="8"/>
        <v xml:space="preserve">M </v>
      </c>
      <c r="AD67" s="1" t="e">
        <f t="shared" si="22"/>
        <v>#VALUE!</v>
      </c>
      <c r="AE67" s="1" t="e">
        <f t="shared" si="22"/>
        <v>#VALUE!</v>
      </c>
      <c r="AF67" s="5" t="e">
        <f t="shared" si="11"/>
        <v>#VALUE!</v>
      </c>
      <c r="AG67" s="282" t="e">
        <f t="shared" si="11"/>
        <v>#VALUE!</v>
      </c>
      <c r="AH67" s="287" t="s">
        <v>102</v>
      </c>
      <c r="AI67" s="1" t="e">
        <f t="shared" si="12"/>
        <v>#VALUE!</v>
      </c>
      <c r="AJ67" s="1" t="e">
        <f t="shared" si="13"/>
        <v>#VALUE!</v>
      </c>
      <c r="AK67" s="1">
        <v>51</v>
      </c>
      <c r="AL67" s="1">
        <v>50</v>
      </c>
      <c r="AM67" s="5" t="str">
        <f t="shared" si="14"/>
        <v>TEAM 51</v>
      </c>
      <c r="AN67" s="5" t="str">
        <f t="shared" si="15"/>
        <v>TEAM 50</v>
      </c>
      <c r="AO67" s="294" t="s">
        <v>103</v>
      </c>
      <c r="AP67" s="22" t="str">
        <f t="shared" si="16"/>
        <v>51</v>
      </c>
      <c r="AQ67" s="22" t="str">
        <f t="shared" si="16"/>
        <v>50</v>
      </c>
      <c r="AR67" s="22">
        <f t="shared" si="17"/>
        <v>61</v>
      </c>
      <c r="AS67" s="22">
        <f t="shared" si="17"/>
        <v>60</v>
      </c>
      <c r="AT67" s="5" t="str">
        <f t="shared" si="18"/>
        <v>TEAM 61</v>
      </c>
      <c r="AU67" s="288" t="str">
        <f t="shared" si="18"/>
        <v>TEAM 60</v>
      </c>
    </row>
    <row r="68" spans="1:47" ht="14" thickTop="1" thickBot="1" x14ac:dyDescent="0.35">
      <c r="A68" s="34" t="s">
        <v>10</v>
      </c>
      <c r="B68" s="5" t="s">
        <v>93</v>
      </c>
      <c r="C68" s="5" t="s">
        <v>100</v>
      </c>
      <c r="D68" s="35" t="s">
        <v>175</v>
      </c>
      <c r="E68" s="1" t="str">
        <f t="shared" si="19"/>
        <v xml:space="preserve"> 3</v>
      </c>
      <c r="F68" s="1" t="str">
        <f t="shared" si="19"/>
        <v xml:space="preserve"> 8</v>
      </c>
      <c r="G68" s="1">
        <f t="shared" si="20"/>
        <v>13</v>
      </c>
      <c r="H68" s="1">
        <f t="shared" si="20"/>
        <v>18</v>
      </c>
      <c r="I68" s="5" t="str">
        <f t="shared" si="21"/>
        <v>TEAM 13</v>
      </c>
      <c r="J68" s="5" t="str">
        <f t="shared" si="21"/>
        <v>TEAM 18</v>
      </c>
      <c r="K68" s="206" t="s">
        <v>152</v>
      </c>
      <c r="L68" s="206" t="s">
        <v>157</v>
      </c>
      <c r="M68" s="36" t="s">
        <v>11</v>
      </c>
      <c r="N68" s="1" t="str">
        <f t="shared" si="3"/>
        <v>13</v>
      </c>
      <c r="O68" s="1" t="str">
        <f t="shared" si="3"/>
        <v>18</v>
      </c>
      <c r="P68" s="1">
        <f t="shared" si="4"/>
        <v>23</v>
      </c>
      <c r="Q68" s="1">
        <f t="shared" si="4"/>
        <v>28</v>
      </c>
      <c r="R68" s="5" t="str">
        <f t="shared" si="5"/>
        <v>TEAM 23</v>
      </c>
      <c r="S68" s="5" t="str">
        <f t="shared" si="5"/>
        <v>TEAM 28</v>
      </c>
      <c r="T68" s="37" t="s">
        <v>703</v>
      </c>
      <c r="Y68" s="5" t="str">
        <f t="shared" si="6"/>
        <v xml:space="preserve">TEAM </v>
      </c>
      <c r="Z68" s="5" t="str">
        <f t="shared" si="7"/>
        <v xml:space="preserve">TEAM </v>
      </c>
      <c r="AA68" s="38" t="s">
        <v>704</v>
      </c>
      <c r="AB68" s="1" t="str">
        <f t="shared" si="8"/>
        <v xml:space="preserve">M </v>
      </c>
      <c r="AC68" s="1" t="str">
        <f t="shared" si="8"/>
        <v xml:space="preserve">M </v>
      </c>
      <c r="AD68" s="1" t="e">
        <f t="shared" si="22"/>
        <v>#VALUE!</v>
      </c>
      <c r="AE68" s="1" t="e">
        <f t="shared" si="22"/>
        <v>#VALUE!</v>
      </c>
      <c r="AF68" s="5" t="e">
        <f t="shared" si="11"/>
        <v>#VALUE!</v>
      </c>
      <c r="AG68" s="282" t="e">
        <f t="shared" si="11"/>
        <v>#VALUE!</v>
      </c>
      <c r="AH68" s="287" t="s">
        <v>102</v>
      </c>
      <c r="AI68" s="1" t="e">
        <f t="shared" si="12"/>
        <v>#VALUE!</v>
      </c>
      <c r="AJ68" s="1" t="e">
        <f t="shared" si="13"/>
        <v>#VALUE!</v>
      </c>
      <c r="AK68" s="1">
        <v>49</v>
      </c>
      <c r="AL68" s="1">
        <v>54</v>
      </c>
      <c r="AM68" s="5" t="str">
        <f t="shared" si="14"/>
        <v>TEAM 49</v>
      </c>
      <c r="AN68" s="5" t="str">
        <f t="shared" si="15"/>
        <v>TEAM 54</v>
      </c>
      <c r="AO68" s="294" t="s">
        <v>103</v>
      </c>
      <c r="AP68" s="22" t="str">
        <f t="shared" si="16"/>
        <v>49</v>
      </c>
      <c r="AQ68" s="22" t="str">
        <f t="shared" si="16"/>
        <v>54</v>
      </c>
      <c r="AR68" s="22">
        <f t="shared" si="17"/>
        <v>59</v>
      </c>
      <c r="AS68" s="22">
        <f t="shared" si="17"/>
        <v>64</v>
      </c>
      <c r="AT68" s="5" t="str">
        <f t="shared" si="18"/>
        <v>TEAM 59</v>
      </c>
      <c r="AU68" s="288" t="str">
        <f t="shared" si="18"/>
        <v>TEAM 64</v>
      </c>
    </row>
    <row r="69" spans="1:47" ht="14" thickTop="1" thickBot="1" x14ac:dyDescent="0.35">
      <c r="A69" s="34" t="s">
        <v>10</v>
      </c>
      <c r="B69" s="5" t="s">
        <v>95</v>
      </c>
      <c r="C69" s="5" t="s">
        <v>98</v>
      </c>
      <c r="D69" s="35" t="s">
        <v>175</v>
      </c>
      <c r="E69" s="1" t="str">
        <f t="shared" si="19"/>
        <v xml:space="preserve"> 9</v>
      </c>
      <c r="F69" s="1" t="str">
        <f t="shared" si="19"/>
        <v xml:space="preserve"> 7</v>
      </c>
      <c r="G69" s="1">
        <f t="shared" si="20"/>
        <v>19</v>
      </c>
      <c r="H69" s="1">
        <f t="shared" si="20"/>
        <v>17</v>
      </c>
      <c r="I69" s="5" t="str">
        <f t="shared" si="21"/>
        <v>TEAM 19</v>
      </c>
      <c r="J69" s="5" t="str">
        <f t="shared" si="21"/>
        <v>TEAM 17</v>
      </c>
      <c r="K69" s="206" t="s">
        <v>158</v>
      </c>
      <c r="L69" s="206" t="s">
        <v>156</v>
      </c>
      <c r="M69" s="36" t="s">
        <v>11</v>
      </c>
      <c r="N69" s="1" t="str">
        <f t="shared" si="3"/>
        <v>19</v>
      </c>
      <c r="O69" s="1" t="str">
        <f t="shared" si="3"/>
        <v>17</v>
      </c>
      <c r="P69" s="1">
        <f t="shared" si="4"/>
        <v>29</v>
      </c>
      <c r="Q69" s="1">
        <f t="shared" si="4"/>
        <v>27</v>
      </c>
      <c r="R69" s="5" t="str">
        <f t="shared" si="5"/>
        <v>TEAM 29</v>
      </c>
      <c r="S69" s="5" t="str">
        <f t="shared" si="5"/>
        <v>TEAM 27</v>
      </c>
      <c r="T69" s="37" t="s">
        <v>703</v>
      </c>
      <c r="Y69" s="5" t="str">
        <f t="shared" si="6"/>
        <v xml:space="preserve">TEAM </v>
      </c>
      <c r="Z69" s="5" t="str">
        <f t="shared" si="7"/>
        <v xml:space="preserve">TEAM </v>
      </c>
      <c r="AA69" s="38" t="s">
        <v>704</v>
      </c>
      <c r="AB69" s="1" t="str">
        <f t="shared" si="8"/>
        <v xml:space="preserve">M </v>
      </c>
      <c r="AC69" s="1" t="str">
        <f t="shared" si="8"/>
        <v xml:space="preserve">M </v>
      </c>
      <c r="AD69" s="1" t="e">
        <f t="shared" si="22"/>
        <v>#VALUE!</v>
      </c>
      <c r="AE69" s="1" t="e">
        <f t="shared" si="22"/>
        <v>#VALUE!</v>
      </c>
      <c r="AF69" s="5" t="e">
        <f t="shared" si="11"/>
        <v>#VALUE!</v>
      </c>
      <c r="AG69" s="282" t="e">
        <f t="shared" si="11"/>
        <v>#VALUE!</v>
      </c>
      <c r="AH69" s="287" t="s">
        <v>102</v>
      </c>
      <c r="AI69" s="1" t="e">
        <f t="shared" si="12"/>
        <v>#VALUE!</v>
      </c>
      <c r="AJ69" s="1" t="e">
        <f t="shared" si="13"/>
        <v>#VALUE!</v>
      </c>
      <c r="AK69" s="1">
        <v>55</v>
      </c>
      <c r="AL69" s="1">
        <v>53</v>
      </c>
      <c r="AM69" s="5" t="str">
        <f t="shared" si="14"/>
        <v>TEAM 55</v>
      </c>
      <c r="AN69" s="5" t="str">
        <f t="shared" si="15"/>
        <v>TEAM 53</v>
      </c>
      <c r="AO69" s="294" t="s">
        <v>103</v>
      </c>
      <c r="AP69" s="22" t="str">
        <f t="shared" si="16"/>
        <v>55</v>
      </c>
      <c r="AQ69" s="22" t="str">
        <f t="shared" si="16"/>
        <v>53</v>
      </c>
      <c r="AR69" s="22">
        <f t="shared" si="17"/>
        <v>65</v>
      </c>
      <c r="AS69" s="22">
        <f t="shared" si="17"/>
        <v>63</v>
      </c>
      <c r="AT69" s="5" t="str">
        <f t="shared" si="18"/>
        <v>TEAM 65</v>
      </c>
      <c r="AU69" s="288" t="str">
        <f t="shared" si="18"/>
        <v>TEAM 63</v>
      </c>
    </row>
    <row r="70" spans="1:47" ht="14" thickTop="1" thickBot="1" x14ac:dyDescent="0.35">
      <c r="A70" s="34" t="s">
        <v>10</v>
      </c>
      <c r="B70" s="5" t="s">
        <v>101</v>
      </c>
      <c r="C70" s="5" t="s">
        <v>95</v>
      </c>
      <c r="D70" s="35" t="s">
        <v>175</v>
      </c>
      <c r="E70" s="1" t="str">
        <f t="shared" si="19"/>
        <v>10</v>
      </c>
      <c r="F70" s="1" t="str">
        <f t="shared" si="19"/>
        <v xml:space="preserve"> 9</v>
      </c>
      <c r="G70" s="1">
        <f t="shared" si="20"/>
        <v>20</v>
      </c>
      <c r="H70" s="1">
        <f t="shared" si="20"/>
        <v>19</v>
      </c>
      <c r="I70" s="5" t="str">
        <f t="shared" si="21"/>
        <v>TEAM 20</v>
      </c>
      <c r="J70" s="5" t="str">
        <f t="shared" si="21"/>
        <v>TEAM 19</v>
      </c>
      <c r="K70" s="206" t="s">
        <v>159</v>
      </c>
      <c r="L70" s="206" t="s">
        <v>158</v>
      </c>
      <c r="M70" s="36" t="s">
        <v>11</v>
      </c>
      <c r="N70" s="1" t="str">
        <f t="shared" ref="N70:O94" si="23">RIGHT(I70,2)</f>
        <v>20</v>
      </c>
      <c r="O70" s="1" t="str">
        <f t="shared" si="23"/>
        <v>19</v>
      </c>
      <c r="P70" s="1">
        <f t="shared" ref="P70:Q94" si="24">N70+10</f>
        <v>30</v>
      </c>
      <c r="Q70" s="1">
        <f t="shared" si="24"/>
        <v>29</v>
      </c>
      <c r="R70" s="5" t="str">
        <f t="shared" ref="R70:S94" si="25">CONCATENATE("TEAM ",P70)</f>
        <v>TEAM 30</v>
      </c>
      <c r="S70" s="5" t="str">
        <f t="shared" si="25"/>
        <v>TEAM 29</v>
      </c>
      <c r="T70" s="37" t="s">
        <v>703</v>
      </c>
      <c r="Y70" s="5" t="str">
        <f t="shared" ref="Y70:Y94" si="26">CONCATENATE("TEAM ",W70)</f>
        <v xml:space="preserve">TEAM </v>
      </c>
      <c r="Z70" s="5" t="str">
        <f t="shared" ref="Z70:Z94" si="27">CONCATENATE("TEAM ",X70)</f>
        <v xml:space="preserve">TEAM </v>
      </c>
      <c r="AA70" s="38" t="s">
        <v>704</v>
      </c>
      <c r="AB70" s="1" t="str">
        <f t="shared" ref="AB70:AC94" si="28">RIGHT(Y70,2)</f>
        <v xml:space="preserve">M </v>
      </c>
      <c r="AC70" s="1" t="str">
        <f t="shared" si="28"/>
        <v xml:space="preserve">M </v>
      </c>
      <c r="AD70" s="1" t="e">
        <f t="shared" ref="AD70:AE94" si="29">AB70+10</f>
        <v>#VALUE!</v>
      </c>
      <c r="AE70" s="1" t="e">
        <f t="shared" si="29"/>
        <v>#VALUE!</v>
      </c>
      <c r="AF70" s="5" t="e">
        <f t="shared" ref="AF70:AG94" si="30">CONCATENATE("TEAM ",AD70)</f>
        <v>#VALUE!</v>
      </c>
      <c r="AG70" s="282" t="e">
        <f t="shared" si="30"/>
        <v>#VALUE!</v>
      </c>
      <c r="AH70" s="287" t="s">
        <v>102</v>
      </c>
      <c r="AI70" s="1" t="e">
        <f t="shared" ref="AI70:AI94" si="31">RIGHT(AF70,2)</f>
        <v>#VALUE!</v>
      </c>
      <c r="AJ70" s="1" t="e">
        <f t="shared" ref="AJ70:AJ94" si="32">RIGHT(AG70,2)</f>
        <v>#VALUE!</v>
      </c>
      <c r="AK70" s="1">
        <v>56</v>
      </c>
      <c r="AL70" s="1">
        <v>55</v>
      </c>
      <c r="AM70" s="5" t="str">
        <f t="shared" ref="AM70:AM94" si="33">CONCATENATE("TEAM ",AK70)</f>
        <v>TEAM 56</v>
      </c>
      <c r="AN70" s="5" t="str">
        <f t="shared" ref="AN70:AN94" si="34">CONCATENATE("TEAM ",AL70)</f>
        <v>TEAM 55</v>
      </c>
      <c r="AO70" s="294" t="s">
        <v>103</v>
      </c>
      <c r="AP70" s="22" t="str">
        <f t="shared" ref="AP70:AQ94" si="35">RIGHT(AM70,2)</f>
        <v>56</v>
      </c>
      <c r="AQ70" s="22" t="str">
        <f t="shared" si="35"/>
        <v>55</v>
      </c>
      <c r="AR70" s="22">
        <f t="shared" ref="AR70:AS94" si="36">AP70+10</f>
        <v>66</v>
      </c>
      <c r="AS70" s="22">
        <f t="shared" si="36"/>
        <v>65</v>
      </c>
      <c r="AT70" s="5" t="str">
        <f t="shared" ref="AT70:AU94" si="37">CONCATENATE("TEAM ",AR70)</f>
        <v>TEAM 66</v>
      </c>
      <c r="AU70" s="288" t="str">
        <f t="shared" si="37"/>
        <v>TEAM 65</v>
      </c>
    </row>
    <row r="71" spans="1:47" ht="14" thickTop="1" thickBot="1" x14ac:dyDescent="0.35">
      <c r="A71" s="34" t="s">
        <v>10</v>
      </c>
      <c r="B71" s="5" t="s">
        <v>96</v>
      </c>
      <c r="C71" s="5" t="s">
        <v>94</v>
      </c>
      <c r="D71" s="35" t="s">
        <v>175</v>
      </c>
      <c r="E71" s="1" t="str">
        <f t="shared" si="19"/>
        <v xml:space="preserve"> 2</v>
      </c>
      <c r="F71" s="1" t="str">
        <f t="shared" si="19"/>
        <v xml:space="preserve"> 5</v>
      </c>
      <c r="G71" s="1">
        <f t="shared" si="20"/>
        <v>12</v>
      </c>
      <c r="H71" s="1">
        <f t="shared" si="20"/>
        <v>15</v>
      </c>
      <c r="I71" s="5" t="str">
        <f t="shared" si="21"/>
        <v>TEAM 12</v>
      </c>
      <c r="J71" s="5" t="str">
        <f t="shared" si="21"/>
        <v>TEAM 15</v>
      </c>
      <c r="K71" s="206" t="s">
        <v>151</v>
      </c>
      <c r="L71" s="206" t="s">
        <v>154</v>
      </c>
      <c r="M71" s="36" t="s">
        <v>11</v>
      </c>
      <c r="N71" s="1" t="str">
        <f t="shared" si="23"/>
        <v>12</v>
      </c>
      <c r="O71" s="1" t="str">
        <f t="shared" si="23"/>
        <v>15</v>
      </c>
      <c r="P71" s="1">
        <f t="shared" si="24"/>
        <v>22</v>
      </c>
      <c r="Q71" s="1">
        <f t="shared" si="24"/>
        <v>25</v>
      </c>
      <c r="R71" s="5" t="str">
        <f t="shared" si="25"/>
        <v>TEAM 22</v>
      </c>
      <c r="S71" s="5" t="str">
        <f t="shared" si="25"/>
        <v>TEAM 25</v>
      </c>
      <c r="T71" s="37" t="s">
        <v>703</v>
      </c>
      <c r="Y71" s="5" t="str">
        <f t="shared" si="26"/>
        <v xml:space="preserve">TEAM </v>
      </c>
      <c r="Z71" s="5" t="str">
        <f t="shared" si="27"/>
        <v xml:space="preserve">TEAM </v>
      </c>
      <c r="AA71" s="38" t="s">
        <v>704</v>
      </c>
      <c r="AB71" s="1" t="str">
        <f t="shared" si="28"/>
        <v xml:space="preserve">M </v>
      </c>
      <c r="AC71" s="1" t="str">
        <f t="shared" si="28"/>
        <v xml:space="preserve">M </v>
      </c>
      <c r="AD71" s="1" t="e">
        <f t="shared" si="29"/>
        <v>#VALUE!</v>
      </c>
      <c r="AE71" s="1" t="e">
        <f t="shared" si="29"/>
        <v>#VALUE!</v>
      </c>
      <c r="AF71" s="5" t="e">
        <f t="shared" si="30"/>
        <v>#VALUE!</v>
      </c>
      <c r="AG71" s="282" t="e">
        <f t="shared" si="30"/>
        <v>#VALUE!</v>
      </c>
      <c r="AH71" s="287" t="s">
        <v>102</v>
      </c>
      <c r="AI71" s="1" t="e">
        <f t="shared" si="31"/>
        <v>#VALUE!</v>
      </c>
      <c r="AJ71" s="1" t="e">
        <f t="shared" si="32"/>
        <v>#VALUE!</v>
      </c>
      <c r="AK71" s="1">
        <v>48</v>
      </c>
      <c r="AL71" s="1">
        <v>51</v>
      </c>
      <c r="AM71" s="5" t="str">
        <f t="shared" si="33"/>
        <v>TEAM 48</v>
      </c>
      <c r="AN71" s="5" t="str">
        <f t="shared" si="34"/>
        <v>TEAM 51</v>
      </c>
      <c r="AO71" s="294" t="s">
        <v>103</v>
      </c>
      <c r="AP71" s="22" t="str">
        <f t="shared" si="35"/>
        <v>48</v>
      </c>
      <c r="AQ71" s="22" t="str">
        <f t="shared" si="35"/>
        <v>51</v>
      </c>
      <c r="AR71" s="22">
        <f t="shared" si="36"/>
        <v>58</v>
      </c>
      <c r="AS71" s="22">
        <f t="shared" si="36"/>
        <v>61</v>
      </c>
      <c r="AT71" s="5" t="str">
        <f t="shared" si="37"/>
        <v>TEAM 58</v>
      </c>
      <c r="AU71" s="288" t="str">
        <f t="shared" si="37"/>
        <v>TEAM 61</v>
      </c>
    </row>
    <row r="72" spans="1:47" ht="14" thickTop="1" thickBot="1" x14ac:dyDescent="0.35">
      <c r="A72" s="34" t="s">
        <v>10</v>
      </c>
      <c r="B72" s="5" t="s">
        <v>98</v>
      </c>
      <c r="C72" s="5" t="s">
        <v>97</v>
      </c>
      <c r="D72" s="35" t="s">
        <v>175</v>
      </c>
      <c r="E72" s="1" t="str">
        <f t="shared" si="19"/>
        <v xml:space="preserve"> 7</v>
      </c>
      <c r="F72" s="1" t="str">
        <f t="shared" si="19"/>
        <v xml:space="preserve"> 1</v>
      </c>
      <c r="G72" s="1">
        <f t="shared" si="20"/>
        <v>17</v>
      </c>
      <c r="H72" s="1">
        <f t="shared" si="20"/>
        <v>11</v>
      </c>
      <c r="I72" s="5" t="str">
        <f t="shared" si="21"/>
        <v>TEAM 17</v>
      </c>
      <c r="J72" s="5" t="str">
        <f t="shared" si="21"/>
        <v>TEAM 11</v>
      </c>
      <c r="K72" s="206" t="s">
        <v>156</v>
      </c>
      <c r="L72" s="206" t="s">
        <v>150</v>
      </c>
      <c r="M72" s="36" t="s">
        <v>11</v>
      </c>
      <c r="N72" s="1" t="str">
        <f t="shared" si="23"/>
        <v>17</v>
      </c>
      <c r="O72" s="1" t="str">
        <f t="shared" si="23"/>
        <v>11</v>
      </c>
      <c r="P72" s="1">
        <f t="shared" si="24"/>
        <v>27</v>
      </c>
      <c r="Q72" s="1">
        <f t="shared" si="24"/>
        <v>21</v>
      </c>
      <c r="R72" s="5" t="str">
        <f t="shared" si="25"/>
        <v>TEAM 27</v>
      </c>
      <c r="S72" s="5" t="str">
        <f t="shared" si="25"/>
        <v>TEAM 21</v>
      </c>
      <c r="T72" s="37" t="s">
        <v>703</v>
      </c>
      <c r="Y72" s="5" t="str">
        <f t="shared" si="26"/>
        <v xml:space="preserve">TEAM </v>
      </c>
      <c r="Z72" s="5" t="str">
        <f t="shared" si="27"/>
        <v xml:space="preserve">TEAM </v>
      </c>
      <c r="AA72" s="38" t="s">
        <v>704</v>
      </c>
      <c r="AB72" s="1" t="str">
        <f t="shared" si="28"/>
        <v xml:space="preserve">M </v>
      </c>
      <c r="AC72" s="1" t="str">
        <f t="shared" si="28"/>
        <v xml:space="preserve">M </v>
      </c>
      <c r="AD72" s="1" t="e">
        <f t="shared" si="29"/>
        <v>#VALUE!</v>
      </c>
      <c r="AE72" s="1" t="e">
        <f t="shared" si="29"/>
        <v>#VALUE!</v>
      </c>
      <c r="AF72" s="5" t="e">
        <f t="shared" si="30"/>
        <v>#VALUE!</v>
      </c>
      <c r="AG72" s="282" t="e">
        <f t="shared" si="30"/>
        <v>#VALUE!</v>
      </c>
      <c r="AH72" s="287" t="s">
        <v>102</v>
      </c>
      <c r="AI72" s="1" t="e">
        <f t="shared" si="31"/>
        <v>#VALUE!</v>
      </c>
      <c r="AJ72" s="1" t="e">
        <f t="shared" si="32"/>
        <v>#VALUE!</v>
      </c>
      <c r="AK72" s="1">
        <v>53</v>
      </c>
      <c r="AL72" s="1">
        <v>47</v>
      </c>
      <c r="AM72" s="5" t="str">
        <f t="shared" si="33"/>
        <v>TEAM 53</v>
      </c>
      <c r="AN72" s="5" t="str">
        <f t="shared" si="34"/>
        <v>TEAM 47</v>
      </c>
      <c r="AO72" s="294" t="s">
        <v>103</v>
      </c>
      <c r="AP72" s="22" t="str">
        <f t="shared" si="35"/>
        <v>53</v>
      </c>
      <c r="AQ72" s="22" t="str">
        <f t="shared" si="35"/>
        <v>47</v>
      </c>
      <c r="AR72" s="22">
        <f t="shared" si="36"/>
        <v>63</v>
      </c>
      <c r="AS72" s="22">
        <f t="shared" si="36"/>
        <v>57</v>
      </c>
      <c r="AT72" s="5" t="str">
        <f t="shared" si="37"/>
        <v>TEAM 63</v>
      </c>
      <c r="AU72" s="288" t="str">
        <f t="shared" si="37"/>
        <v>TEAM 57</v>
      </c>
    </row>
    <row r="73" spans="1:47" ht="14" thickTop="1" thickBot="1" x14ac:dyDescent="0.35">
      <c r="A73" s="34" t="s">
        <v>10</v>
      </c>
      <c r="B73" s="5" t="s">
        <v>99</v>
      </c>
      <c r="C73" s="5" t="s">
        <v>93</v>
      </c>
      <c r="D73" s="35" t="s">
        <v>175</v>
      </c>
      <c r="E73" s="1" t="str">
        <f t="shared" si="19"/>
        <v xml:space="preserve"> 4</v>
      </c>
      <c r="F73" s="1" t="str">
        <f t="shared" si="19"/>
        <v xml:space="preserve"> 3</v>
      </c>
      <c r="G73" s="1">
        <f t="shared" si="20"/>
        <v>14</v>
      </c>
      <c r="H73" s="1">
        <f t="shared" si="20"/>
        <v>13</v>
      </c>
      <c r="I73" s="5" t="str">
        <f t="shared" si="21"/>
        <v>TEAM 14</v>
      </c>
      <c r="J73" s="5" t="str">
        <f t="shared" si="21"/>
        <v>TEAM 13</v>
      </c>
      <c r="K73" s="206" t="s">
        <v>153</v>
      </c>
      <c r="L73" s="206" t="s">
        <v>152</v>
      </c>
      <c r="M73" s="36" t="s">
        <v>11</v>
      </c>
      <c r="N73" s="1" t="str">
        <f t="shared" si="23"/>
        <v>14</v>
      </c>
      <c r="O73" s="1" t="str">
        <f t="shared" si="23"/>
        <v>13</v>
      </c>
      <c r="P73" s="1">
        <f t="shared" si="24"/>
        <v>24</v>
      </c>
      <c r="Q73" s="1">
        <f t="shared" si="24"/>
        <v>23</v>
      </c>
      <c r="R73" s="5" t="str">
        <f t="shared" si="25"/>
        <v>TEAM 24</v>
      </c>
      <c r="S73" s="5" t="str">
        <f t="shared" si="25"/>
        <v>TEAM 23</v>
      </c>
      <c r="T73" s="37" t="s">
        <v>703</v>
      </c>
      <c r="Y73" s="5" t="str">
        <f t="shared" si="26"/>
        <v xml:space="preserve">TEAM </v>
      </c>
      <c r="Z73" s="5" t="str">
        <f t="shared" si="27"/>
        <v xml:space="preserve">TEAM </v>
      </c>
      <c r="AA73" s="38" t="s">
        <v>704</v>
      </c>
      <c r="AB73" s="1" t="str">
        <f t="shared" si="28"/>
        <v xml:space="preserve">M </v>
      </c>
      <c r="AC73" s="1" t="str">
        <f t="shared" si="28"/>
        <v xml:space="preserve">M </v>
      </c>
      <c r="AD73" s="1" t="e">
        <f t="shared" si="29"/>
        <v>#VALUE!</v>
      </c>
      <c r="AE73" s="1" t="e">
        <f t="shared" si="29"/>
        <v>#VALUE!</v>
      </c>
      <c r="AF73" s="5" t="e">
        <f t="shared" si="30"/>
        <v>#VALUE!</v>
      </c>
      <c r="AG73" s="282" t="e">
        <f t="shared" si="30"/>
        <v>#VALUE!</v>
      </c>
      <c r="AH73" s="287" t="s">
        <v>102</v>
      </c>
      <c r="AI73" s="1" t="e">
        <f t="shared" si="31"/>
        <v>#VALUE!</v>
      </c>
      <c r="AJ73" s="1" t="e">
        <f t="shared" si="32"/>
        <v>#VALUE!</v>
      </c>
      <c r="AK73" s="1">
        <v>50</v>
      </c>
      <c r="AL73" s="1">
        <v>49</v>
      </c>
      <c r="AM73" s="5" t="str">
        <f t="shared" si="33"/>
        <v>TEAM 50</v>
      </c>
      <c r="AN73" s="5" t="str">
        <f t="shared" si="34"/>
        <v>TEAM 49</v>
      </c>
      <c r="AO73" s="294" t="s">
        <v>103</v>
      </c>
      <c r="AP73" s="22" t="str">
        <f t="shared" si="35"/>
        <v>50</v>
      </c>
      <c r="AQ73" s="22" t="str">
        <f t="shared" si="35"/>
        <v>49</v>
      </c>
      <c r="AR73" s="22">
        <f t="shared" si="36"/>
        <v>60</v>
      </c>
      <c r="AS73" s="22">
        <f t="shared" si="36"/>
        <v>59</v>
      </c>
      <c r="AT73" s="5" t="str">
        <f t="shared" si="37"/>
        <v>TEAM 60</v>
      </c>
      <c r="AU73" s="288" t="str">
        <f t="shared" si="37"/>
        <v>TEAM 59</v>
      </c>
    </row>
    <row r="74" spans="1:47" ht="14" thickTop="1" thickBot="1" x14ac:dyDescent="0.35">
      <c r="A74" s="34" t="s">
        <v>10</v>
      </c>
      <c r="B74" s="5" t="s">
        <v>92</v>
      </c>
      <c r="C74" s="5" t="s">
        <v>100</v>
      </c>
      <c r="D74" s="35" t="s">
        <v>175</v>
      </c>
      <c r="E74" s="1" t="str">
        <f t="shared" si="19"/>
        <v xml:space="preserve"> 6</v>
      </c>
      <c r="F74" s="1" t="str">
        <f t="shared" si="19"/>
        <v xml:space="preserve"> 8</v>
      </c>
      <c r="G74" s="1">
        <f t="shared" si="20"/>
        <v>16</v>
      </c>
      <c r="H74" s="1">
        <f t="shared" si="20"/>
        <v>18</v>
      </c>
      <c r="I74" s="5" t="str">
        <f t="shared" si="21"/>
        <v>TEAM 16</v>
      </c>
      <c r="J74" s="5" t="str">
        <f t="shared" si="21"/>
        <v>TEAM 18</v>
      </c>
      <c r="K74" s="206" t="s">
        <v>155</v>
      </c>
      <c r="L74" s="206" t="s">
        <v>157</v>
      </c>
      <c r="M74" s="36" t="s">
        <v>11</v>
      </c>
      <c r="N74" s="1" t="str">
        <f t="shared" si="23"/>
        <v>16</v>
      </c>
      <c r="O74" s="1" t="str">
        <f t="shared" si="23"/>
        <v>18</v>
      </c>
      <c r="P74" s="1">
        <f t="shared" si="24"/>
        <v>26</v>
      </c>
      <c r="Q74" s="1">
        <f t="shared" si="24"/>
        <v>28</v>
      </c>
      <c r="R74" s="5" t="str">
        <f t="shared" si="25"/>
        <v>TEAM 26</v>
      </c>
      <c r="S74" s="5" t="str">
        <f t="shared" si="25"/>
        <v>TEAM 28</v>
      </c>
      <c r="T74" s="37" t="s">
        <v>703</v>
      </c>
      <c r="Y74" s="5" t="str">
        <f t="shared" si="26"/>
        <v xml:space="preserve">TEAM </v>
      </c>
      <c r="Z74" s="5" t="str">
        <f t="shared" si="27"/>
        <v xml:space="preserve">TEAM </v>
      </c>
      <c r="AA74" s="38" t="s">
        <v>704</v>
      </c>
      <c r="AB74" s="1" t="str">
        <f t="shared" si="28"/>
        <v xml:space="preserve">M </v>
      </c>
      <c r="AC74" s="1" t="str">
        <f t="shared" si="28"/>
        <v xml:space="preserve">M </v>
      </c>
      <c r="AD74" s="1" t="e">
        <f t="shared" si="29"/>
        <v>#VALUE!</v>
      </c>
      <c r="AE74" s="1" t="e">
        <f t="shared" si="29"/>
        <v>#VALUE!</v>
      </c>
      <c r="AF74" s="5" t="e">
        <f t="shared" si="30"/>
        <v>#VALUE!</v>
      </c>
      <c r="AG74" s="282" t="e">
        <f t="shared" si="30"/>
        <v>#VALUE!</v>
      </c>
      <c r="AH74" s="287" t="s">
        <v>102</v>
      </c>
      <c r="AI74" s="1" t="e">
        <f t="shared" si="31"/>
        <v>#VALUE!</v>
      </c>
      <c r="AJ74" s="1" t="e">
        <f t="shared" si="32"/>
        <v>#VALUE!</v>
      </c>
      <c r="AK74" s="1">
        <v>52</v>
      </c>
      <c r="AL74" s="1">
        <v>54</v>
      </c>
      <c r="AM74" s="5" t="str">
        <f t="shared" si="33"/>
        <v>TEAM 52</v>
      </c>
      <c r="AN74" s="5" t="str">
        <f t="shared" si="34"/>
        <v>TEAM 54</v>
      </c>
      <c r="AO74" s="294" t="s">
        <v>103</v>
      </c>
      <c r="AP74" s="22" t="str">
        <f t="shared" si="35"/>
        <v>52</v>
      </c>
      <c r="AQ74" s="22" t="str">
        <f t="shared" si="35"/>
        <v>54</v>
      </c>
      <c r="AR74" s="22">
        <f t="shared" si="36"/>
        <v>62</v>
      </c>
      <c r="AS74" s="22">
        <f t="shared" si="36"/>
        <v>64</v>
      </c>
      <c r="AT74" s="5" t="str">
        <f t="shared" si="37"/>
        <v>TEAM 62</v>
      </c>
      <c r="AU74" s="288" t="str">
        <f t="shared" si="37"/>
        <v>TEAM 64</v>
      </c>
    </row>
    <row r="75" spans="1:47" ht="14" thickTop="1" thickBot="1" x14ac:dyDescent="0.35">
      <c r="A75" s="34" t="s">
        <v>10</v>
      </c>
      <c r="B75" s="5" t="s">
        <v>93</v>
      </c>
      <c r="C75" s="5" t="s">
        <v>94</v>
      </c>
      <c r="D75" s="35" t="s">
        <v>175</v>
      </c>
      <c r="E75" s="1" t="str">
        <f t="shared" si="19"/>
        <v xml:space="preserve"> 3</v>
      </c>
      <c r="F75" s="1" t="str">
        <f t="shared" si="19"/>
        <v xml:space="preserve"> 5</v>
      </c>
      <c r="G75" s="1">
        <f t="shared" si="20"/>
        <v>13</v>
      </c>
      <c r="H75" s="1">
        <f t="shared" si="20"/>
        <v>15</v>
      </c>
      <c r="I75" s="5" t="str">
        <f t="shared" si="21"/>
        <v>TEAM 13</v>
      </c>
      <c r="J75" s="5" t="str">
        <f t="shared" si="21"/>
        <v>TEAM 15</v>
      </c>
      <c r="K75" s="206" t="s">
        <v>152</v>
      </c>
      <c r="L75" s="206" t="s">
        <v>154</v>
      </c>
      <c r="M75" s="36" t="s">
        <v>11</v>
      </c>
      <c r="N75" s="1" t="str">
        <f t="shared" si="23"/>
        <v>13</v>
      </c>
      <c r="O75" s="1" t="str">
        <f t="shared" si="23"/>
        <v>15</v>
      </c>
      <c r="P75" s="1">
        <f t="shared" si="24"/>
        <v>23</v>
      </c>
      <c r="Q75" s="1">
        <f t="shared" si="24"/>
        <v>25</v>
      </c>
      <c r="R75" s="5" t="str">
        <f t="shared" si="25"/>
        <v>TEAM 23</v>
      </c>
      <c r="S75" s="5" t="str">
        <f t="shared" si="25"/>
        <v>TEAM 25</v>
      </c>
      <c r="T75" s="37" t="s">
        <v>703</v>
      </c>
      <c r="Y75" s="5" t="str">
        <f t="shared" si="26"/>
        <v xml:space="preserve">TEAM </v>
      </c>
      <c r="Z75" s="5" t="str">
        <f t="shared" si="27"/>
        <v xml:space="preserve">TEAM </v>
      </c>
      <c r="AA75" s="38" t="s">
        <v>704</v>
      </c>
      <c r="AB75" s="1" t="str">
        <f t="shared" si="28"/>
        <v xml:space="preserve">M </v>
      </c>
      <c r="AC75" s="1" t="str">
        <f t="shared" si="28"/>
        <v xml:space="preserve">M </v>
      </c>
      <c r="AD75" s="1" t="e">
        <f t="shared" si="29"/>
        <v>#VALUE!</v>
      </c>
      <c r="AE75" s="1" t="e">
        <f t="shared" si="29"/>
        <v>#VALUE!</v>
      </c>
      <c r="AF75" s="5" t="e">
        <f t="shared" si="30"/>
        <v>#VALUE!</v>
      </c>
      <c r="AG75" s="282" t="e">
        <f t="shared" si="30"/>
        <v>#VALUE!</v>
      </c>
      <c r="AH75" s="287" t="s">
        <v>102</v>
      </c>
      <c r="AI75" s="1" t="e">
        <f t="shared" si="31"/>
        <v>#VALUE!</v>
      </c>
      <c r="AJ75" s="1" t="e">
        <f t="shared" si="32"/>
        <v>#VALUE!</v>
      </c>
      <c r="AK75" s="1">
        <v>49</v>
      </c>
      <c r="AL75" s="1">
        <v>51</v>
      </c>
      <c r="AM75" s="5" t="str">
        <f t="shared" si="33"/>
        <v>TEAM 49</v>
      </c>
      <c r="AN75" s="5" t="str">
        <f t="shared" si="34"/>
        <v>TEAM 51</v>
      </c>
      <c r="AO75" s="294" t="s">
        <v>103</v>
      </c>
      <c r="AP75" s="22" t="str">
        <f t="shared" si="35"/>
        <v>49</v>
      </c>
      <c r="AQ75" s="22" t="str">
        <f t="shared" si="35"/>
        <v>51</v>
      </c>
      <c r="AR75" s="22">
        <f t="shared" si="36"/>
        <v>59</v>
      </c>
      <c r="AS75" s="22">
        <f t="shared" si="36"/>
        <v>61</v>
      </c>
      <c r="AT75" s="5" t="str">
        <f t="shared" si="37"/>
        <v>TEAM 59</v>
      </c>
      <c r="AU75" s="288" t="str">
        <f t="shared" si="37"/>
        <v>TEAM 61</v>
      </c>
    </row>
    <row r="76" spans="1:47" ht="14" thickTop="1" thickBot="1" x14ac:dyDescent="0.35">
      <c r="A76" s="34" t="s">
        <v>10</v>
      </c>
      <c r="B76" s="5" t="s">
        <v>95</v>
      </c>
      <c r="C76" s="5" t="s">
        <v>96</v>
      </c>
      <c r="D76" s="35" t="s">
        <v>175</v>
      </c>
      <c r="E76" s="1" t="str">
        <f t="shared" si="19"/>
        <v xml:space="preserve"> 9</v>
      </c>
      <c r="F76" s="1" t="str">
        <f t="shared" si="19"/>
        <v xml:space="preserve"> 2</v>
      </c>
      <c r="G76" s="1">
        <f t="shared" si="20"/>
        <v>19</v>
      </c>
      <c r="H76" s="1">
        <f t="shared" si="20"/>
        <v>12</v>
      </c>
      <c r="I76" s="5" t="str">
        <f t="shared" si="21"/>
        <v>TEAM 19</v>
      </c>
      <c r="J76" s="5" t="str">
        <f t="shared" si="21"/>
        <v>TEAM 12</v>
      </c>
      <c r="K76" s="206" t="s">
        <v>158</v>
      </c>
      <c r="L76" s="206" t="s">
        <v>151</v>
      </c>
      <c r="M76" s="36" t="s">
        <v>11</v>
      </c>
      <c r="N76" s="1" t="str">
        <f t="shared" si="23"/>
        <v>19</v>
      </c>
      <c r="O76" s="1" t="str">
        <f t="shared" si="23"/>
        <v>12</v>
      </c>
      <c r="P76" s="1">
        <f t="shared" si="24"/>
        <v>29</v>
      </c>
      <c r="Q76" s="1">
        <f t="shared" si="24"/>
        <v>22</v>
      </c>
      <c r="R76" s="5" t="str">
        <f t="shared" si="25"/>
        <v>TEAM 29</v>
      </c>
      <c r="S76" s="5" t="str">
        <f t="shared" si="25"/>
        <v>TEAM 22</v>
      </c>
      <c r="T76" s="37" t="s">
        <v>703</v>
      </c>
      <c r="Y76" s="5" t="str">
        <f t="shared" si="26"/>
        <v xml:space="preserve">TEAM </v>
      </c>
      <c r="Z76" s="5" t="str">
        <f t="shared" si="27"/>
        <v xml:space="preserve">TEAM </v>
      </c>
      <c r="AA76" s="38" t="s">
        <v>704</v>
      </c>
      <c r="AB76" s="1" t="str">
        <f t="shared" si="28"/>
        <v xml:space="preserve">M </v>
      </c>
      <c r="AC76" s="1" t="str">
        <f t="shared" si="28"/>
        <v xml:space="preserve">M </v>
      </c>
      <c r="AD76" s="1" t="e">
        <f t="shared" si="29"/>
        <v>#VALUE!</v>
      </c>
      <c r="AE76" s="1" t="e">
        <f t="shared" si="29"/>
        <v>#VALUE!</v>
      </c>
      <c r="AF76" s="5" t="e">
        <f t="shared" si="30"/>
        <v>#VALUE!</v>
      </c>
      <c r="AG76" s="282" t="e">
        <f t="shared" si="30"/>
        <v>#VALUE!</v>
      </c>
      <c r="AH76" s="287" t="s">
        <v>102</v>
      </c>
      <c r="AI76" s="1" t="e">
        <f t="shared" si="31"/>
        <v>#VALUE!</v>
      </c>
      <c r="AJ76" s="1" t="e">
        <f t="shared" si="32"/>
        <v>#VALUE!</v>
      </c>
      <c r="AK76" s="1">
        <v>55</v>
      </c>
      <c r="AL76" s="1">
        <v>48</v>
      </c>
      <c r="AM76" s="5" t="str">
        <f t="shared" si="33"/>
        <v>TEAM 55</v>
      </c>
      <c r="AN76" s="5" t="str">
        <f t="shared" si="34"/>
        <v>TEAM 48</v>
      </c>
      <c r="AO76" s="294" t="s">
        <v>103</v>
      </c>
      <c r="AP76" s="22" t="str">
        <f t="shared" si="35"/>
        <v>55</v>
      </c>
      <c r="AQ76" s="22" t="str">
        <f t="shared" si="35"/>
        <v>48</v>
      </c>
      <c r="AR76" s="22">
        <f t="shared" si="36"/>
        <v>65</v>
      </c>
      <c r="AS76" s="22">
        <f t="shared" si="36"/>
        <v>58</v>
      </c>
      <c r="AT76" s="5" t="str">
        <f t="shared" si="37"/>
        <v>TEAM 65</v>
      </c>
      <c r="AU76" s="288" t="str">
        <f t="shared" si="37"/>
        <v>TEAM 58</v>
      </c>
    </row>
    <row r="77" spans="1:47" ht="14" thickTop="1" thickBot="1" x14ac:dyDescent="0.35">
      <c r="A77" s="34" t="s">
        <v>10</v>
      </c>
      <c r="B77" s="5" t="s">
        <v>92</v>
      </c>
      <c r="C77" s="5" t="s">
        <v>99</v>
      </c>
      <c r="D77" s="35" t="s">
        <v>175</v>
      </c>
      <c r="E77" s="1" t="str">
        <f t="shared" si="19"/>
        <v xml:space="preserve"> 6</v>
      </c>
      <c r="F77" s="1" t="str">
        <f t="shared" si="19"/>
        <v xml:space="preserve"> 4</v>
      </c>
      <c r="G77" s="1">
        <f t="shared" si="20"/>
        <v>16</v>
      </c>
      <c r="H77" s="1">
        <f t="shared" si="20"/>
        <v>14</v>
      </c>
      <c r="I77" s="5" t="str">
        <f t="shared" si="21"/>
        <v>TEAM 16</v>
      </c>
      <c r="J77" s="5" t="str">
        <f t="shared" si="21"/>
        <v>TEAM 14</v>
      </c>
      <c r="K77" s="206" t="s">
        <v>155</v>
      </c>
      <c r="L77" s="206" t="s">
        <v>153</v>
      </c>
      <c r="M77" s="36" t="s">
        <v>11</v>
      </c>
      <c r="N77" s="1" t="str">
        <f t="shared" si="23"/>
        <v>16</v>
      </c>
      <c r="O77" s="1" t="str">
        <f t="shared" si="23"/>
        <v>14</v>
      </c>
      <c r="P77" s="1">
        <f t="shared" si="24"/>
        <v>26</v>
      </c>
      <c r="Q77" s="1">
        <f t="shared" si="24"/>
        <v>24</v>
      </c>
      <c r="R77" s="5" t="str">
        <f t="shared" si="25"/>
        <v>TEAM 26</v>
      </c>
      <c r="S77" s="5" t="str">
        <f t="shared" si="25"/>
        <v>TEAM 24</v>
      </c>
      <c r="T77" s="37" t="s">
        <v>703</v>
      </c>
      <c r="Y77" s="5" t="str">
        <f t="shared" si="26"/>
        <v xml:space="preserve">TEAM </v>
      </c>
      <c r="Z77" s="5" t="str">
        <f t="shared" si="27"/>
        <v xml:space="preserve">TEAM </v>
      </c>
      <c r="AA77" s="38" t="s">
        <v>704</v>
      </c>
      <c r="AB77" s="1" t="str">
        <f t="shared" si="28"/>
        <v xml:space="preserve">M </v>
      </c>
      <c r="AC77" s="1" t="str">
        <f t="shared" si="28"/>
        <v xml:space="preserve">M </v>
      </c>
      <c r="AD77" s="1" t="e">
        <f t="shared" si="29"/>
        <v>#VALUE!</v>
      </c>
      <c r="AE77" s="1" t="e">
        <f t="shared" si="29"/>
        <v>#VALUE!</v>
      </c>
      <c r="AF77" s="5" t="e">
        <f t="shared" si="30"/>
        <v>#VALUE!</v>
      </c>
      <c r="AG77" s="282" t="e">
        <f t="shared" si="30"/>
        <v>#VALUE!</v>
      </c>
      <c r="AH77" s="287" t="s">
        <v>102</v>
      </c>
      <c r="AI77" s="1" t="e">
        <f t="shared" si="31"/>
        <v>#VALUE!</v>
      </c>
      <c r="AJ77" s="1" t="e">
        <f t="shared" si="32"/>
        <v>#VALUE!</v>
      </c>
      <c r="AK77" s="1">
        <v>52</v>
      </c>
      <c r="AL77" s="1">
        <v>50</v>
      </c>
      <c r="AM77" s="5" t="str">
        <f t="shared" si="33"/>
        <v>TEAM 52</v>
      </c>
      <c r="AN77" s="5" t="str">
        <f t="shared" si="34"/>
        <v>TEAM 50</v>
      </c>
      <c r="AO77" s="294" t="s">
        <v>103</v>
      </c>
      <c r="AP77" s="22" t="str">
        <f t="shared" si="35"/>
        <v>52</v>
      </c>
      <c r="AQ77" s="22" t="str">
        <f t="shared" si="35"/>
        <v>50</v>
      </c>
      <c r="AR77" s="22">
        <f t="shared" si="36"/>
        <v>62</v>
      </c>
      <c r="AS77" s="22">
        <f t="shared" si="36"/>
        <v>60</v>
      </c>
      <c r="AT77" s="5" t="str">
        <f t="shared" si="37"/>
        <v>TEAM 62</v>
      </c>
      <c r="AU77" s="288" t="str">
        <f t="shared" si="37"/>
        <v>TEAM 60</v>
      </c>
    </row>
    <row r="78" spans="1:47" ht="14" thickTop="1" thickBot="1" x14ac:dyDescent="0.35">
      <c r="A78" s="34" t="s">
        <v>10</v>
      </c>
      <c r="B78" s="5" t="s">
        <v>100</v>
      </c>
      <c r="C78" s="5" t="s">
        <v>98</v>
      </c>
      <c r="D78" s="35" t="s">
        <v>175</v>
      </c>
      <c r="E78" s="1" t="str">
        <f t="shared" si="19"/>
        <v xml:space="preserve"> 8</v>
      </c>
      <c r="F78" s="1" t="str">
        <f t="shared" si="19"/>
        <v xml:space="preserve"> 7</v>
      </c>
      <c r="G78" s="1">
        <f t="shared" si="20"/>
        <v>18</v>
      </c>
      <c r="H78" s="1">
        <f t="shared" si="20"/>
        <v>17</v>
      </c>
      <c r="I78" s="5" t="str">
        <f t="shared" si="21"/>
        <v>TEAM 18</v>
      </c>
      <c r="J78" s="5" t="str">
        <f t="shared" si="21"/>
        <v>TEAM 17</v>
      </c>
      <c r="K78" s="206" t="s">
        <v>157</v>
      </c>
      <c r="L78" s="206" t="s">
        <v>156</v>
      </c>
      <c r="M78" s="36" t="s">
        <v>11</v>
      </c>
      <c r="N78" s="1" t="str">
        <f t="shared" si="23"/>
        <v>18</v>
      </c>
      <c r="O78" s="1" t="str">
        <f t="shared" si="23"/>
        <v>17</v>
      </c>
      <c r="P78" s="1">
        <f t="shared" si="24"/>
        <v>28</v>
      </c>
      <c r="Q78" s="1">
        <f t="shared" si="24"/>
        <v>27</v>
      </c>
      <c r="R78" s="5" t="str">
        <f t="shared" si="25"/>
        <v>TEAM 28</v>
      </c>
      <c r="S78" s="5" t="str">
        <f t="shared" si="25"/>
        <v>TEAM 27</v>
      </c>
      <c r="T78" s="37" t="s">
        <v>703</v>
      </c>
      <c r="Y78" s="5" t="str">
        <f t="shared" si="26"/>
        <v xml:space="preserve">TEAM </v>
      </c>
      <c r="Z78" s="5" t="str">
        <f t="shared" si="27"/>
        <v xml:space="preserve">TEAM </v>
      </c>
      <c r="AA78" s="38" t="s">
        <v>704</v>
      </c>
      <c r="AB78" s="1" t="str">
        <f t="shared" si="28"/>
        <v xml:space="preserve">M </v>
      </c>
      <c r="AC78" s="1" t="str">
        <f t="shared" si="28"/>
        <v xml:space="preserve">M </v>
      </c>
      <c r="AD78" s="1" t="e">
        <f t="shared" si="29"/>
        <v>#VALUE!</v>
      </c>
      <c r="AE78" s="1" t="e">
        <f t="shared" si="29"/>
        <v>#VALUE!</v>
      </c>
      <c r="AF78" s="5" t="e">
        <f t="shared" si="30"/>
        <v>#VALUE!</v>
      </c>
      <c r="AG78" s="282" t="e">
        <f t="shared" si="30"/>
        <v>#VALUE!</v>
      </c>
      <c r="AH78" s="287" t="s">
        <v>102</v>
      </c>
      <c r="AI78" s="1" t="e">
        <f t="shared" si="31"/>
        <v>#VALUE!</v>
      </c>
      <c r="AJ78" s="1" t="e">
        <f t="shared" si="32"/>
        <v>#VALUE!</v>
      </c>
      <c r="AK78" s="1">
        <v>54</v>
      </c>
      <c r="AL78" s="1">
        <v>53</v>
      </c>
      <c r="AM78" s="5" t="str">
        <f t="shared" si="33"/>
        <v>TEAM 54</v>
      </c>
      <c r="AN78" s="5" t="str">
        <f t="shared" si="34"/>
        <v>TEAM 53</v>
      </c>
      <c r="AO78" s="294" t="s">
        <v>103</v>
      </c>
      <c r="AP78" s="22" t="str">
        <f t="shared" si="35"/>
        <v>54</v>
      </c>
      <c r="AQ78" s="22" t="str">
        <f t="shared" si="35"/>
        <v>53</v>
      </c>
      <c r="AR78" s="22">
        <f t="shared" si="36"/>
        <v>64</v>
      </c>
      <c r="AS78" s="22">
        <f t="shared" si="36"/>
        <v>63</v>
      </c>
      <c r="AT78" s="5" t="str">
        <f t="shared" si="37"/>
        <v>TEAM 64</v>
      </c>
      <c r="AU78" s="288" t="str">
        <f t="shared" si="37"/>
        <v>TEAM 63</v>
      </c>
    </row>
    <row r="79" spans="1:47" ht="14" thickTop="1" thickBot="1" x14ac:dyDescent="0.35">
      <c r="A79" s="34" t="s">
        <v>10</v>
      </c>
      <c r="B79" s="5" t="s">
        <v>97</v>
      </c>
      <c r="C79" s="5" t="s">
        <v>101</v>
      </c>
      <c r="D79" s="35" t="s">
        <v>175</v>
      </c>
      <c r="E79" s="1" t="str">
        <f t="shared" si="19"/>
        <v xml:space="preserve"> 1</v>
      </c>
      <c r="F79" s="1" t="str">
        <f t="shared" si="19"/>
        <v>10</v>
      </c>
      <c r="G79" s="1">
        <f t="shared" si="20"/>
        <v>11</v>
      </c>
      <c r="H79" s="1">
        <f t="shared" si="20"/>
        <v>20</v>
      </c>
      <c r="I79" s="5" t="str">
        <f t="shared" si="21"/>
        <v>TEAM 11</v>
      </c>
      <c r="J79" s="5" t="str">
        <f t="shared" si="21"/>
        <v>TEAM 20</v>
      </c>
      <c r="K79" s="206" t="s">
        <v>150</v>
      </c>
      <c r="L79" s="206" t="s">
        <v>159</v>
      </c>
      <c r="M79" s="36" t="s">
        <v>11</v>
      </c>
      <c r="N79" s="1" t="str">
        <f t="shared" si="23"/>
        <v>11</v>
      </c>
      <c r="O79" s="1" t="str">
        <f t="shared" si="23"/>
        <v>20</v>
      </c>
      <c r="P79" s="1">
        <f t="shared" si="24"/>
        <v>21</v>
      </c>
      <c r="Q79" s="1">
        <f t="shared" si="24"/>
        <v>30</v>
      </c>
      <c r="R79" s="5" t="str">
        <f t="shared" si="25"/>
        <v>TEAM 21</v>
      </c>
      <c r="S79" s="5" t="str">
        <f t="shared" si="25"/>
        <v>TEAM 30</v>
      </c>
      <c r="T79" s="37" t="s">
        <v>703</v>
      </c>
      <c r="Y79" s="5" t="str">
        <f t="shared" si="26"/>
        <v xml:space="preserve">TEAM </v>
      </c>
      <c r="Z79" s="5" t="str">
        <f t="shared" si="27"/>
        <v xml:space="preserve">TEAM </v>
      </c>
      <c r="AA79" s="38" t="s">
        <v>704</v>
      </c>
      <c r="AB79" s="1" t="str">
        <f t="shared" si="28"/>
        <v xml:space="preserve">M </v>
      </c>
      <c r="AC79" s="1" t="str">
        <f t="shared" si="28"/>
        <v xml:space="preserve">M </v>
      </c>
      <c r="AD79" s="1" t="e">
        <f t="shared" si="29"/>
        <v>#VALUE!</v>
      </c>
      <c r="AE79" s="1" t="e">
        <f t="shared" si="29"/>
        <v>#VALUE!</v>
      </c>
      <c r="AF79" s="5" t="e">
        <f t="shared" si="30"/>
        <v>#VALUE!</v>
      </c>
      <c r="AG79" s="282" t="e">
        <f t="shared" si="30"/>
        <v>#VALUE!</v>
      </c>
      <c r="AH79" s="287" t="s">
        <v>102</v>
      </c>
      <c r="AI79" s="1" t="e">
        <f t="shared" si="31"/>
        <v>#VALUE!</v>
      </c>
      <c r="AJ79" s="1" t="e">
        <f t="shared" si="32"/>
        <v>#VALUE!</v>
      </c>
      <c r="AK79" s="1">
        <v>47</v>
      </c>
      <c r="AL79" s="1">
        <v>56</v>
      </c>
      <c r="AM79" s="5" t="str">
        <f t="shared" si="33"/>
        <v>TEAM 47</v>
      </c>
      <c r="AN79" s="5" t="str">
        <f t="shared" si="34"/>
        <v>TEAM 56</v>
      </c>
      <c r="AO79" s="294" t="s">
        <v>103</v>
      </c>
      <c r="AP79" s="22" t="str">
        <f t="shared" si="35"/>
        <v>47</v>
      </c>
      <c r="AQ79" s="22" t="str">
        <f t="shared" si="35"/>
        <v>56</v>
      </c>
      <c r="AR79" s="22">
        <f t="shared" si="36"/>
        <v>57</v>
      </c>
      <c r="AS79" s="22">
        <f t="shared" si="36"/>
        <v>66</v>
      </c>
      <c r="AT79" s="5" t="str">
        <f t="shared" si="37"/>
        <v>TEAM 57</v>
      </c>
      <c r="AU79" s="288" t="str">
        <f t="shared" si="37"/>
        <v>TEAM 66</v>
      </c>
    </row>
    <row r="80" spans="1:47" ht="14" thickTop="1" thickBot="1" x14ac:dyDescent="0.35">
      <c r="A80" s="34" t="s">
        <v>10</v>
      </c>
      <c r="B80" s="5" t="s">
        <v>99</v>
      </c>
      <c r="C80" s="5" t="s">
        <v>96</v>
      </c>
      <c r="D80" s="35" t="s">
        <v>175</v>
      </c>
      <c r="E80" s="1" t="str">
        <f t="shared" si="19"/>
        <v xml:space="preserve"> 4</v>
      </c>
      <c r="F80" s="1" t="str">
        <f t="shared" si="19"/>
        <v xml:space="preserve"> 2</v>
      </c>
      <c r="G80" s="1">
        <f t="shared" si="20"/>
        <v>14</v>
      </c>
      <c r="H80" s="1">
        <f t="shared" si="20"/>
        <v>12</v>
      </c>
      <c r="I80" s="5" t="str">
        <f t="shared" si="21"/>
        <v>TEAM 14</v>
      </c>
      <c r="J80" s="5" t="str">
        <f t="shared" si="21"/>
        <v>TEAM 12</v>
      </c>
      <c r="K80" s="206" t="s">
        <v>153</v>
      </c>
      <c r="L80" s="206" t="s">
        <v>151</v>
      </c>
      <c r="M80" s="36" t="s">
        <v>11</v>
      </c>
      <c r="N80" s="1" t="str">
        <f t="shared" si="23"/>
        <v>14</v>
      </c>
      <c r="O80" s="1" t="str">
        <f t="shared" si="23"/>
        <v>12</v>
      </c>
      <c r="P80" s="1">
        <f t="shared" si="24"/>
        <v>24</v>
      </c>
      <c r="Q80" s="1">
        <f t="shared" si="24"/>
        <v>22</v>
      </c>
      <c r="R80" s="5" t="str">
        <f t="shared" si="25"/>
        <v>TEAM 24</v>
      </c>
      <c r="S80" s="5" t="str">
        <f t="shared" si="25"/>
        <v>TEAM 22</v>
      </c>
      <c r="T80" s="37" t="s">
        <v>703</v>
      </c>
      <c r="Y80" s="5" t="str">
        <f t="shared" si="26"/>
        <v xml:space="preserve">TEAM </v>
      </c>
      <c r="Z80" s="5" t="str">
        <f t="shared" si="27"/>
        <v xml:space="preserve">TEAM </v>
      </c>
      <c r="AA80" s="38" t="s">
        <v>704</v>
      </c>
      <c r="AB80" s="1" t="str">
        <f t="shared" si="28"/>
        <v xml:space="preserve">M </v>
      </c>
      <c r="AC80" s="1" t="str">
        <f t="shared" si="28"/>
        <v xml:space="preserve">M </v>
      </c>
      <c r="AD80" s="1" t="e">
        <f t="shared" si="29"/>
        <v>#VALUE!</v>
      </c>
      <c r="AE80" s="1" t="e">
        <f t="shared" si="29"/>
        <v>#VALUE!</v>
      </c>
      <c r="AF80" s="5" t="e">
        <f t="shared" si="30"/>
        <v>#VALUE!</v>
      </c>
      <c r="AG80" s="282" t="e">
        <f t="shared" si="30"/>
        <v>#VALUE!</v>
      </c>
      <c r="AH80" s="287" t="s">
        <v>102</v>
      </c>
      <c r="AI80" s="1" t="e">
        <f t="shared" si="31"/>
        <v>#VALUE!</v>
      </c>
      <c r="AJ80" s="1" t="e">
        <f t="shared" si="32"/>
        <v>#VALUE!</v>
      </c>
      <c r="AK80" s="1">
        <v>50</v>
      </c>
      <c r="AL80" s="1">
        <v>48</v>
      </c>
      <c r="AM80" s="5" t="str">
        <f t="shared" si="33"/>
        <v>TEAM 50</v>
      </c>
      <c r="AN80" s="5" t="str">
        <f t="shared" si="34"/>
        <v>TEAM 48</v>
      </c>
      <c r="AO80" s="294" t="s">
        <v>103</v>
      </c>
      <c r="AP80" s="22" t="str">
        <f t="shared" si="35"/>
        <v>50</v>
      </c>
      <c r="AQ80" s="22" t="str">
        <f t="shared" si="35"/>
        <v>48</v>
      </c>
      <c r="AR80" s="22">
        <f t="shared" si="36"/>
        <v>60</v>
      </c>
      <c r="AS80" s="22">
        <f t="shared" si="36"/>
        <v>58</v>
      </c>
      <c r="AT80" s="5" t="str">
        <f t="shared" si="37"/>
        <v>TEAM 60</v>
      </c>
      <c r="AU80" s="288" t="str">
        <f t="shared" si="37"/>
        <v>TEAM 58</v>
      </c>
    </row>
    <row r="81" spans="1:47" ht="14" thickTop="1" thickBot="1" x14ac:dyDescent="0.35">
      <c r="A81" s="34" t="s">
        <v>10</v>
      </c>
      <c r="B81" s="5" t="s">
        <v>94</v>
      </c>
      <c r="C81" s="5" t="s">
        <v>97</v>
      </c>
      <c r="D81" s="35" t="s">
        <v>175</v>
      </c>
      <c r="E81" s="1" t="str">
        <f t="shared" si="19"/>
        <v xml:space="preserve"> 5</v>
      </c>
      <c r="F81" s="1" t="str">
        <f t="shared" si="19"/>
        <v xml:space="preserve"> 1</v>
      </c>
      <c r="G81" s="1">
        <f t="shared" si="20"/>
        <v>15</v>
      </c>
      <c r="H81" s="1">
        <f t="shared" si="20"/>
        <v>11</v>
      </c>
      <c r="I81" s="5" t="str">
        <f t="shared" si="21"/>
        <v>TEAM 15</v>
      </c>
      <c r="J81" s="5" t="str">
        <f t="shared" si="21"/>
        <v>TEAM 11</v>
      </c>
      <c r="K81" s="206" t="s">
        <v>154</v>
      </c>
      <c r="L81" s="206" t="s">
        <v>150</v>
      </c>
      <c r="M81" s="36" t="s">
        <v>11</v>
      </c>
      <c r="N81" s="1" t="str">
        <f t="shared" si="23"/>
        <v>15</v>
      </c>
      <c r="O81" s="1" t="str">
        <f t="shared" si="23"/>
        <v>11</v>
      </c>
      <c r="P81" s="1">
        <f t="shared" si="24"/>
        <v>25</v>
      </c>
      <c r="Q81" s="1">
        <f t="shared" si="24"/>
        <v>21</v>
      </c>
      <c r="R81" s="5" t="str">
        <f t="shared" si="25"/>
        <v>TEAM 25</v>
      </c>
      <c r="S81" s="5" t="str">
        <f t="shared" si="25"/>
        <v>TEAM 21</v>
      </c>
      <c r="T81" s="37" t="s">
        <v>703</v>
      </c>
      <c r="Y81" s="5" t="str">
        <f t="shared" si="26"/>
        <v xml:space="preserve">TEAM </v>
      </c>
      <c r="Z81" s="5" t="str">
        <f t="shared" si="27"/>
        <v xml:space="preserve">TEAM </v>
      </c>
      <c r="AA81" s="38" t="s">
        <v>704</v>
      </c>
      <c r="AB81" s="1" t="str">
        <f t="shared" si="28"/>
        <v xml:space="preserve">M </v>
      </c>
      <c r="AC81" s="1" t="str">
        <f t="shared" si="28"/>
        <v xml:space="preserve">M </v>
      </c>
      <c r="AD81" s="1" t="e">
        <f t="shared" si="29"/>
        <v>#VALUE!</v>
      </c>
      <c r="AE81" s="1" t="e">
        <f t="shared" si="29"/>
        <v>#VALUE!</v>
      </c>
      <c r="AF81" s="5" t="e">
        <f t="shared" si="30"/>
        <v>#VALUE!</v>
      </c>
      <c r="AG81" s="282" t="e">
        <f t="shared" si="30"/>
        <v>#VALUE!</v>
      </c>
      <c r="AH81" s="287" t="s">
        <v>102</v>
      </c>
      <c r="AI81" s="1" t="e">
        <f t="shared" si="31"/>
        <v>#VALUE!</v>
      </c>
      <c r="AJ81" s="1" t="e">
        <f t="shared" si="32"/>
        <v>#VALUE!</v>
      </c>
      <c r="AK81" s="1">
        <v>51</v>
      </c>
      <c r="AL81" s="1">
        <v>47</v>
      </c>
      <c r="AM81" s="5" t="str">
        <f t="shared" si="33"/>
        <v>TEAM 51</v>
      </c>
      <c r="AN81" s="5" t="str">
        <f t="shared" si="34"/>
        <v>TEAM 47</v>
      </c>
      <c r="AO81" s="294" t="s">
        <v>103</v>
      </c>
      <c r="AP81" s="22" t="str">
        <f t="shared" si="35"/>
        <v>51</v>
      </c>
      <c r="AQ81" s="22" t="str">
        <f t="shared" si="35"/>
        <v>47</v>
      </c>
      <c r="AR81" s="22">
        <f t="shared" si="36"/>
        <v>61</v>
      </c>
      <c r="AS81" s="22">
        <f t="shared" si="36"/>
        <v>57</v>
      </c>
      <c r="AT81" s="5" t="str">
        <f t="shared" si="37"/>
        <v>TEAM 61</v>
      </c>
      <c r="AU81" s="288" t="str">
        <f t="shared" si="37"/>
        <v>TEAM 57</v>
      </c>
    </row>
    <row r="82" spans="1:47" ht="14" thickTop="1" thickBot="1" x14ac:dyDescent="0.35">
      <c r="A82" s="34" t="s">
        <v>10</v>
      </c>
      <c r="B82" s="5" t="s">
        <v>98</v>
      </c>
      <c r="C82" s="5" t="s">
        <v>92</v>
      </c>
      <c r="D82" s="35" t="s">
        <v>175</v>
      </c>
      <c r="E82" s="1" t="str">
        <f t="shared" si="19"/>
        <v xml:space="preserve"> 7</v>
      </c>
      <c r="F82" s="1" t="str">
        <f t="shared" si="19"/>
        <v xml:space="preserve"> 6</v>
      </c>
      <c r="G82" s="1">
        <f t="shared" si="20"/>
        <v>17</v>
      </c>
      <c r="H82" s="1">
        <f t="shared" si="20"/>
        <v>16</v>
      </c>
      <c r="I82" s="5" t="str">
        <f t="shared" si="21"/>
        <v>TEAM 17</v>
      </c>
      <c r="J82" s="5" t="str">
        <f t="shared" si="21"/>
        <v>TEAM 16</v>
      </c>
      <c r="K82" s="206" t="s">
        <v>156</v>
      </c>
      <c r="L82" s="206" t="s">
        <v>155</v>
      </c>
      <c r="M82" s="36" t="s">
        <v>11</v>
      </c>
      <c r="N82" s="1" t="str">
        <f t="shared" si="23"/>
        <v>17</v>
      </c>
      <c r="O82" s="1" t="str">
        <f t="shared" si="23"/>
        <v>16</v>
      </c>
      <c r="P82" s="1">
        <f t="shared" si="24"/>
        <v>27</v>
      </c>
      <c r="Q82" s="1">
        <f t="shared" si="24"/>
        <v>26</v>
      </c>
      <c r="R82" s="5" t="str">
        <f t="shared" si="25"/>
        <v>TEAM 27</v>
      </c>
      <c r="S82" s="5" t="str">
        <f t="shared" si="25"/>
        <v>TEAM 26</v>
      </c>
      <c r="T82" s="37" t="s">
        <v>703</v>
      </c>
      <c r="Y82" s="5" t="str">
        <f t="shared" si="26"/>
        <v xml:space="preserve">TEAM </v>
      </c>
      <c r="Z82" s="5" t="str">
        <f t="shared" si="27"/>
        <v xml:space="preserve">TEAM </v>
      </c>
      <c r="AA82" s="38" t="s">
        <v>704</v>
      </c>
      <c r="AB82" s="1" t="str">
        <f t="shared" si="28"/>
        <v xml:space="preserve">M </v>
      </c>
      <c r="AC82" s="1" t="str">
        <f t="shared" si="28"/>
        <v xml:space="preserve">M </v>
      </c>
      <c r="AD82" s="1" t="e">
        <f t="shared" si="29"/>
        <v>#VALUE!</v>
      </c>
      <c r="AE82" s="1" t="e">
        <f t="shared" si="29"/>
        <v>#VALUE!</v>
      </c>
      <c r="AF82" s="5" t="e">
        <f t="shared" si="30"/>
        <v>#VALUE!</v>
      </c>
      <c r="AG82" s="282" t="e">
        <f t="shared" si="30"/>
        <v>#VALUE!</v>
      </c>
      <c r="AH82" s="287" t="s">
        <v>102</v>
      </c>
      <c r="AI82" s="1" t="e">
        <f t="shared" si="31"/>
        <v>#VALUE!</v>
      </c>
      <c r="AJ82" s="1" t="e">
        <f t="shared" si="32"/>
        <v>#VALUE!</v>
      </c>
      <c r="AK82" s="1">
        <v>53</v>
      </c>
      <c r="AL82" s="1">
        <v>52</v>
      </c>
      <c r="AM82" s="5" t="str">
        <f t="shared" si="33"/>
        <v>TEAM 53</v>
      </c>
      <c r="AN82" s="5" t="str">
        <f t="shared" si="34"/>
        <v>TEAM 52</v>
      </c>
      <c r="AO82" s="294" t="s">
        <v>103</v>
      </c>
      <c r="AP82" s="22" t="str">
        <f t="shared" si="35"/>
        <v>53</v>
      </c>
      <c r="AQ82" s="22" t="str">
        <f t="shared" si="35"/>
        <v>52</v>
      </c>
      <c r="AR82" s="22">
        <f t="shared" si="36"/>
        <v>63</v>
      </c>
      <c r="AS82" s="22">
        <f t="shared" si="36"/>
        <v>62</v>
      </c>
      <c r="AT82" s="5" t="str">
        <f t="shared" si="37"/>
        <v>TEAM 63</v>
      </c>
      <c r="AU82" s="288" t="str">
        <f t="shared" si="37"/>
        <v>TEAM 62</v>
      </c>
    </row>
    <row r="83" spans="1:47" ht="14" thickTop="1" thickBot="1" x14ac:dyDescent="0.35">
      <c r="A83" s="34" t="s">
        <v>10</v>
      </c>
      <c r="B83" s="5" t="s">
        <v>93</v>
      </c>
      <c r="C83" s="5" t="s">
        <v>101</v>
      </c>
      <c r="D83" s="35" t="s">
        <v>175</v>
      </c>
      <c r="E83" s="1" t="str">
        <f t="shared" si="19"/>
        <v xml:space="preserve"> 3</v>
      </c>
      <c r="F83" s="1" t="str">
        <f t="shared" si="19"/>
        <v>10</v>
      </c>
      <c r="G83" s="1">
        <f t="shared" si="20"/>
        <v>13</v>
      </c>
      <c r="H83" s="1">
        <f t="shared" si="20"/>
        <v>20</v>
      </c>
      <c r="I83" s="5" t="str">
        <f t="shared" si="21"/>
        <v>TEAM 13</v>
      </c>
      <c r="J83" s="5" t="str">
        <f t="shared" si="21"/>
        <v>TEAM 20</v>
      </c>
      <c r="K83" s="206" t="s">
        <v>152</v>
      </c>
      <c r="L83" s="206" t="s">
        <v>159</v>
      </c>
      <c r="M83" s="36" t="s">
        <v>11</v>
      </c>
      <c r="N83" s="1" t="str">
        <f t="shared" si="23"/>
        <v>13</v>
      </c>
      <c r="O83" s="1" t="str">
        <f t="shared" si="23"/>
        <v>20</v>
      </c>
      <c r="P83" s="1">
        <f t="shared" si="24"/>
        <v>23</v>
      </c>
      <c r="Q83" s="1">
        <f t="shared" si="24"/>
        <v>30</v>
      </c>
      <c r="R83" s="5" t="str">
        <f t="shared" si="25"/>
        <v>TEAM 23</v>
      </c>
      <c r="S83" s="5" t="str">
        <f t="shared" si="25"/>
        <v>TEAM 30</v>
      </c>
      <c r="T83" s="37" t="s">
        <v>703</v>
      </c>
      <c r="Y83" s="5" t="str">
        <f t="shared" si="26"/>
        <v xml:space="preserve">TEAM </v>
      </c>
      <c r="Z83" s="5" t="str">
        <f t="shared" si="27"/>
        <v xml:space="preserve">TEAM </v>
      </c>
      <c r="AA83" s="38" t="s">
        <v>704</v>
      </c>
      <c r="AB83" s="1" t="str">
        <f t="shared" si="28"/>
        <v xml:space="preserve">M </v>
      </c>
      <c r="AC83" s="1" t="str">
        <f t="shared" si="28"/>
        <v xml:space="preserve">M </v>
      </c>
      <c r="AD83" s="1" t="e">
        <f t="shared" si="29"/>
        <v>#VALUE!</v>
      </c>
      <c r="AE83" s="1" t="e">
        <f t="shared" si="29"/>
        <v>#VALUE!</v>
      </c>
      <c r="AF83" s="5" t="e">
        <f t="shared" si="30"/>
        <v>#VALUE!</v>
      </c>
      <c r="AG83" s="282" t="e">
        <f t="shared" si="30"/>
        <v>#VALUE!</v>
      </c>
      <c r="AH83" s="287" t="s">
        <v>102</v>
      </c>
      <c r="AI83" s="1" t="e">
        <f t="shared" si="31"/>
        <v>#VALUE!</v>
      </c>
      <c r="AJ83" s="1" t="e">
        <f t="shared" si="32"/>
        <v>#VALUE!</v>
      </c>
      <c r="AK83" s="1">
        <v>49</v>
      </c>
      <c r="AL83" s="1">
        <v>56</v>
      </c>
      <c r="AM83" s="5" t="str">
        <f t="shared" si="33"/>
        <v>TEAM 49</v>
      </c>
      <c r="AN83" s="5" t="str">
        <f t="shared" si="34"/>
        <v>TEAM 56</v>
      </c>
      <c r="AO83" s="294" t="s">
        <v>103</v>
      </c>
      <c r="AP83" s="22" t="str">
        <f t="shared" si="35"/>
        <v>49</v>
      </c>
      <c r="AQ83" s="22" t="str">
        <f t="shared" si="35"/>
        <v>56</v>
      </c>
      <c r="AR83" s="22">
        <f t="shared" si="36"/>
        <v>59</v>
      </c>
      <c r="AS83" s="22">
        <f t="shared" si="36"/>
        <v>66</v>
      </c>
      <c r="AT83" s="5" t="str">
        <f t="shared" si="37"/>
        <v>TEAM 59</v>
      </c>
      <c r="AU83" s="288" t="str">
        <f t="shared" si="37"/>
        <v>TEAM 66</v>
      </c>
    </row>
    <row r="84" spans="1:47" ht="14" thickTop="1" thickBot="1" x14ac:dyDescent="0.35">
      <c r="A84" s="71" t="s">
        <v>10</v>
      </c>
      <c r="B84" s="5" t="s">
        <v>100</v>
      </c>
      <c r="C84" s="5" t="s">
        <v>95</v>
      </c>
      <c r="D84" s="35" t="s">
        <v>175</v>
      </c>
      <c r="E84" s="1" t="str">
        <f t="shared" si="19"/>
        <v xml:space="preserve"> 8</v>
      </c>
      <c r="F84" s="1" t="str">
        <f t="shared" si="19"/>
        <v xml:space="preserve"> 9</v>
      </c>
      <c r="G84" s="1">
        <f t="shared" si="20"/>
        <v>18</v>
      </c>
      <c r="H84" s="1">
        <f t="shared" si="20"/>
        <v>19</v>
      </c>
      <c r="I84" s="5" t="str">
        <f t="shared" si="21"/>
        <v>TEAM 18</v>
      </c>
      <c r="J84" s="5" t="str">
        <f t="shared" si="21"/>
        <v>TEAM 19</v>
      </c>
      <c r="K84" s="206" t="s">
        <v>157</v>
      </c>
      <c r="L84" s="206" t="s">
        <v>158</v>
      </c>
      <c r="M84" s="36" t="s">
        <v>11</v>
      </c>
      <c r="N84" s="1" t="str">
        <f t="shared" si="23"/>
        <v>18</v>
      </c>
      <c r="O84" s="1" t="str">
        <f t="shared" si="23"/>
        <v>19</v>
      </c>
      <c r="P84" s="1">
        <f t="shared" si="24"/>
        <v>28</v>
      </c>
      <c r="Q84" s="1">
        <f t="shared" si="24"/>
        <v>29</v>
      </c>
      <c r="R84" s="5" t="str">
        <f t="shared" si="25"/>
        <v>TEAM 28</v>
      </c>
      <c r="S84" s="5" t="str">
        <f t="shared" si="25"/>
        <v>TEAM 29</v>
      </c>
      <c r="T84" s="37" t="s">
        <v>703</v>
      </c>
      <c r="Y84" s="5" t="str">
        <f t="shared" si="26"/>
        <v xml:space="preserve">TEAM </v>
      </c>
      <c r="Z84" s="5" t="str">
        <f t="shared" si="27"/>
        <v xml:space="preserve">TEAM </v>
      </c>
      <c r="AA84" s="38" t="s">
        <v>704</v>
      </c>
      <c r="AB84" s="1" t="str">
        <f t="shared" si="28"/>
        <v xml:space="preserve">M </v>
      </c>
      <c r="AC84" s="1" t="str">
        <f t="shared" si="28"/>
        <v xml:space="preserve">M </v>
      </c>
      <c r="AD84" s="1" t="e">
        <f t="shared" si="29"/>
        <v>#VALUE!</v>
      </c>
      <c r="AE84" s="1" t="e">
        <f t="shared" si="29"/>
        <v>#VALUE!</v>
      </c>
      <c r="AF84" s="5" t="e">
        <f t="shared" si="30"/>
        <v>#VALUE!</v>
      </c>
      <c r="AG84" s="282" t="e">
        <f t="shared" si="30"/>
        <v>#VALUE!</v>
      </c>
      <c r="AH84" s="287" t="s">
        <v>102</v>
      </c>
      <c r="AI84" s="1" t="e">
        <f t="shared" si="31"/>
        <v>#VALUE!</v>
      </c>
      <c r="AJ84" s="1" t="e">
        <f t="shared" si="32"/>
        <v>#VALUE!</v>
      </c>
      <c r="AK84" s="1">
        <v>54</v>
      </c>
      <c r="AL84" s="1">
        <v>55</v>
      </c>
      <c r="AM84" s="5" t="str">
        <f t="shared" si="33"/>
        <v>TEAM 54</v>
      </c>
      <c r="AN84" s="5" t="str">
        <f t="shared" si="34"/>
        <v>TEAM 55</v>
      </c>
      <c r="AO84" s="294" t="s">
        <v>103</v>
      </c>
      <c r="AP84" s="22" t="str">
        <f t="shared" si="35"/>
        <v>54</v>
      </c>
      <c r="AQ84" s="22" t="str">
        <f t="shared" si="35"/>
        <v>55</v>
      </c>
      <c r="AR84" s="22">
        <f t="shared" si="36"/>
        <v>64</v>
      </c>
      <c r="AS84" s="22">
        <f t="shared" si="36"/>
        <v>65</v>
      </c>
      <c r="AT84" s="5" t="str">
        <f t="shared" si="37"/>
        <v>TEAM 64</v>
      </c>
      <c r="AU84" s="288" t="str">
        <f t="shared" si="37"/>
        <v>TEAM 65</v>
      </c>
    </row>
    <row r="85" spans="1:47" ht="14" thickTop="1" thickBot="1" x14ac:dyDescent="0.35">
      <c r="A85" s="34" t="s">
        <v>10</v>
      </c>
      <c r="B85" s="5" t="s">
        <v>95</v>
      </c>
      <c r="C85" s="5" t="s">
        <v>97</v>
      </c>
      <c r="D85" s="35" t="s">
        <v>175</v>
      </c>
      <c r="E85" s="1" t="str">
        <f t="shared" si="19"/>
        <v xml:space="preserve"> 9</v>
      </c>
      <c r="F85" s="1" t="str">
        <f t="shared" si="19"/>
        <v xml:space="preserve"> 1</v>
      </c>
      <c r="G85" s="1">
        <f t="shared" si="20"/>
        <v>19</v>
      </c>
      <c r="H85" s="1">
        <f t="shared" si="20"/>
        <v>11</v>
      </c>
      <c r="I85" s="5" t="str">
        <f t="shared" si="21"/>
        <v>TEAM 19</v>
      </c>
      <c r="J85" s="5" t="str">
        <f t="shared" si="21"/>
        <v>TEAM 11</v>
      </c>
      <c r="K85" s="206" t="s">
        <v>158</v>
      </c>
      <c r="L85" s="206" t="s">
        <v>150</v>
      </c>
      <c r="M85" s="36" t="s">
        <v>11</v>
      </c>
      <c r="N85" s="1" t="str">
        <f t="shared" si="23"/>
        <v>19</v>
      </c>
      <c r="O85" s="1" t="str">
        <f t="shared" si="23"/>
        <v>11</v>
      </c>
      <c r="P85" s="1">
        <f t="shared" si="24"/>
        <v>29</v>
      </c>
      <c r="Q85" s="1">
        <f t="shared" si="24"/>
        <v>21</v>
      </c>
      <c r="R85" s="5" t="str">
        <f t="shared" si="25"/>
        <v>TEAM 29</v>
      </c>
      <c r="S85" s="5" t="str">
        <f t="shared" si="25"/>
        <v>TEAM 21</v>
      </c>
      <c r="T85" s="37" t="s">
        <v>703</v>
      </c>
      <c r="Y85" s="5" t="str">
        <f t="shared" si="26"/>
        <v xml:space="preserve">TEAM </v>
      </c>
      <c r="Z85" s="5" t="str">
        <f t="shared" si="27"/>
        <v xml:space="preserve">TEAM </v>
      </c>
      <c r="AA85" s="38" t="s">
        <v>704</v>
      </c>
      <c r="AB85" s="1" t="str">
        <f t="shared" si="28"/>
        <v xml:space="preserve">M </v>
      </c>
      <c r="AC85" s="1" t="str">
        <f t="shared" si="28"/>
        <v xml:space="preserve">M </v>
      </c>
      <c r="AD85" s="1" t="e">
        <f t="shared" si="29"/>
        <v>#VALUE!</v>
      </c>
      <c r="AE85" s="1" t="e">
        <f t="shared" si="29"/>
        <v>#VALUE!</v>
      </c>
      <c r="AF85" s="5" t="e">
        <f t="shared" si="30"/>
        <v>#VALUE!</v>
      </c>
      <c r="AG85" s="282" t="e">
        <f t="shared" si="30"/>
        <v>#VALUE!</v>
      </c>
      <c r="AH85" s="287" t="s">
        <v>102</v>
      </c>
      <c r="AI85" s="1" t="e">
        <f t="shared" si="31"/>
        <v>#VALUE!</v>
      </c>
      <c r="AJ85" s="1" t="e">
        <f t="shared" si="32"/>
        <v>#VALUE!</v>
      </c>
      <c r="AK85" s="1">
        <v>55</v>
      </c>
      <c r="AL85" s="1">
        <v>47</v>
      </c>
      <c r="AM85" s="5" t="str">
        <f t="shared" si="33"/>
        <v>TEAM 55</v>
      </c>
      <c r="AN85" s="5" t="str">
        <f t="shared" si="34"/>
        <v>TEAM 47</v>
      </c>
      <c r="AO85" s="294" t="s">
        <v>103</v>
      </c>
      <c r="AP85" s="22" t="str">
        <f t="shared" si="35"/>
        <v>55</v>
      </c>
      <c r="AQ85" s="22" t="str">
        <f t="shared" si="35"/>
        <v>47</v>
      </c>
      <c r="AR85" s="22">
        <f t="shared" si="36"/>
        <v>65</v>
      </c>
      <c r="AS85" s="22">
        <f t="shared" si="36"/>
        <v>57</v>
      </c>
      <c r="AT85" s="5" t="str">
        <f t="shared" si="37"/>
        <v>TEAM 65</v>
      </c>
      <c r="AU85" s="288" t="str">
        <f t="shared" si="37"/>
        <v>TEAM 57</v>
      </c>
    </row>
    <row r="86" spans="1:47" ht="14" thickTop="1" thickBot="1" x14ac:dyDescent="0.35">
      <c r="A86" s="34" t="s">
        <v>10</v>
      </c>
      <c r="B86" s="5" t="s">
        <v>96</v>
      </c>
      <c r="C86" s="5" t="s">
        <v>100</v>
      </c>
      <c r="D86" s="35" t="s">
        <v>175</v>
      </c>
      <c r="E86" s="1" t="str">
        <f t="shared" si="19"/>
        <v xml:space="preserve"> 2</v>
      </c>
      <c r="F86" s="1" t="str">
        <f t="shared" si="19"/>
        <v xml:space="preserve"> 8</v>
      </c>
      <c r="G86" s="1">
        <f t="shared" si="20"/>
        <v>12</v>
      </c>
      <c r="H86" s="1">
        <f t="shared" si="20"/>
        <v>18</v>
      </c>
      <c r="I86" s="5" t="str">
        <f t="shared" si="21"/>
        <v>TEAM 12</v>
      </c>
      <c r="J86" s="5" t="str">
        <f t="shared" si="21"/>
        <v>TEAM 18</v>
      </c>
      <c r="K86" s="206" t="s">
        <v>151</v>
      </c>
      <c r="L86" s="206" t="s">
        <v>157</v>
      </c>
      <c r="M86" s="36" t="s">
        <v>11</v>
      </c>
      <c r="N86" s="1" t="str">
        <f t="shared" si="23"/>
        <v>12</v>
      </c>
      <c r="O86" s="1" t="str">
        <f t="shared" si="23"/>
        <v>18</v>
      </c>
      <c r="P86" s="1">
        <f t="shared" si="24"/>
        <v>22</v>
      </c>
      <c r="Q86" s="1">
        <f t="shared" si="24"/>
        <v>28</v>
      </c>
      <c r="R86" s="5" t="str">
        <f t="shared" si="25"/>
        <v>TEAM 22</v>
      </c>
      <c r="S86" s="5" t="str">
        <f t="shared" si="25"/>
        <v>TEAM 28</v>
      </c>
      <c r="T86" s="37" t="s">
        <v>703</v>
      </c>
      <c r="Y86" s="5" t="str">
        <f t="shared" si="26"/>
        <v xml:space="preserve">TEAM </v>
      </c>
      <c r="Z86" s="5" t="str">
        <f t="shared" si="27"/>
        <v xml:space="preserve">TEAM </v>
      </c>
      <c r="AA86" s="38" t="s">
        <v>704</v>
      </c>
      <c r="AB86" s="1" t="str">
        <f t="shared" si="28"/>
        <v xml:space="preserve">M </v>
      </c>
      <c r="AC86" s="1" t="str">
        <f t="shared" si="28"/>
        <v xml:space="preserve">M </v>
      </c>
      <c r="AD86" s="1" t="e">
        <f t="shared" si="29"/>
        <v>#VALUE!</v>
      </c>
      <c r="AE86" s="1" t="e">
        <f t="shared" si="29"/>
        <v>#VALUE!</v>
      </c>
      <c r="AF86" s="5" t="e">
        <f t="shared" si="30"/>
        <v>#VALUE!</v>
      </c>
      <c r="AG86" s="282" t="e">
        <f t="shared" si="30"/>
        <v>#VALUE!</v>
      </c>
      <c r="AH86" s="287" t="s">
        <v>102</v>
      </c>
      <c r="AI86" s="1" t="e">
        <f t="shared" si="31"/>
        <v>#VALUE!</v>
      </c>
      <c r="AJ86" s="1" t="e">
        <f t="shared" si="32"/>
        <v>#VALUE!</v>
      </c>
      <c r="AK86" s="1">
        <v>48</v>
      </c>
      <c r="AL86" s="1">
        <v>54</v>
      </c>
      <c r="AM86" s="5" t="str">
        <f t="shared" si="33"/>
        <v>TEAM 48</v>
      </c>
      <c r="AN86" s="5" t="str">
        <f t="shared" si="34"/>
        <v>TEAM 54</v>
      </c>
      <c r="AO86" s="294" t="s">
        <v>103</v>
      </c>
      <c r="AP86" s="22" t="str">
        <f t="shared" si="35"/>
        <v>48</v>
      </c>
      <c r="AQ86" s="22" t="str">
        <f t="shared" si="35"/>
        <v>54</v>
      </c>
      <c r="AR86" s="22">
        <f t="shared" si="36"/>
        <v>58</v>
      </c>
      <c r="AS86" s="22">
        <f t="shared" si="36"/>
        <v>64</v>
      </c>
      <c r="AT86" s="5" t="str">
        <f t="shared" si="37"/>
        <v>TEAM 58</v>
      </c>
      <c r="AU86" s="288" t="str">
        <f t="shared" si="37"/>
        <v>TEAM 64</v>
      </c>
    </row>
    <row r="87" spans="1:47" ht="14" thickTop="1" thickBot="1" x14ac:dyDescent="0.35">
      <c r="A87" s="34" t="s">
        <v>10</v>
      </c>
      <c r="B87" s="5" t="s">
        <v>99</v>
      </c>
      <c r="C87" s="5" t="s">
        <v>101</v>
      </c>
      <c r="D87" s="35" t="s">
        <v>175</v>
      </c>
      <c r="E87" s="1" t="str">
        <f t="shared" si="19"/>
        <v xml:space="preserve"> 4</v>
      </c>
      <c r="F87" s="1" t="str">
        <f t="shared" si="19"/>
        <v>10</v>
      </c>
      <c r="G87" s="1">
        <f t="shared" si="20"/>
        <v>14</v>
      </c>
      <c r="H87" s="1">
        <f t="shared" si="20"/>
        <v>20</v>
      </c>
      <c r="I87" s="5" t="str">
        <f t="shared" si="21"/>
        <v>TEAM 14</v>
      </c>
      <c r="J87" s="5" t="str">
        <f t="shared" si="21"/>
        <v>TEAM 20</v>
      </c>
      <c r="K87" s="206" t="s">
        <v>153</v>
      </c>
      <c r="L87" s="206" t="s">
        <v>159</v>
      </c>
      <c r="M87" s="36" t="s">
        <v>11</v>
      </c>
      <c r="N87" s="1" t="str">
        <f t="shared" si="23"/>
        <v>14</v>
      </c>
      <c r="O87" s="1" t="str">
        <f t="shared" si="23"/>
        <v>20</v>
      </c>
      <c r="P87" s="1">
        <f t="shared" si="24"/>
        <v>24</v>
      </c>
      <c r="Q87" s="1">
        <f t="shared" si="24"/>
        <v>30</v>
      </c>
      <c r="R87" s="5" t="str">
        <f t="shared" si="25"/>
        <v>TEAM 24</v>
      </c>
      <c r="S87" s="5" t="str">
        <f t="shared" si="25"/>
        <v>TEAM 30</v>
      </c>
      <c r="T87" s="37" t="s">
        <v>703</v>
      </c>
      <c r="Y87" s="5" t="str">
        <f t="shared" si="26"/>
        <v xml:space="preserve">TEAM </v>
      </c>
      <c r="Z87" s="5" t="str">
        <f t="shared" si="27"/>
        <v xml:space="preserve">TEAM </v>
      </c>
      <c r="AA87" s="38" t="s">
        <v>704</v>
      </c>
      <c r="AB87" s="1" t="str">
        <f t="shared" si="28"/>
        <v xml:space="preserve">M </v>
      </c>
      <c r="AC87" s="1" t="str">
        <f t="shared" si="28"/>
        <v xml:space="preserve">M </v>
      </c>
      <c r="AD87" s="1" t="e">
        <f t="shared" si="29"/>
        <v>#VALUE!</v>
      </c>
      <c r="AE87" s="1" t="e">
        <f t="shared" si="29"/>
        <v>#VALUE!</v>
      </c>
      <c r="AF87" s="5" t="e">
        <f t="shared" si="30"/>
        <v>#VALUE!</v>
      </c>
      <c r="AG87" s="282" t="e">
        <f t="shared" si="30"/>
        <v>#VALUE!</v>
      </c>
      <c r="AH87" s="287" t="s">
        <v>102</v>
      </c>
      <c r="AI87" s="1" t="e">
        <f t="shared" si="31"/>
        <v>#VALUE!</v>
      </c>
      <c r="AJ87" s="1" t="e">
        <f t="shared" si="32"/>
        <v>#VALUE!</v>
      </c>
      <c r="AK87" s="1">
        <v>50</v>
      </c>
      <c r="AL87" s="1">
        <v>56</v>
      </c>
      <c r="AM87" s="5" t="str">
        <f t="shared" si="33"/>
        <v>TEAM 50</v>
      </c>
      <c r="AN87" s="5" t="str">
        <f t="shared" si="34"/>
        <v>TEAM 56</v>
      </c>
      <c r="AO87" s="294" t="s">
        <v>103</v>
      </c>
      <c r="AP87" s="22" t="str">
        <f t="shared" si="35"/>
        <v>50</v>
      </c>
      <c r="AQ87" s="22" t="str">
        <f t="shared" si="35"/>
        <v>56</v>
      </c>
      <c r="AR87" s="22">
        <f t="shared" si="36"/>
        <v>60</v>
      </c>
      <c r="AS87" s="22">
        <f t="shared" si="36"/>
        <v>66</v>
      </c>
      <c r="AT87" s="5" t="str">
        <f t="shared" si="37"/>
        <v>TEAM 60</v>
      </c>
      <c r="AU87" s="288" t="str">
        <f t="shared" si="37"/>
        <v>TEAM 66</v>
      </c>
    </row>
    <row r="88" spans="1:47" ht="14" thickTop="1" thickBot="1" x14ac:dyDescent="0.35">
      <c r="A88" s="34" t="s">
        <v>10</v>
      </c>
      <c r="B88" s="5" t="s">
        <v>98</v>
      </c>
      <c r="C88" s="5" t="s">
        <v>93</v>
      </c>
      <c r="D88" s="35" t="s">
        <v>175</v>
      </c>
      <c r="E88" s="1" t="str">
        <f t="shared" si="19"/>
        <v xml:space="preserve"> 7</v>
      </c>
      <c r="F88" s="1" t="str">
        <f t="shared" si="19"/>
        <v xml:space="preserve"> 3</v>
      </c>
      <c r="G88" s="1">
        <f t="shared" si="20"/>
        <v>17</v>
      </c>
      <c r="H88" s="1">
        <f t="shared" si="20"/>
        <v>13</v>
      </c>
      <c r="I88" s="5" t="str">
        <f t="shared" si="21"/>
        <v>TEAM 17</v>
      </c>
      <c r="J88" s="5" t="str">
        <f t="shared" si="21"/>
        <v>TEAM 13</v>
      </c>
      <c r="K88" s="206" t="s">
        <v>156</v>
      </c>
      <c r="L88" s="206" t="s">
        <v>152</v>
      </c>
      <c r="M88" s="36" t="s">
        <v>11</v>
      </c>
      <c r="N88" s="1" t="str">
        <f t="shared" si="23"/>
        <v>17</v>
      </c>
      <c r="O88" s="1" t="str">
        <f t="shared" si="23"/>
        <v>13</v>
      </c>
      <c r="P88" s="1">
        <f t="shared" si="24"/>
        <v>27</v>
      </c>
      <c r="Q88" s="1">
        <f t="shared" si="24"/>
        <v>23</v>
      </c>
      <c r="R88" s="5" t="str">
        <f t="shared" si="25"/>
        <v>TEAM 27</v>
      </c>
      <c r="S88" s="5" t="str">
        <f t="shared" si="25"/>
        <v>TEAM 23</v>
      </c>
      <c r="T88" s="37" t="s">
        <v>703</v>
      </c>
      <c r="Y88" s="5" t="str">
        <f t="shared" si="26"/>
        <v xml:space="preserve">TEAM </v>
      </c>
      <c r="Z88" s="5" t="str">
        <f t="shared" si="27"/>
        <v xml:space="preserve">TEAM </v>
      </c>
      <c r="AA88" s="38" t="s">
        <v>704</v>
      </c>
      <c r="AB88" s="1" t="str">
        <f t="shared" si="28"/>
        <v xml:space="preserve">M </v>
      </c>
      <c r="AC88" s="1" t="str">
        <f t="shared" si="28"/>
        <v xml:space="preserve">M </v>
      </c>
      <c r="AD88" s="1" t="e">
        <f t="shared" si="29"/>
        <v>#VALUE!</v>
      </c>
      <c r="AE88" s="1" t="e">
        <f t="shared" si="29"/>
        <v>#VALUE!</v>
      </c>
      <c r="AF88" s="5" t="e">
        <f t="shared" si="30"/>
        <v>#VALUE!</v>
      </c>
      <c r="AG88" s="282" t="e">
        <f t="shared" si="30"/>
        <v>#VALUE!</v>
      </c>
      <c r="AH88" s="287" t="s">
        <v>102</v>
      </c>
      <c r="AI88" s="1" t="e">
        <f t="shared" si="31"/>
        <v>#VALUE!</v>
      </c>
      <c r="AJ88" s="1" t="e">
        <f t="shared" si="32"/>
        <v>#VALUE!</v>
      </c>
      <c r="AK88" s="1">
        <v>53</v>
      </c>
      <c r="AL88" s="1">
        <v>49</v>
      </c>
      <c r="AM88" s="5" t="str">
        <f t="shared" si="33"/>
        <v>TEAM 53</v>
      </c>
      <c r="AN88" s="5" t="str">
        <f t="shared" si="34"/>
        <v>TEAM 49</v>
      </c>
      <c r="AO88" s="294" t="s">
        <v>103</v>
      </c>
      <c r="AP88" s="22" t="str">
        <f t="shared" si="35"/>
        <v>53</v>
      </c>
      <c r="AQ88" s="22" t="str">
        <f t="shared" si="35"/>
        <v>49</v>
      </c>
      <c r="AR88" s="22">
        <f t="shared" si="36"/>
        <v>63</v>
      </c>
      <c r="AS88" s="22">
        <f t="shared" si="36"/>
        <v>59</v>
      </c>
      <c r="AT88" s="5" t="str">
        <f t="shared" si="37"/>
        <v>TEAM 63</v>
      </c>
      <c r="AU88" s="288" t="str">
        <f t="shared" si="37"/>
        <v>TEAM 59</v>
      </c>
    </row>
    <row r="89" spans="1:47" ht="14" thickTop="1" thickBot="1" x14ac:dyDescent="0.35">
      <c r="A89" s="34" t="s">
        <v>10</v>
      </c>
      <c r="B89" s="5" t="s">
        <v>92</v>
      </c>
      <c r="C89" s="5" t="s">
        <v>94</v>
      </c>
      <c r="D89" s="35" t="s">
        <v>175</v>
      </c>
      <c r="E89" s="1" t="str">
        <f t="shared" si="19"/>
        <v xml:space="preserve"> 6</v>
      </c>
      <c r="F89" s="1" t="str">
        <f t="shared" si="19"/>
        <v xml:space="preserve"> 5</v>
      </c>
      <c r="G89" s="1">
        <f t="shared" si="20"/>
        <v>16</v>
      </c>
      <c r="H89" s="1">
        <f t="shared" si="20"/>
        <v>15</v>
      </c>
      <c r="I89" s="5" t="str">
        <f t="shared" si="21"/>
        <v>TEAM 16</v>
      </c>
      <c r="J89" s="5" t="str">
        <f t="shared" si="21"/>
        <v>TEAM 15</v>
      </c>
      <c r="K89" s="206" t="s">
        <v>155</v>
      </c>
      <c r="L89" s="206" t="s">
        <v>154</v>
      </c>
      <c r="M89" s="36" t="s">
        <v>11</v>
      </c>
      <c r="N89" s="1" t="str">
        <f t="shared" si="23"/>
        <v>16</v>
      </c>
      <c r="O89" s="1" t="str">
        <f t="shared" si="23"/>
        <v>15</v>
      </c>
      <c r="P89" s="1">
        <f t="shared" si="24"/>
        <v>26</v>
      </c>
      <c r="Q89" s="1">
        <f t="shared" si="24"/>
        <v>25</v>
      </c>
      <c r="R89" s="5" t="str">
        <f t="shared" si="25"/>
        <v>TEAM 26</v>
      </c>
      <c r="S89" s="5" t="str">
        <f t="shared" si="25"/>
        <v>TEAM 25</v>
      </c>
      <c r="T89" s="37" t="s">
        <v>703</v>
      </c>
      <c r="Y89" s="5" t="str">
        <f t="shared" si="26"/>
        <v xml:space="preserve">TEAM </v>
      </c>
      <c r="Z89" s="5" t="str">
        <f t="shared" si="27"/>
        <v xml:space="preserve">TEAM </v>
      </c>
      <c r="AA89" s="38" t="s">
        <v>704</v>
      </c>
      <c r="AB89" s="1" t="str">
        <f t="shared" si="28"/>
        <v xml:space="preserve">M </v>
      </c>
      <c r="AC89" s="1" t="str">
        <f t="shared" si="28"/>
        <v xml:space="preserve">M </v>
      </c>
      <c r="AD89" s="1" t="e">
        <f t="shared" si="29"/>
        <v>#VALUE!</v>
      </c>
      <c r="AE89" s="1" t="e">
        <f t="shared" si="29"/>
        <v>#VALUE!</v>
      </c>
      <c r="AF89" s="5" t="e">
        <f t="shared" si="30"/>
        <v>#VALUE!</v>
      </c>
      <c r="AG89" s="282" t="e">
        <f t="shared" si="30"/>
        <v>#VALUE!</v>
      </c>
      <c r="AH89" s="287" t="s">
        <v>102</v>
      </c>
      <c r="AI89" s="1" t="e">
        <f t="shared" si="31"/>
        <v>#VALUE!</v>
      </c>
      <c r="AJ89" s="1" t="e">
        <f t="shared" si="32"/>
        <v>#VALUE!</v>
      </c>
      <c r="AK89" s="1">
        <v>52</v>
      </c>
      <c r="AL89" s="1">
        <v>51</v>
      </c>
      <c r="AM89" s="5" t="str">
        <f t="shared" si="33"/>
        <v>TEAM 52</v>
      </c>
      <c r="AN89" s="5" t="str">
        <f t="shared" si="34"/>
        <v>TEAM 51</v>
      </c>
      <c r="AO89" s="294" t="s">
        <v>103</v>
      </c>
      <c r="AP89" s="22" t="str">
        <f t="shared" si="35"/>
        <v>52</v>
      </c>
      <c r="AQ89" s="22" t="str">
        <f t="shared" si="35"/>
        <v>51</v>
      </c>
      <c r="AR89" s="22">
        <f t="shared" si="36"/>
        <v>62</v>
      </c>
      <c r="AS89" s="22">
        <f t="shared" si="36"/>
        <v>61</v>
      </c>
      <c r="AT89" s="5" t="str">
        <f t="shared" si="37"/>
        <v>TEAM 62</v>
      </c>
      <c r="AU89" s="288" t="str">
        <f t="shared" si="37"/>
        <v>TEAM 61</v>
      </c>
    </row>
    <row r="90" spans="1:47" ht="14" thickTop="1" thickBot="1" x14ac:dyDescent="0.35">
      <c r="A90" s="34" t="s">
        <v>10</v>
      </c>
      <c r="B90" s="5" t="s">
        <v>97</v>
      </c>
      <c r="C90" s="5" t="s">
        <v>99</v>
      </c>
      <c r="D90" s="35" t="s">
        <v>175</v>
      </c>
      <c r="E90" s="1" t="str">
        <f t="shared" si="19"/>
        <v xml:space="preserve"> 1</v>
      </c>
      <c r="F90" s="1" t="str">
        <f t="shared" si="19"/>
        <v xml:space="preserve"> 4</v>
      </c>
      <c r="G90" s="1">
        <f t="shared" si="20"/>
        <v>11</v>
      </c>
      <c r="H90" s="1">
        <f t="shared" si="20"/>
        <v>14</v>
      </c>
      <c r="I90" s="5" t="str">
        <f t="shared" si="21"/>
        <v>TEAM 11</v>
      </c>
      <c r="J90" s="5" t="str">
        <f t="shared" si="21"/>
        <v>TEAM 14</v>
      </c>
      <c r="K90" s="206" t="s">
        <v>150</v>
      </c>
      <c r="L90" s="206" t="s">
        <v>153</v>
      </c>
      <c r="M90" s="36" t="s">
        <v>11</v>
      </c>
      <c r="N90" s="1" t="str">
        <f t="shared" si="23"/>
        <v>11</v>
      </c>
      <c r="O90" s="1" t="str">
        <f t="shared" si="23"/>
        <v>14</v>
      </c>
      <c r="P90" s="1">
        <f t="shared" si="24"/>
        <v>21</v>
      </c>
      <c r="Q90" s="1">
        <f t="shared" si="24"/>
        <v>24</v>
      </c>
      <c r="R90" s="5" t="str">
        <f t="shared" si="25"/>
        <v>TEAM 21</v>
      </c>
      <c r="S90" s="5" t="str">
        <f t="shared" si="25"/>
        <v>TEAM 24</v>
      </c>
      <c r="T90" s="37" t="s">
        <v>703</v>
      </c>
      <c r="Y90" s="5" t="str">
        <f t="shared" si="26"/>
        <v xml:space="preserve">TEAM </v>
      </c>
      <c r="Z90" s="5" t="str">
        <f t="shared" si="27"/>
        <v xml:space="preserve">TEAM </v>
      </c>
      <c r="AA90" s="38" t="s">
        <v>704</v>
      </c>
      <c r="AB90" s="1" t="str">
        <f t="shared" si="28"/>
        <v xml:space="preserve">M </v>
      </c>
      <c r="AC90" s="1" t="str">
        <f t="shared" si="28"/>
        <v xml:space="preserve">M </v>
      </c>
      <c r="AD90" s="1" t="e">
        <f t="shared" si="29"/>
        <v>#VALUE!</v>
      </c>
      <c r="AE90" s="1" t="e">
        <f t="shared" si="29"/>
        <v>#VALUE!</v>
      </c>
      <c r="AF90" s="5" t="e">
        <f t="shared" si="30"/>
        <v>#VALUE!</v>
      </c>
      <c r="AG90" s="282" t="e">
        <f t="shared" si="30"/>
        <v>#VALUE!</v>
      </c>
      <c r="AH90" s="287" t="s">
        <v>102</v>
      </c>
      <c r="AI90" s="1" t="e">
        <f t="shared" si="31"/>
        <v>#VALUE!</v>
      </c>
      <c r="AJ90" s="1" t="e">
        <f t="shared" si="32"/>
        <v>#VALUE!</v>
      </c>
      <c r="AK90" s="1">
        <v>47</v>
      </c>
      <c r="AL90" s="1">
        <v>50</v>
      </c>
      <c r="AM90" s="5" t="str">
        <f t="shared" si="33"/>
        <v>TEAM 47</v>
      </c>
      <c r="AN90" s="5" t="str">
        <f t="shared" si="34"/>
        <v>TEAM 50</v>
      </c>
      <c r="AO90" s="294" t="s">
        <v>103</v>
      </c>
      <c r="AP90" s="22" t="str">
        <f t="shared" si="35"/>
        <v>47</v>
      </c>
      <c r="AQ90" s="22" t="str">
        <f t="shared" si="35"/>
        <v>50</v>
      </c>
      <c r="AR90" s="22">
        <f t="shared" si="36"/>
        <v>57</v>
      </c>
      <c r="AS90" s="22">
        <f t="shared" si="36"/>
        <v>60</v>
      </c>
      <c r="AT90" s="5" t="str">
        <f t="shared" si="37"/>
        <v>TEAM 57</v>
      </c>
      <c r="AU90" s="288" t="str">
        <f t="shared" si="37"/>
        <v>TEAM 60</v>
      </c>
    </row>
    <row r="91" spans="1:47" ht="14" thickTop="1" thickBot="1" x14ac:dyDescent="0.35">
      <c r="A91" s="34" t="s">
        <v>10</v>
      </c>
      <c r="B91" s="5" t="s">
        <v>100</v>
      </c>
      <c r="C91" s="5" t="s">
        <v>94</v>
      </c>
      <c r="D91" s="35" t="s">
        <v>175</v>
      </c>
      <c r="E91" s="1" t="str">
        <f t="shared" si="19"/>
        <v xml:space="preserve"> 8</v>
      </c>
      <c r="F91" s="1" t="str">
        <f t="shared" si="19"/>
        <v xml:space="preserve"> 5</v>
      </c>
      <c r="G91" s="1">
        <f t="shared" si="20"/>
        <v>18</v>
      </c>
      <c r="H91" s="1">
        <f t="shared" si="20"/>
        <v>15</v>
      </c>
      <c r="I91" s="5" t="str">
        <f t="shared" si="21"/>
        <v>TEAM 18</v>
      </c>
      <c r="J91" s="5" t="str">
        <f t="shared" si="21"/>
        <v>TEAM 15</v>
      </c>
      <c r="K91" s="206" t="s">
        <v>157</v>
      </c>
      <c r="L91" s="206" t="s">
        <v>154</v>
      </c>
      <c r="M91" s="36" t="s">
        <v>11</v>
      </c>
      <c r="N91" s="1" t="str">
        <f t="shared" si="23"/>
        <v>18</v>
      </c>
      <c r="O91" s="1" t="str">
        <f t="shared" si="23"/>
        <v>15</v>
      </c>
      <c r="P91" s="1">
        <f t="shared" si="24"/>
        <v>28</v>
      </c>
      <c r="Q91" s="1">
        <f t="shared" si="24"/>
        <v>25</v>
      </c>
      <c r="R91" s="5" t="str">
        <f t="shared" si="25"/>
        <v>TEAM 28</v>
      </c>
      <c r="S91" s="5" t="str">
        <f t="shared" si="25"/>
        <v>TEAM 25</v>
      </c>
      <c r="T91" s="37" t="s">
        <v>703</v>
      </c>
      <c r="Y91" s="5" t="str">
        <f t="shared" si="26"/>
        <v xml:space="preserve">TEAM </v>
      </c>
      <c r="Z91" s="5" t="str">
        <f t="shared" si="27"/>
        <v xml:space="preserve">TEAM </v>
      </c>
      <c r="AA91" s="38" t="s">
        <v>704</v>
      </c>
      <c r="AB91" s="1" t="str">
        <f t="shared" si="28"/>
        <v xml:space="preserve">M </v>
      </c>
      <c r="AC91" s="1" t="str">
        <f t="shared" si="28"/>
        <v xml:space="preserve">M </v>
      </c>
      <c r="AD91" s="1" t="e">
        <f t="shared" si="29"/>
        <v>#VALUE!</v>
      </c>
      <c r="AE91" s="1" t="e">
        <f t="shared" si="29"/>
        <v>#VALUE!</v>
      </c>
      <c r="AF91" s="5" t="e">
        <f t="shared" si="30"/>
        <v>#VALUE!</v>
      </c>
      <c r="AG91" s="282" t="e">
        <f t="shared" si="30"/>
        <v>#VALUE!</v>
      </c>
      <c r="AH91" s="287" t="s">
        <v>102</v>
      </c>
      <c r="AI91" s="1" t="e">
        <f t="shared" si="31"/>
        <v>#VALUE!</v>
      </c>
      <c r="AJ91" s="1" t="e">
        <f t="shared" si="32"/>
        <v>#VALUE!</v>
      </c>
      <c r="AK91" s="1">
        <v>54</v>
      </c>
      <c r="AL91" s="1">
        <v>51</v>
      </c>
      <c r="AM91" s="5" t="str">
        <f t="shared" si="33"/>
        <v>TEAM 54</v>
      </c>
      <c r="AN91" s="5" t="str">
        <f t="shared" si="34"/>
        <v>TEAM 51</v>
      </c>
      <c r="AO91" s="294" t="s">
        <v>103</v>
      </c>
      <c r="AP91" s="22" t="str">
        <f t="shared" si="35"/>
        <v>54</v>
      </c>
      <c r="AQ91" s="22" t="str">
        <f t="shared" si="35"/>
        <v>51</v>
      </c>
      <c r="AR91" s="22">
        <f t="shared" si="36"/>
        <v>64</v>
      </c>
      <c r="AS91" s="22">
        <f t="shared" si="36"/>
        <v>61</v>
      </c>
      <c r="AT91" s="5" t="str">
        <f t="shared" si="37"/>
        <v>TEAM 64</v>
      </c>
      <c r="AU91" s="288" t="str">
        <f t="shared" si="37"/>
        <v>TEAM 61</v>
      </c>
    </row>
    <row r="92" spans="1:47" ht="14" thickTop="1" thickBot="1" x14ac:dyDescent="0.35">
      <c r="A92" s="34" t="s">
        <v>10</v>
      </c>
      <c r="B92" s="5" t="s">
        <v>93</v>
      </c>
      <c r="C92" s="5" t="s">
        <v>95</v>
      </c>
      <c r="D92" s="35" t="s">
        <v>175</v>
      </c>
      <c r="E92" s="1" t="str">
        <f t="shared" ref="E92:F94" si="38">RIGHT(B92,2)</f>
        <v xml:space="preserve"> 3</v>
      </c>
      <c r="F92" s="1" t="str">
        <f t="shared" si="38"/>
        <v xml:space="preserve"> 9</v>
      </c>
      <c r="G92" s="1">
        <f t="shared" ref="G92:H94" si="39">E92+10</f>
        <v>13</v>
      </c>
      <c r="H92" s="1">
        <f t="shared" si="39"/>
        <v>19</v>
      </c>
      <c r="I92" s="5" t="str">
        <f t="shared" ref="I92:J94" si="40">CONCATENATE("TEAM ",G92)</f>
        <v>TEAM 13</v>
      </c>
      <c r="J92" s="5" t="str">
        <f t="shared" si="40"/>
        <v>TEAM 19</v>
      </c>
      <c r="K92" s="206" t="s">
        <v>152</v>
      </c>
      <c r="L92" s="206" t="s">
        <v>158</v>
      </c>
      <c r="M92" s="36" t="s">
        <v>11</v>
      </c>
      <c r="N92" s="1" t="str">
        <f t="shared" si="23"/>
        <v>13</v>
      </c>
      <c r="O92" s="1" t="str">
        <f t="shared" si="23"/>
        <v>19</v>
      </c>
      <c r="P92" s="1">
        <f t="shared" si="24"/>
        <v>23</v>
      </c>
      <c r="Q92" s="1">
        <f t="shared" si="24"/>
        <v>29</v>
      </c>
      <c r="R92" s="5" t="str">
        <f t="shared" si="25"/>
        <v>TEAM 23</v>
      </c>
      <c r="S92" s="5" t="str">
        <f t="shared" si="25"/>
        <v>TEAM 29</v>
      </c>
      <c r="T92" s="37" t="s">
        <v>703</v>
      </c>
      <c r="Y92" s="5" t="str">
        <f t="shared" si="26"/>
        <v xml:space="preserve">TEAM </v>
      </c>
      <c r="Z92" s="5" t="str">
        <f t="shared" si="27"/>
        <v xml:space="preserve">TEAM </v>
      </c>
      <c r="AA92" s="38" t="s">
        <v>704</v>
      </c>
      <c r="AB92" s="1" t="str">
        <f t="shared" si="28"/>
        <v xml:space="preserve">M </v>
      </c>
      <c r="AC92" s="1" t="str">
        <f t="shared" si="28"/>
        <v xml:space="preserve">M </v>
      </c>
      <c r="AD92" s="1" t="e">
        <f t="shared" si="29"/>
        <v>#VALUE!</v>
      </c>
      <c r="AE92" s="1" t="e">
        <f t="shared" si="29"/>
        <v>#VALUE!</v>
      </c>
      <c r="AF92" s="5" t="e">
        <f t="shared" si="30"/>
        <v>#VALUE!</v>
      </c>
      <c r="AG92" s="282" t="e">
        <f t="shared" si="30"/>
        <v>#VALUE!</v>
      </c>
      <c r="AH92" s="287" t="s">
        <v>102</v>
      </c>
      <c r="AI92" s="1" t="e">
        <f t="shared" si="31"/>
        <v>#VALUE!</v>
      </c>
      <c r="AJ92" s="1" t="e">
        <f t="shared" si="32"/>
        <v>#VALUE!</v>
      </c>
      <c r="AK92" s="1">
        <v>49</v>
      </c>
      <c r="AL92" s="1">
        <v>55</v>
      </c>
      <c r="AM92" s="5" t="str">
        <f t="shared" si="33"/>
        <v>TEAM 49</v>
      </c>
      <c r="AN92" s="5" t="str">
        <f t="shared" si="34"/>
        <v>TEAM 55</v>
      </c>
      <c r="AO92" s="294" t="s">
        <v>103</v>
      </c>
      <c r="AP92" s="22" t="str">
        <f t="shared" si="35"/>
        <v>49</v>
      </c>
      <c r="AQ92" s="22" t="str">
        <f t="shared" si="35"/>
        <v>55</v>
      </c>
      <c r="AR92" s="22">
        <f t="shared" si="36"/>
        <v>59</v>
      </c>
      <c r="AS92" s="22">
        <f t="shared" si="36"/>
        <v>65</v>
      </c>
      <c r="AT92" s="5" t="str">
        <f t="shared" si="37"/>
        <v>TEAM 59</v>
      </c>
      <c r="AU92" s="288" t="str">
        <f t="shared" si="37"/>
        <v>TEAM 65</v>
      </c>
    </row>
    <row r="93" spans="1:47" ht="14" thickTop="1" thickBot="1" x14ac:dyDescent="0.35">
      <c r="A93" s="34" t="s">
        <v>10</v>
      </c>
      <c r="B93" s="5" t="s">
        <v>101</v>
      </c>
      <c r="C93" s="5" t="s">
        <v>98</v>
      </c>
      <c r="D93" s="35" t="s">
        <v>175</v>
      </c>
      <c r="E93" s="1" t="str">
        <f t="shared" si="38"/>
        <v>10</v>
      </c>
      <c r="F93" s="1" t="str">
        <f t="shared" si="38"/>
        <v xml:space="preserve"> 7</v>
      </c>
      <c r="G93" s="1">
        <f t="shared" si="39"/>
        <v>20</v>
      </c>
      <c r="H93" s="1">
        <f t="shared" si="39"/>
        <v>17</v>
      </c>
      <c r="I93" s="5" t="str">
        <f t="shared" si="40"/>
        <v>TEAM 20</v>
      </c>
      <c r="J93" s="5" t="str">
        <f t="shared" si="40"/>
        <v>TEAM 17</v>
      </c>
      <c r="K93" s="206" t="s">
        <v>159</v>
      </c>
      <c r="L93" s="206" t="s">
        <v>156</v>
      </c>
      <c r="M93" s="36" t="s">
        <v>11</v>
      </c>
      <c r="N93" s="1" t="str">
        <f t="shared" si="23"/>
        <v>20</v>
      </c>
      <c r="O93" s="1" t="str">
        <f t="shared" si="23"/>
        <v>17</v>
      </c>
      <c r="P93" s="1">
        <f t="shared" si="24"/>
        <v>30</v>
      </c>
      <c r="Q93" s="1">
        <f t="shared" si="24"/>
        <v>27</v>
      </c>
      <c r="R93" s="5" t="str">
        <f t="shared" si="25"/>
        <v>TEAM 30</v>
      </c>
      <c r="S93" s="5" t="str">
        <f t="shared" si="25"/>
        <v>TEAM 27</v>
      </c>
      <c r="T93" s="37" t="s">
        <v>703</v>
      </c>
      <c r="Y93" s="5" t="str">
        <f t="shared" si="26"/>
        <v xml:space="preserve">TEAM </v>
      </c>
      <c r="Z93" s="5" t="str">
        <f t="shared" si="27"/>
        <v xml:space="preserve">TEAM </v>
      </c>
      <c r="AA93" s="38" t="s">
        <v>704</v>
      </c>
      <c r="AB93" s="1" t="str">
        <f t="shared" si="28"/>
        <v xml:space="preserve">M </v>
      </c>
      <c r="AC93" s="1" t="str">
        <f t="shared" si="28"/>
        <v xml:space="preserve">M </v>
      </c>
      <c r="AD93" s="1" t="e">
        <f t="shared" si="29"/>
        <v>#VALUE!</v>
      </c>
      <c r="AE93" s="1" t="e">
        <f t="shared" si="29"/>
        <v>#VALUE!</v>
      </c>
      <c r="AF93" s="5" t="e">
        <f t="shared" si="30"/>
        <v>#VALUE!</v>
      </c>
      <c r="AG93" s="282" t="e">
        <f t="shared" si="30"/>
        <v>#VALUE!</v>
      </c>
      <c r="AH93" s="287" t="s">
        <v>102</v>
      </c>
      <c r="AI93" s="1" t="e">
        <f t="shared" si="31"/>
        <v>#VALUE!</v>
      </c>
      <c r="AJ93" s="1" t="e">
        <f t="shared" si="32"/>
        <v>#VALUE!</v>
      </c>
      <c r="AK93" s="1">
        <v>56</v>
      </c>
      <c r="AL93" s="1">
        <v>53</v>
      </c>
      <c r="AM93" s="5" t="str">
        <f t="shared" si="33"/>
        <v>TEAM 56</v>
      </c>
      <c r="AN93" s="5" t="str">
        <f t="shared" si="34"/>
        <v>TEAM 53</v>
      </c>
      <c r="AO93" s="294" t="s">
        <v>103</v>
      </c>
      <c r="AP93" s="22" t="str">
        <f t="shared" si="35"/>
        <v>56</v>
      </c>
      <c r="AQ93" s="22" t="str">
        <f t="shared" si="35"/>
        <v>53</v>
      </c>
      <c r="AR93" s="22">
        <f t="shared" si="36"/>
        <v>66</v>
      </c>
      <c r="AS93" s="22">
        <f t="shared" si="36"/>
        <v>63</v>
      </c>
      <c r="AT93" s="5" t="str">
        <f t="shared" si="37"/>
        <v>TEAM 66</v>
      </c>
      <c r="AU93" s="288" t="str">
        <f t="shared" si="37"/>
        <v>TEAM 63</v>
      </c>
    </row>
    <row r="94" spans="1:47" ht="14" thickTop="1" thickBot="1" x14ac:dyDescent="0.35">
      <c r="A94" s="34" t="s">
        <v>10</v>
      </c>
      <c r="B94" s="5" t="s">
        <v>92</v>
      </c>
      <c r="C94" s="5" t="s">
        <v>96</v>
      </c>
      <c r="D94" s="35" t="s">
        <v>175</v>
      </c>
      <c r="E94" s="1" t="str">
        <f t="shared" si="38"/>
        <v xml:space="preserve"> 6</v>
      </c>
      <c r="F94" s="1" t="str">
        <f t="shared" si="38"/>
        <v xml:space="preserve"> 2</v>
      </c>
      <c r="G94" s="1">
        <f t="shared" si="39"/>
        <v>16</v>
      </c>
      <c r="H94" s="1">
        <f t="shared" si="39"/>
        <v>12</v>
      </c>
      <c r="I94" s="5" t="str">
        <f t="shared" si="40"/>
        <v>TEAM 16</v>
      </c>
      <c r="J94" s="5" t="str">
        <f t="shared" si="40"/>
        <v>TEAM 12</v>
      </c>
      <c r="K94" s="206" t="s">
        <v>155</v>
      </c>
      <c r="L94" s="206" t="s">
        <v>151</v>
      </c>
      <c r="M94" s="36" t="s">
        <v>11</v>
      </c>
      <c r="N94" s="1" t="str">
        <f t="shared" si="23"/>
        <v>16</v>
      </c>
      <c r="O94" s="1" t="str">
        <f t="shared" si="23"/>
        <v>12</v>
      </c>
      <c r="P94" s="1">
        <f t="shared" si="24"/>
        <v>26</v>
      </c>
      <c r="Q94" s="1">
        <f t="shared" si="24"/>
        <v>22</v>
      </c>
      <c r="R94" s="5" t="str">
        <f t="shared" si="25"/>
        <v>TEAM 26</v>
      </c>
      <c r="S94" s="5" t="str">
        <f t="shared" si="25"/>
        <v>TEAM 22</v>
      </c>
      <c r="T94" s="37" t="s">
        <v>703</v>
      </c>
      <c r="Y94" s="5" t="str">
        <f t="shared" si="26"/>
        <v xml:space="preserve">TEAM </v>
      </c>
      <c r="Z94" s="5" t="str">
        <f t="shared" si="27"/>
        <v xml:space="preserve">TEAM </v>
      </c>
      <c r="AA94" s="38" t="s">
        <v>704</v>
      </c>
      <c r="AB94" s="1" t="str">
        <f t="shared" si="28"/>
        <v xml:space="preserve">M </v>
      </c>
      <c r="AC94" s="1" t="str">
        <f t="shared" si="28"/>
        <v xml:space="preserve">M </v>
      </c>
      <c r="AD94" s="1" t="e">
        <f t="shared" si="29"/>
        <v>#VALUE!</v>
      </c>
      <c r="AE94" s="1" t="e">
        <f t="shared" si="29"/>
        <v>#VALUE!</v>
      </c>
      <c r="AF94" s="5" t="e">
        <f t="shared" si="30"/>
        <v>#VALUE!</v>
      </c>
      <c r="AG94" s="282" t="e">
        <f t="shared" si="30"/>
        <v>#VALUE!</v>
      </c>
      <c r="AH94" s="289" t="s">
        <v>102</v>
      </c>
      <c r="AI94" s="1" t="e">
        <f t="shared" si="31"/>
        <v>#VALUE!</v>
      </c>
      <c r="AJ94" s="1" t="e">
        <f t="shared" si="32"/>
        <v>#VALUE!</v>
      </c>
      <c r="AK94" s="1">
        <v>52</v>
      </c>
      <c r="AL94" s="1">
        <v>48</v>
      </c>
      <c r="AM94" s="5" t="str">
        <f t="shared" si="33"/>
        <v>TEAM 52</v>
      </c>
      <c r="AN94" s="5" t="str">
        <f t="shared" si="34"/>
        <v>TEAM 48</v>
      </c>
      <c r="AO94" s="295" t="s">
        <v>103</v>
      </c>
      <c r="AP94" s="290" t="str">
        <f t="shared" si="35"/>
        <v>52</v>
      </c>
      <c r="AQ94" s="290" t="str">
        <f t="shared" si="35"/>
        <v>48</v>
      </c>
      <c r="AR94" s="290">
        <f t="shared" si="36"/>
        <v>62</v>
      </c>
      <c r="AS94" s="290">
        <f t="shared" si="36"/>
        <v>58</v>
      </c>
      <c r="AT94" s="291" t="str">
        <f t="shared" si="37"/>
        <v>TEAM 62</v>
      </c>
      <c r="AU94" s="292" t="str">
        <f t="shared" si="37"/>
        <v>TEAM 58</v>
      </c>
    </row>
    <row r="95" spans="1:47" ht="13" thickTop="1" x14ac:dyDescent="0.25"/>
    <row r="96" spans="1:47" ht="13" thickBot="1" x14ac:dyDescent="0.3"/>
    <row r="97" spans="21:36" ht="14" thickTop="1" thickBot="1" x14ac:dyDescent="0.35">
      <c r="U97" s="37">
        <v>1</v>
      </c>
      <c r="Y97" s="296" t="s">
        <v>97</v>
      </c>
      <c r="Z97" s="296" t="s">
        <v>100</v>
      </c>
      <c r="AA97" s="1" t="str">
        <f>RIGHT(Y97,2)</f>
        <v xml:space="preserve"> 1</v>
      </c>
      <c r="AB97" s="1" t="str">
        <f>RIGHT(Z97,2)</f>
        <v xml:space="preserve"> 8</v>
      </c>
      <c r="AC97" s="1">
        <f>AA97+30</f>
        <v>31</v>
      </c>
      <c r="AD97" s="1">
        <f>AB97+30</f>
        <v>38</v>
      </c>
      <c r="AH97" s="1">
        <v>1</v>
      </c>
      <c r="AI97" s="1">
        <v>52</v>
      </c>
      <c r="AJ97" s="1">
        <v>49</v>
      </c>
    </row>
    <row r="98" spans="21:36" ht="14" thickTop="1" thickBot="1" x14ac:dyDescent="0.35">
      <c r="U98" s="37">
        <v>2</v>
      </c>
      <c r="Y98" s="296" t="s">
        <v>92</v>
      </c>
      <c r="Z98" s="296" t="s">
        <v>93</v>
      </c>
      <c r="AA98" s="1" t="str">
        <f t="shared" ref="AA98:AA152" si="41">RIGHT(Y98,2)</f>
        <v xml:space="preserve"> 6</v>
      </c>
      <c r="AB98" s="1" t="str">
        <f t="shared" ref="AB98:AB152" si="42">RIGHT(Z98,2)</f>
        <v xml:space="preserve"> 3</v>
      </c>
      <c r="AC98" s="1">
        <f t="shared" ref="AC98:AC152" si="43">AA98+30</f>
        <v>36</v>
      </c>
      <c r="AD98" s="1">
        <f t="shared" ref="AD98:AD152" si="44">AB98+30</f>
        <v>33</v>
      </c>
      <c r="AH98" s="1">
        <v>2</v>
      </c>
      <c r="AI98" s="1">
        <v>55</v>
      </c>
      <c r="AJ98" s="1">
        <v>51</v>
      </c>
    </row>
    <row r="99" spans="21:36" ht="14" thickTop="1" thickBot="1" x14ac:dyDescent="0.35">
      <c r="U99" s="37">
        <v>3</v>
      </c>
      <c r="Y99" s="296" t="s">
        <v>99</v>
      </c>
      <c r="Z99" s="296" t="s">
        <v>94</v>
      </c>
      <c r="AA99" s="1" t="str">
        <f t="shared" si="41"/>
        <v xml:space="preserve"> 4</v>
      </c>
      <c r="AB99" s="1" t="str">
        <f t="shared" si="42"/>
        <v xml:space="preserve"> 5</v>
      </c>
      <c r="AC99" s="1">
        <f t="shared" si="43"/>
        <v>34</v>
      </c>
      <c r="AD99" s="1">
        <f t="shared" si="44"/>
        <v>35</v>
      </c>
      <c r="AH99" s="1">
        <v>3</v>
      </c>
      <c r="AI99" s="1">
        <v>48</v>
      </c>
      <c r="AJ99" s="1">
        <v>47</v>
      </c>
    </row>
    <row r="100" spans="21:36" ht="14" thickTop="1" thickBot="1" x14ac:dyDescent="0.35">
      <c r="U100" s="37">
        <v>4</v>
      </c>
      <c r="Y100" s="296" t="s">
        <v>98</v>
      </c>
      <c r="Z100" s="296" t="s">
        <v>96</v>
      </c>
      <c r="AA100" s="1" t="str">
        <f t="shared" si="41"/>
        <v xml:space="preserve"> 7</v>
      </c>
      <c r="AB100" s="1" t="str">
        <f t="shared" si="42"/>
        <v xml:space="preserve"> 2</v>
      </c>
      <c r="AC100" s="1">
        <f t="shared" si="43"/>
        <v>37</v>
      </c>
      <c r="AD100" s="1">
        <f t="shared" si="44"/>
        <v>32</v>
      </c>
      <c r="AH100" s="1">
        <v>4</v>
      </c>
      <c r="AI100" s="1">
        <v>53</v>
      </c>
      <c r="AJ100" s="1">
        <v>50</v>
      </c>
    </row>
    <row r="101" spans="21:36" ht="14" thickTop="1" thickBot="1" x14ac:dyDescent="0.35">
      <c r="U101" s="37">
        <v>5</v>
      </c>
      <c r="Y101" s="296" t="s">
        <v>97</v>
      </c>
      <c r="Z101" s="296" t="s">
        <v>96</v>
      </c>
      <c r="AA101" s="1" t="str">
        <f t="shared" si="41"/>
        <v xml:space="preserve"> 1</v>
      </c>
      <c r="AB101" s="1" t="str">
        <f t="shared" si="42"/>
        <v xml:space="preserve"> 2</v>
      </c>
      <c r="AC101" s="1">
        <f t="shared" si="43"/>
        <v>31</v>
      </c>
      <c r="AD101" s="1">
        <f t="shared" si="44"/>
        <v>32</v>
      </c>
      <c r="AH101" s="1">
        <v>5</v>
      </c>
      <c r="AI101" s="1">
        <v>54</v>
      </c>
      <c r="AJ101" s="1">
        <v>56</v>
      </c>
    </row>
    <row r="102" spans="21:36" ht="14" thickTop="1" thickBot="1" x14ac:dyDescent="0.35">
      <c r="U102" s="37">
        <v>6</v>
      </c>
      <c r="Y102" s="296" t="s">
        <v>93</v>
      </c>
      <c r="Z102" s="296" t="s">
        <v>98</v>
      </c>
      <c r="AA102" s="1" t="str">
        <f t="shared" si="41"/>
        <v xml:space="preserve"> 3</v>
      </c>
      <c r="AB102" s="1" t="str">
        <f t="shared" si="42"/>
        <v xml:space="preserve"> 7</v>
      </c>
      <c r="AC102" s="1">
        <f t="shared" si="43"/>
        <v>33</v>
      </c>
      <c r="AD102" s="1">
        <f t="shared" si="44"/>
        <v>37</v>
      </c>
      <c r="AH102" s="1">
        <v>6</v>
      </c>
      <c r="AI102" s="1">
        <v>51</v>
      </c>
      <c r="AJ102" s="1">
        <v>53</v>
      </c>
    </row>
    <row r="103" spans="21:36" ht="14" thickTop="1" thickBot="1" x14ac:dyDescent="0.35">
      <c r="U103" s="37">
        <v>7</v>
      </c>
      <c r="Y103" s="296" t="s">
        <v>92</v>
      </c>
      <c r="Z103" s="296" t="s">
        <v>99</v>
      </c>
      <c r="AA103" s="1" t="str">
        <f t="shared" si="41"/>
        <v xml:space="preserve"> 6</v>
      </c>
      <c r="AB103" s="1" t="str">
        <f t="shared" si="42"/>
        <v xml:space="preserve"> 4</v>
      </c>
      <c r="AC103" s="1">
        <f t="shared" si="43"/>
        <v>36</v>
      </c>
      <c r="AD103" s="1">
        <f t="shared" si="44"/>
        <v>34</v>
      </c>
      <c r="AH103" s="1">
        <v>7</v>
      </c>
      <c r="AI103" s="1">
        <v>52</v>
      </c>
      <c r="AJ103" s="1">
        <v>56</v>
      </c>
    </row>
    <row r="104" spans="21:36" ht="14" thickTop="1" thickBot="1" x14ac:dyDescent="0.35">
      <c r="U104" s="37">
        <v>8</v>
      </c>
      <c r="Y104" s="296" t="s">
        <v>94</v>
      </c>
      <c r="Z104" s="296" t="s">
        <v>100</v>
      </c>
      <c r="AA104" s="1" t="str">
        <f t="shared" si="41"/>
        <v xml:space="preserve"> 5</v>
      </c>
      <c r="AB104" s="1" t="str">
        <f t="shared" si="42"/>
        <v xml:space="preserve"> 8</v>
      </c>
      <c r="AC104" s="1">
        <f t="shared" si="43"/>
        <v>35</v>
      </c>
      <c r="AD104" s="1">
        <f t="shared" si="44"/>
        <v>38</v>
      </c>
      <c r="AH104" s="1">
        <v>8</v>
      </c>
      <c r="AI104" s="1">
        <v>49</v>
      </c>
      <c r="AJ104" s="1">
        <v>48</v>
      </c>
    </row>
    <row r="105" spans="21:36" ht="14" thickTop="1" thickBot="1" x14ac:dyDescent="0.35">
      <c r="U105" s="37">
        <v>9</v>
      </c>
      <c r="Y105" s="296" t="s">
        <v>94</v>
      </c>
      <c r="Z105" s="296" t="s">
        <v>92</v>
      </c>
      <c r="AA105" s="1" t="str">
        <f t="shared" si="41"/>
        <v xml:space="preserve"> 5</v>
      </c>
      <c r="AB105" s="1" t="str">
        <f t="shared" si="42"/>
        <v xml:space="preserve"> 6</v>
      </c>
      <c r="AC105" s="1">
        <f t="shared" si="43"/>
        <v>35</v>
      </c>
      <c r="AD105" s="1">
        <f t="shared" si="44"/>
        <v>36</v>
      </c>
      <c r="AH105" s="1">
        <v>9</v>
      </c>
      <c r="AI105" s="1">
        <v>50</v>
      </c>
      <c r="AJ105" s="1">
        <v>55</v>
      </c>
    </row>
    <row r="106" spans="21:36" ht="14" thickTop="1" thickBot="1" x14ac:dyDescent="0.35">
      <c r="U106" s="37">
        <v>10</v>
      </c>
      <c r="Y106" s="296" t="s">
        <v>93</v>
      </c>
      <c r="Z106" s="296" t="s">
        <v>97</v>
      </c>
      <c r="AA106" s="1" t="str">
        <f t="shared" si="41"/>
        <v xml:space="preserve"> 3</v>
      </c>
      <c r="AB106" s="1" t="str">
        <f t="shared" si="42"/>
        <v xml:space="preserve"> 1</v>
      </c>
      <c r="AC106" s="1">
        <f t="shared" si="43"/>
        <v>33</v>
      </c>
      <c r="AD106" s="1">
        <f t="shared" si="44"/>
        <v>31</v>
      </c>
      <c r="AH106" s="1">
        <v>10</v>
      </c>
      <c r="AI106" s="1">
        <v>47</v>
      </c>
      <c r="AJ106" s="1">
        <v>54</v>
      </c>
    </row>
    <row r="107" spans="21:36" ht="14" thickTop="1" thickBot="1" x14ac:dyDescent="0.35">
      <c r="U107" s="37">
        <v>11</v>
      </c>
      <c r="Y107" s="296" t="s">
        <v>100</v>
      </c>
      <c r="Z107" s="296" t="s">
        <v>96</v>
      </c>
      <c r="AA107" s="1" t="str">
        <f t="shared" si="41"/>
        <v xml:space="preserve"> 8</v>
      </c>
      <c r="AB107" s="1" t="str">
        <f t="shared" si="42"/>
        <v xml:space="preserve"> 2</v>
      </c>
      <c r="AC107" s="1">
        <f t="shared" si="43"/>
        <v>38</v>
      </c>
      <c r="AD107" s="1">
        <f t="shared" si="44"/>
        <v>32</v>
      </c>
      <c r="AH107" s="1">
        <v>11</v>
      </c>
      <c r="AI107" s="1">
        <v>48</v>
      </c>
      <c r="AJ107" s="1">
        <v>52</v>
      </c>
    </row>
    <row r="108" spans="21:36" ht="14" thickTop="1" thickBot="1" x14ac:dyDescent="0.35">
      <c r="U108" s="37">
        <v>12</v>
      </c>
      <c r="Y108" s="296" t="s">
        <v>99</v>
      </c>
      <c r="Z108" s="296" t="s">
        <v>98</v>
      </c>
      <c r="AA108" s="1" t="str">
        <f t="shared" si="41"/>
        <v xml:space="preserve"> 4</v>
      </c>
      <c r="AB108" s="1" t="str">
        <f t="shared" si="42"/>
        <v xml:space="preserve"> 7</v>
      </c>
      <c r="AC108" s="1">
        <f t="shared" si="43"/>
        <v>34</v>
      </c>
      <c r="AD108" s="1">
        <f t="shared" si="44"/>
        <v>37</v>
      </c>
      <c r="AH108" s="1">
        <v>12</v>
      </c>
      <c r="AI108" s="1">
        <v>51</v>
      </c>
      <c r="AJ108" s="1">
        <v>54</v>
      </c>
    </row>
    <row r="109" spans="21:36" ht="14" thickTop="1" thickBot="1" x14ac:dyDescent="0.35">
      <c r="U109" s="37">
        <v>13</v>
      </c>
      <c r="Y109" s="296" t="s">
        <v>93</v>
      </c>
      <c r="Z109" s="296" t="s">
        <v>96</v>
      </c>
      <c r="AA109" s="1" t="str">
        <f t="shared" si="41"/>
        <v xml:space="preserve"> 3</v>
      </c>
      <c r="AB109" s="1" t="str">
        <f t="shared" si="42"/>
        <v xml:space="preserve"> 2</v>
      </c>
      <c r="AC109" s="1">
        <f t="shared" si="43"/>
        <v>33</v>
      </c>
      <c r="AD109" s="1">
        <f t="shared" si="44"/>
        <v>32</v>
      </c>
      <c r="AH109" s="1">
        <v>13</v>
      </c>
      <c r="AI109" s="1">
        <v>50</v>
      </c>
      <c r="AJ109" s="1">
        <v>47</v>
      </c>
    </row>
    <row r="110" spans="21:36" ht="14" thickTop="1" thickBot="1" x14ac:dyDescent="0.35">
      <c r="U110" s="37">
        <v>14</v>
      </c>
      <c r="Y110" s="296" t="s">
        <v>100</v>
      </c>
      <c r="Z110" s="296" t="s">
        <v>92</v>
      </c>
      <c r="AA110" s="1" t="str">
        <f t="shared" si="41"/>
        <v xml:space="preserve"> 8</v>
      </c>
      <c r="AB110" s="1" t="str">
        <f t="shared" si="42"/>
        <v xml:space="preserve"> 6</v>
      </c>
      <c r="AC110" s="1">
        <f t="shared" si="43"/>
        <v>38</v>
      </c>
      <c r="AD110" s="1">
        <f t="shared" si="44"/>
        <v>36</v>
      </c>
      <c r="AH110" s="1">
        <v>14</v>
      </c>
      <c r="AI110" s="1">
        <v>55</v>
      </c>
      <c r="AJ110" s="1">
        <v>49</v>
      </c>
    </row>
    <row r="111" spans="21:36" ht="14" thickTop="1" thickBot="1" x14ac:dyDescent="0.35">
      <c r="U111" s="37">
        <v>15</v>
      </c>
      <c r="Y111" s="296" t="s">
        <v>97</v>
      </c>
      <c r="Z111" s="296" t="s">
        <v>99</v>
      </c>
      <c r="AA111" s="1" t="str">
        <f t="shared" si="41"/>
        <v xml:space="preserve"> 1</v>
      </c>
      <c r="AB111" s="1" t="str">
        <f t="shared" si="42"/>
        <v xml:space="preserve"> 4</v>
      </c>
      <c r="AC111" s="1">
        <f t="shared" si="43"/>
        <v>31</v>
      </c>
      <c r="AD111" s="1">
        <f t="shared" si="44"/>
        <v>34</v>
      </c>
      <c r="AH111" s="1">
        <v>15</v>
      </c>
      <c r="AI111" s="1">
        <v>53</v>
      </c>
      <c r="AJ111" s="1">
        <v>56</v>
      </c>
    </row>
    <row r="112" spans="21:36" ht="14" thickTop="1" thickBot="1" x14ac:dyDescent="0.35">
      <c r="U112" s="37">
        <v>16</v>
      </c>
      <c r="Y112" s="296" t="s">
        <v>98</v>
      </c>
      <c r="Z112" s="296" t="s">
        <v>94</v>
      </c>
      <c r="AA112" s="1" t="str">
        <f t="shared" si="41"/>
        <v xml:space="preserve"> 7</v>
      </c>
      <c r="AB112" s="1" t="str">
        <f t="shared" si="42"/>
        <v xml:space="preserve"> 5</v>
      </c>
      <c r="AC112" s="1">
        <f t="shared" si="43"/>
        <v>37</v>
      </c>
      <c r="AD112" s="1">
        <f t="shared" si="44"/>
        <v>35</v>
      </c>
      <c r="AH112" s="1">
        <v>16</v>
      </c>
      <c r="AI112" s="1">
        <v>56</v>
      </c>
      <c r="AJ112" s="1">
        <v>51</v>
      </c>
    </row>
    <row r="113" spans="21:36" ht="14" thickTop="1" thickBot="1" x14ac:dyDescent="0.35">
      <c r="U113" s="37">
        <v>17</v>
      </c>
      <c r="Y113" s="296" t="s">
        <v>100</v>
      </c>
      <c r="Z113" s="296" t="s">
        <v>93</v>
      </c>
      <c r="AA113" s="1" t="str">
        <f t="shared" si="41"/>
        <v xml:space="preserve"> 8</v>
      </c>
      <c r="AB113" s="1" t="str">
        <f t="shared" si="42"/>
        <v xml:space="preserve"> 3</v>
      </c>
      <c r="AC113" s="1">
        <f t="shared" si="43"/>
        <v>38</v>
      </c>
      <c r="AD113" s="1">
        <f t="shared" si="44"/>
        <v>33</v>
      </c>
      <c r="AH113" s="1">
        <v>17</v>
      </c>
      <c r="AI113" s="1">
        <v>49</v>
      </c>
      <c r="AJ113" s="1">
        <v>47</v>
      </c>
    </row>
    <row r="114" spans="21:36" ht="14" thickTop="1" thickBot="1" x14ac:dyDescent="0.35">
      <c r="U114" s="37">
        <v>18</v>
      </c>
      <c r="Y114" s="296" t="s">
        <v>98</v>
      </c>
      <c r="Z114" s="296" t="s">
        <v>92</v>
      </c>
      <c r="AA114" s="1" t="str">
        <f t="shared" si="41"/>
        <v xml:space="preserve"> 7</v>
      </c>
      <c r="AB114" s="1" t="str">
        <f t="shared" si="42"/>
        <v xml:space="preserve"> 6</v>
      </c>
      <c r="AC114" s="1">
        <f t="shared" si="43"/>
        <v>37</v>
      </c>
      <c r="AD114" s="1">
        <f t="shared" si="44"/>
        <v>36</v>
      </c>
      <c r="AH114" s="1">
        <v>18</v>
      </c>
      <c r="AI114" s="1">
        <v>50</v>
      </c>
      <c r="AJ114" s="1">
        <v>54</v>
      </c>
    </row>
    <row r="115" spans="21:36" ht="14" thickTop="1" thickBot="1" x14ac:dyDescent="0.35">
      <c r="U115" s="37">
        <v>19</v>
      </c>
      <c r="Y115" s="296" t="s">
        <v>96</v>
      </c>
      <c r="Z115" s="296" t="s">
        <v>99</v>
      </c>
      <c r="AA115" s="1" t="str">
        <f t="shared" si="41"/>
        <v xml:space="preserve"> 2</v>
      </c>
      <c r="AB115" s="1" t="str">
        <f t="shared" si="42"/>
        <v xml:space="preserve"> 4</v>
      </c>
      <c r="AC115" s="1">
        <f t="shared" si="43"/>
        <v>32</v>
      </c>
      <c r="AD115" s="1">
        <f t="shared" si="44"/>
        <v>34</v>
      </c>
      <c r="AH115" s="1">
        <v>19</v>
      </c>
      <c r="AI115" s="1">
        <v>52</v>
      </c>
      <c r="AJ115" s="1">
        <v>55</v>
      </c>
    </row>
    <row r="116" spans="21:36" ht="14" thickTop="1" thickBot="1" x14ac:dyDescent="0.35">
      <c r="U116" s="37">
        <v>20</v>
      </c>
      <c r="Y116" s="296" t="s">
        <v>94</v>
      </c>
      <c r="Z116" s="296" t="s">
        <v>97</v>
      </c>
      <c r="AA116" s="1" t="str">
        <f t="shared" si="41"/>
        <v xml:space="preserve"> 5</v>
      </c>
      <c r="AB116" s="1" t="str">
        <f t="shared" si="42"/>
        <v xml:space="preserve"> 1</v>
      </c>
      <c r="AC116" s="1">
        <f t="shared" si="43"/>
        <v>35</v>
      </c>
      <c r="AD116" s="1">
        <f t="shared" si="44"/>
        <v>31</v>
      </c>
      <c r="AH116" s="1">
        <v>20</v>
      </c>
      <c r="AI116" s="1">
        <v>48</v>
      </c>
      <c r="AJ116" s="1">
        <v>53</v>
      </c>
    </row>
    <row r="117" spans="21:36" ht="14" thickTop="1" thickBot="1" x14ac:dyDescent="0.35">
      <c r="U117" s="37">
        <v>21</v>
      </c>
      <c r="Y117" s="296" t="s">
        <v>100</v>
      </c>
      <c r="Z117" s="296" t="s">
        <v>98</v>
      </c>
      <c r="AA117" s="1" t="str">
        <f t="shared" si="41"/>
        <v xml:space="preserve"> 8</v>
      </c>
      <c r="AB117" s="1" t="str">
        <f t="shared" si="42"/>
        <v xml:space="preserve"> 7</v>
      </c>
      <c r="AC117" s="1">
        <f t="shared" si="43"/>
        <v>38</v>
      </c>
      <c r="AD117" s="1">
        <f t="shared" si="44"/>
        <v>37</v>
      </c>
      <c r="AH117" s="1">
        <v>21</v>
      </c>
      <c r="AI117" s="1">
        <v>47</v>
      </c>
      <c r="AJ117" s="1">
        <v>52</v>
      </c>
    </row>
    <row r="118" spans="21:36" ht="14" thickTop="1" thickBot="1" x14ac:dyDescent="0.35">
      <c r="U118" s="37">
        <v>22</v>
      </c>
      <c r="Y118" s="296" t="s">
        <v>94</v>
      </c>
      <c r="Z118" s="296" t="s">
        <v>96</v>
      </c>
      <c r="AA118" s="1" t="str">
        <f t="shared" si="41"/>
        <v xml:space="preserve"> 5</v>
      </c>
      <c r="AB118" s="1" t="str">
        <f t="shared" si="42"/>
        <v xml:space="preserve"> 2</v>
      </c>
      <c r="AC118" s="1">
        <f t="shared" si="43"/>
        <v>35</v>
      </c>
      <c r="AD118" s="1">
        <f t="shared" si="44"/>
        <v>32</v>
      </c>
      <c r="AH118" s="1">
        <v>22</v>
      </c>
      <c r="AI118" s="1">
        <v>56</v>
      </c>
      <c r="AJ118" s="1">
        <v>48</v>
      </c>
    </row>
    <row r="119" spans="21:36" ht="14" thickTop="1" thickBot="1" x14ac:dyDescent="0.35">
      <c r="U119" s="37">
        <v>23</v>
      </c>
      <c r="Y119" s="296" t="s">
        <v>97</v>
      </c>
      <c r="Z119" s="296" t="s">
        <v>92</v>
      </c>
      <c r="AA119" s="1" t="str">
        <f t="shared" si="41"/>
        <v xml:space="preserve"> 1</v>
      </c>
      <c r="AB119" s="1" t="str">
        <f t="shared" si="42"/>
        <v xml:space="preserve"> 6</v>
      </c>
      <c r="AC119" s="1">
        <f t="shared" si="43"/>
        <v>31</v>
      </c>
      <c r="AD119" s="1">
        <f t="shared" si="44"/>
        <v>36</v>
      </c>
      <c r="AH119" s="1">
        <v>23</v>
      </c>
      <c r="AI119" s="1">
        <v>50</v>
      </c>
      <c r="AJ119" s="1">
        <v>51</v>
      </c>
    </row>
    <row r="120" spans="21:36" ht="14" thickTop="1" thickBot="1" x14ac:dyDescent="0.35">
      <c r="U120" s="37">
        <v>24</v>
      </c>
      <c r="Y120" s="296" t="s">
        <v>99</v>
      </c>
      <c r="Z120" s="296" t="s">
        <v>93</v>
      </c>
      <c r="AA120" s="1" t="str">
        <f t="shared" si="41"/>
        <v xml:space="preserve"> 4</v>
      </c>
      <c r="AB120" s="1" t="str">
        <f t="shared" si="42"/>
        <v xml:space="preserve"> 3</v>
      </c>
      <c r="AC120" s="1">
        <f t="shared" si="43"/>
        <v>34</v>
      </c>
      <c r="AD120" s="1">
        <f t="shared" si="44"/>
        <v>33</v>
      </c>
      <c r="AH120" s="1">
        <v>24</v>
      </c>
      <c r="AI120" s="1">
        <v>54</v>
      </c>
      <c r="AJ120" s="1">
        <v>49</v>
      </c>
    </row>
    <row r="121" spans="21:36" ht="14" thickTop="1" thickBot="1" x14ac:dyDescent="0.35">
      <c r="U121" s="37">
        <v>25</v>
      </c>
      <c r="Y121" s="296" t="s">
        <v>99</v>
      </c>
      <c r="Z121" s="296" t="s">
        <v>100</v>
      </c>
      <c r="AA121" s="1" t="str">
        <f t="shared" si="41"/>
        <v xml:space="preserve"> 4</v>
      </c>
      <c r="AB121" s="1" t="str">
        <f t="shared" si="42"/>
        <v xml:space="preserve"> 8</v>
      </c>
      <c r="AC121" s="1">
        <f t="shared" si="43"/>
        <v>34</v>
      </c>
      <c r="AD121" s="1">
        <f t="shared" si="44"/>
        <v>38</v>
      </c>
      <c r="AH121" s="1">
        <v>25</v>
      </c>
      <c r="AI121" s="1">
        <v>53</v>
      </c>
      <c r="AJ121" s="1">
        <v>55</v>
      </c>
    </row>
    <row r="122" spans="21:36" ht="14" thickTop="1" thickBot="1" x14ac:dyDescent="0.35">
      <c r="U122" s="37">
        <v>26</v>
      </c>
      <c r="Y122" s="296" t="s">
        <v>96</v>
      </c>
      <c r="Z122" s="296" t="s">
        <v>92</v>
      </c>
      <c r="AA122" s="1" t="str">
        <f t="shared" si="41"/>
        <v xml:space="preserve"> 2</v>
      </c>
      <c r="AB122" s="1" t="str">
        <f t="shared" si="42"/>
        <v xml:space="preserve"> 6</v>
      </c>
      <c r="AC122" s="1">
        <f t="shared" si="43"/>
        <v>32</v>
      </c>
      <c r="AD122" s="1">
        <f t="shared" si="44"/>
        <v>36</v>
      </c>
      <c r="AH122" s="1">
        <v>26</v>
      </c>
      <c r="AI122" s="1">
        <v>55</v>
      </c>
      <c r="AJ122" s="1">
        <v>56</v>
      </c>
    </row>
    <row r="123" spans="21:36" ht="14" thickTop="1" thickBot="1" x14ac:dyDescent="0.35">
      <c r="U123" s="37">
        <v>27</v>
      </c>
      <c r="Y123" s="296" t="s">
        <v>98</v>
      </c>
      <c r="Z123" s="296" t="s">
        <v>97</v>
      </c>
      <c r="AA123" s="1" t="str">
        <f t="shared" si="41"/>
        <v xml:space="preserve"> 7</v>
      </c>
      <c r="AB123" s="1" t="str">
        <f t="shared" si="42"/>
        <v xml:space="preserve"> 1</v>
      </c>
      <c r="AC123" s="1">
        <f t="shared" si="43"/>
        <v>37</v>
      </c>
      <c r="AD123" s="1">
        <f t="shared" si="44"/>
        <v>31</v>
      </c>
      <c r="AH123" s="1">
        <v>27</v>
      </c>
      <c r="AI123" s="1">
        <v>51</v>
      </c>
      <c r="AJ123" s="1">
        <v>48</v>
      </c>
    </row>
    <row r="124" spans="21:36" ht="14" thickTop="1" thickBot="1" x14ac:dyDescent="0.35">
      <c r="U124" s="37">
        <v>28</v>
      </c>
      <c r="Y124" s="296" t="s">
        <v>93</v>
      </c>
      <c r="Z124" s="296" t="s">
        <v>94</v>
      </c>
      <c r="AA124" s="1" t="str">
        <f t="shared" si="41"/>
        <v xml:space="preserve"> 3</v>
      </c>
      <c r="AB124" s="1" t="str">
        <f t="shared" si="42"/>
        <v xml:space="preserve"> 5</v>
      </c>
      <c r="AC124" s="1">
        <f t="shared" si="43"/>
        <v>33</v>
      </c>
      <c r="AD124" s="1">
        <f t="shared" si="44"/>
        <v>35</v>
      </c>
      <c r="AH124" s="1">
        <v>28</v>
      </c>
      <c r="AI124" s="1">
        <v>47</v>
      </c>
      <c r="AJ124" s="1">
        <v>53</v>
      </c>
    </row>
    <row r="125" spans="21:36" ht="14" thickTop="1" thickBot="1" x14ac:dyDescent="0.35">
      <c r="U125" s="37">
        <v>29</v>
      </c>
      <c r="Y125" s="296" t="s">
        <v>94</v>
      </c>
      <c r="Z125" s="296" t="s">
        <v>99</v>
      </c>
      <c r="AA125" s="1" t="str">
        <f t="shared" si="41"/>
        <v xml:space="preserve"> 5</v>
      </c>
      <c r="AB125" s="1" t="str">
        <f t="shared" si="42"/>
        <v xml:space="preserve"> 4</v>
      </c>
      <c r="AC125" s="1">
        <f t="shared" si="43"/>
        <v>35</v>
      </c>
      <c r="AD125" s="1">
        <f t="shared" si="44"/>
        <v>34</v>
      </c>
      <c r="AH125" s="1">
        <v>29</v>
      </c>
      <c r="AI125" s="1">
        <v>49</v>
      </c>
      <c r="AJ125" s="1">
        <v>50</v>
      </c>
    </row>
    <row r="126" spans="21:36" ht="14" thickTop="1" thickBot="1" x14ac:dyDescent="0.35">
      <c r="U126" s="37">
        <v>30</v>
      </c>
      <c r="Y126" s="296" t="s">
        <v>93</v>
      </c>
      <c r="Z126" s="296" t="s">
        <v>92</v>
      </c>
      <c r="AA126" s="1" t="str">
        <f t="shared" si="41"/>
        <v xml:space="preserve"> 3</v>
      </c>
      <c r="AB126" s="1" t="str">
        <f t="shared" si="42"/>
        <v xml:space="preserve"> 6</v>
      </c>
      <c r="AC126" s="1">
        <f t="shared" si="43"/>
        <v>33</v>
      </c>
      <c r="AD126" s="1">
        <f t="shared" si="44"/>
        <v>36</v>
      </c>
      <c r="AH126" s="1">
        <v>30</v>
      </c>
      <c r="AI126" s="1">
        <v>54</v>
      </c>
      <c r="AJ126" s="1">
        <v>52</v>
      </c>
    </row>
    <row r="127" spans="21:36" ht="14" thickTop="1" thickBot="1" x14ac:dyDescent="0.35">
      <c r="U127" s="37">
        <v>31</v>
      </c>
      <c r="Y127" s="296" t="s">
        <v>100</v>
      </c>
      <c r="Z127" s="296" t="s">
        <v>97</v>
      </c>
      <c r="AA127" s="1" t="str">
        <f t="shared" si="41"/>
        <v xml:space="preserve"> 8</v>
      </c>
      <c r="AB127" s="1" t="str">
        <f t="shared" si="42"/>
        <v xml:space="preserve"> 1</v>
      </c>
      <c r="AC127" s="1">
        <f t="shared" si="43"/>
        <v>38</v>
      </c>
      <c r="AD127" s="1">
        <f t="shared" si="44"/>
        <v>31</v>
      </c>
      <c r="AH127" s="1">
        <v>31</v>
      </c>
      <c r="AI127" s="1">
        <v>51</v>
      </c>
      <c r="AJ127" s="1">
        <v>49</v>
      </c>
    </row>
    <row r="128" spans="21:36" ht="14" thickTop="1" thickBot="1" x14ac:dyDescent="0.35">
      <c r="U128" s="37">
        <v>32</v>
      </c>
      <c r="Y128" s="296" t="s">
        <v>96</v>
      </c>
      <c r="Z128" s="296" t="s">
        <v>98</v>
      </c>
      <c r="AA128" s="1" t="str">
        <f t="shared" si="41"/>
        <v xml:space="preserve"> 2</v>
      </c>
      <c r="AB128" s="1" t="str">
        <f t="shared" si="42"/>
        <v xml:space="preserve"> 7</v>
      </c>
      <c r="AC128" s="1">
        <f t="shared" si="43"/>
        <v>32</v>
      </c>
      <c r="AD128" s="1">
        <f t="shared" si="44"/>
        <v>37</v>
      </c>
      <c r="AH128" s="1">
        <v>32</v>
      </c>
      <c r="AI128" s="1">
        <v>48</v>
      </c>
      <c r="AJ128" s="1">
        <v>55</v>
      </c>
    </row>
    <row r="129" spans="21:36" ht="14" thickTop="1" thickBot="1" x14ac:dyDescent="0.35">
      <c r="U129" s="37">
        <v>33</v>
      </c>
      <c r="Y129" s="296" t="s">
        <v>99</v>
      </c>
      <c r="Z129" s="296" t="s">
        <v>92</v>
      </c>
      <c r="AA129" s="1" t="str">
        <f t="shared" si="41"/>
        <v xml:space="preserve"> 4</v>
      </c>
      <c r="AB129" s="1" t="str">
        <f t="shared" si="42"/>
        <v xml:space="preserve"> 6</v>
      </c>
      <c r="AC129" s="1">
        <f t="shared" si="43"/>
        <v>34</v>
      </c>
      <c r="AD129" s="1">
        <f t="shared" si="44"/>
        <v>36</v>
      </c>
      <c r="AH129" s="1">
        <v>33</v>
      </c>
      <c r="AI129" s="1">
        <v>50</v>
      </c>
      <c r="AJ129" s="1">
        <v>52</v>
      </c>
    </row>
    <row r="130" spans="21:36" ht="14" thickTop="1" thickBot="1" x14ac:dyDescent="0.35">
      <c r="U130" s="37">
        <v>34</v>
      </c>
      <c r="Y130" s="296" t="s">
        <v>96</v>
      </c>
      <c r="Z130" s="296" t="s">
        <v>97</v>
      </c>
      <c r="AA130" s="1" t="str">
        <f t="shared" si="41"/>
        <v xml:space="preserve"> 2</v>
      </c>
      <c r="AB130" s="1" t="str">
        <f t="shared" si="42"/>
        <v xml:space="preserve"> 1</v>
      </c>
      <c r="AC130" s="1">
        <f t="shared" si="43"/>
        <v>32</v>
      </c>
      <c r="AD130" s="1">
        <f t="shared" si="44"/>
        <v>31</v>
      </c>
      <c r="AH130" s="1">
        <v>34</v>
      </c>
      <c r="AI130" s="1">
        <v>53</v>
      </c>
      <c r="AJ130" s="1">
        <v>54</v>
      </c>
    </row>
    <row r="131" spans="21:36" ht="14" thickTop="1" thickBot="1" x14ac:dyDescent="0.35">
      <c r="U131" s="37">
        <v>35</v>
      </c>
      <c r="Y131" s="296" t="s">
        <v>98</v>
      </c>
      <c r="Z131" s="296" t="s">
        <v>93</v>
      </c>
      <c r="AA131" s="1" t="str">
        <f t="shared" si="41"/>
        <v xml:space="preserve"> 7</v>
      </c>
      <c r="AB131" s="1" t="str">
        <f t="shared" si="42"/>
        <v xml:space="preserve"> 3</v>
      </c>
      <c r="AC131" s="1">
        <f t="shared" si="43"/>
        <v>37</v>
      </c>
      <c r="AD131" s="1">
        <f t="shared" si="44"/>
        <v>33</v>
      </c>
      <c r="AH131" s="1">
        <v>35</v>
      </c>
      <c r="AI131" s="1">
        <v>56</v>
      </c>
      <c r="AJ131" s="1">
        <v>47</v>
      </c>
    </row>
    <row r="132" spans="21:36" ht="14" thickTop="1" thickBot="1" x14ac:dyDescent="0.35">
      <c r="U132" s="37">
        <v>36</v>
      </c>
      <c r="Y132" s="296" t="s">
        <v>100</v>
      </c>
      <c r="Z132" s="296" t="s">
        <v>94</v>
      </c>
      <c r="AA132" s="1" t="str">
        <f t="shared" si="41"/>
        <v xml:space="preserve"> 8</v>
      </c>
      <c r="AB132" s="1" t="str">
        <f t="shared" si="42"/>
        <v xml:space="preserve"> 5</v>
      </c>
      <c r="AC132" s="1">
        <f t="shared" si="43"/>
        <v>38</v>
      </c>
      <c r="AD132" s="1">
        <f t="shared" si="44"/>
        <v>35</v>
      </c>
      <c r="AH132" s="1">
        <v>36</v>
      </c>
      <c r="AI132" s="1">
        <v>48</v>
      </c>
      <c r="AJ132" s="1">
        <v>50</v>
      </c>
    </row>
    <row r="133" spans="21:36" ht="14" thickTop="1" thickBot="1" x14ac:dyDescent="0.35">
      <c r="U133" s="37">
        <v>37</v>
      </c>
      <c r="Y133" s="296" t="s">
        <v>97</v>
      </c>
      <c r="Z133" s="296" t="s">
        <v>93</v>
      </c>
      <c r="AA133" s="1" t="str">
        <f t="shared" si="41"/>
        <v xml:space="preserve"> 1</v>
      </c>
      <c r="AB133" s="1" t="str">
        <f t="shared" si="42"/>
        <v xml:space="preserve"> 3</v>
      </c>
      <c r="AC133" s="1">
        <f t="shared" si="43"/>
        <v>31</v>
      </c>
      <c r="AD133" s="1">
        <f t="shared" si="44"/>
        <v>33</v>
      </c>
      <c r="AH133" s="1">
        <v>37</v>
      </c>
      <c r="AI133" s="1">
        <v>47</v>
      </c>
      <c r="AJ133" s="1">
        <v>51</v>
      </c>
    </row>
    <row r="134" spans="21:36" ht="14" thickTop="1" thickBot="1" x14ac:dyDescent="0.35">
      <c r="U134" s="37">
        <v>38</v>
      </c>
      <c r="Y134" s="296" t="s">
        <v>92</v>
      </c>
      <c r="Z134" s="296" t="s">
        <v>94</v>
      </c>
      <c r="AA134" s="1" t="str">
        <f t="shared" si="41"/>
        <v xml:space="preserve"> 6</v>
      </c>
      <c r="AB134" s="1" t="str">
        <f t="shared" si="42"/>
        <v xml:space="preserve"> 5</v>
      </c>
      <c r="AC134" s="1">
        <f t="shared" si="43"/>
        <v>36</v>
      </c>
      <c r="AD134" s="1">
        <f t="shared" si="44"/>
        <v>35</v>
      </c>
      <c r="AH134" s="1">
        <v>38</v>
      </c>
      <c r="AI134" s="1">
        <v>52</v>
      </c>
      <c r="AJ134" s="1">
        <v>53</v>
      </c>
    </row>
    <row r="135" spans="21:36" ht="14" thickTop="1" thickBot="1" x14ac:dyDescent="0.35">
      <c r="U135" s="37">
        <v>39</v>
      </c>
      <c r="Y135" s="296" t="s">
        <v>96</v>
      </c>
      <c r="Z135" s="296" t="s">
        <v>100</v>
      </c>
      <c r="AA135" s="1" t="str">
        <f t="shared" si="41"/>
        <v xml:space="preserve"> 2</v>
      </c>
      <c r="AB135" s="1" t="str">
        <f t="shared" si="42"/>
        <v xml:space="preserve"> 8</v>
      </c>
      <c r="AC135" s="1">
        <f t="shared" si="43"/>
        <v>32</v>
      </c>
      <c r="AD135" s="1">
        <f t="shared" si="44"/>
        <v>38</v>
      </c>
      <c r="AH135" s="1">
        <v>39</v>
      </c>
      <c r="AI135" s="1">
        <v>56</v>
      </c>
      <c r="AJ135" s="1">
        <v>49</v>
      </c>
    </row>
    <row r="136" spans="21:36" ht="14" thickTop="1" thickBot="1" x14ac:dyDescent="0.35">
      <c r="U136" s="37">
        <v>40</v>
      </c>
      <c r="Y136" s="296" t="s">
        <v>98</v>
      </c>
      <c r="Z136" s="296" t="s">
        <v>99</v>
      </c>
      <c r="AA136" s="1" t="str">
        <f t="shared" si="41"/>
        <v xml:space="preserve"> 7</v>
      </c>
      <c r="AB136" s="1" t="str">
        <f t="shared" si="42"/>
        <v xml:space="preserve"> 4</v>
      </c>
      <c r="AC136" s="1">
        <f t="shared" si="43"/>
        <v>37</v>
      </c>
      <c r="AD136" s="1">
        <f t="shared" si="44"/>
        <v>34</v>
      </c>
      <c r="AH136" s="1">
        <v>40</v>
      </c>
      <c r="AI136" s="1">
        <v>55</v>
      </c>
      <c r="AJ136" s="1">
        <v>54</v>
      </c>
    </row>
    <row r="137" spans="21:36" ht="14" thickTop="1" thickBot="1" x14ac:dyDescent="0.35">
      <c r="U137" s="37">
        <v>41</v>
      </c>
      <c r="Y137" s="296" t="s">
        <v>99</v>
      </c>
      <c r="Z137" s="296" t="s">
        <v>97</v>
      </c>
      <c r="AA137" s="1" t="str">
        <f t="shared" si="41"/>
        <v xml:space="preserve"> 4</v>
      </c>
      <c r="AB137" s="1" t="str">
        <f t="shared" si="42"/>
        <v xml:space="preserve"> 1</v>
      </c>
      <c r="AC137" s="1">
        <f t="shared" si="43"/>
        <v>34</v>
      </c>
      <c r="AD137" s="1">
        <f t="shared" si="44"/>
        <v>31</v>
      </c>
      <c r="AH137" s="1">
        <v>41</v>
      </c>
      <c r="AI137" s="1">
        <v>47</v>
      </c>
      <c r="AJ137" s="1">
        <v>55</v>
      </c>
    </row>
    <row r="138" spans="21:36" ht="14" thickTop="1" thickBot="1" x14ac:dyDescent="0.35">
      <c r="U138" s="37">
        <v>42</v>
      </c>
      <c r="Y138" s="296" t="s">
        <v>92</v>
      </c>
      <c r="Z138" s="296" t="s">
        <v>100</v>
      </c>
      <c r="AA138" s="1" t="str">
        <f t="shared" si="41"/>
        <v xml:space="preserve"> 6</v>
      </c>
      <c r="AB138" s="1" t="str">
        <f t="shared" si="42"/>
        <v xml:space="preserve"> 8</v>
      </c>
      <c r="AC138" s="1">
        <f t="shared" si="43"/>
        <v>36</v>
      </c>
      <c r="AD138" s="1">
        <f t="shared" si="44"/>
        <v>38</v>
      </c>
      <c r="AH138" s="1">
        <v>42</v>
      </c>
      <c r="AI138" s="1">
        <v>54</v>
      </c>
      <c r="AJ138" s="1">
        <v>48</v>
      </c>
    </row>
    <row r="139" spans="21:36" ht="14" thickTop="1" thickBot="1" x14ac:dyDescent="0.35">
      <c r="U139" s="37">
        <v>43</v>
      </c>
      <c r="Y139" s="296" t="s">
        <v>96</v>
      </c>
      <c r="Z139" s="296" t="s">
        <v>93</v>
      </c>
      <c r="AA139" s="1" t="str">
        <f t="shared" si="41"/>
        <v xml:space="preserve"> 2</v>
      </c>
      <c r="AB139" s="1" t="str">
        <f t="shared" si="42"/>
        <v xml:space="preserve"> 3</v>
      </c>
      <c r="AC139" s="1">
        <f t="shared" si="43"/>
        <v>32</v>
      </c>
      <c r="AD139" s="1">
        <f t="shared" si="44"/>
        <v>33</v>
      </c>
      <c r="AH139" s="1">
        <v>43</v>
      </c>
      <c r="AI139" s="1">
        <v>56</v>
      </c>
      <c r="AJ139" s="1">
        <v>50</v>
      </c>
    </row>
    <row r="140" spans="21:36" ht="14" thickTop="1" thickBot="1" x14ac:dyDescent="0.35">
      <c r="U140" s="37">
        <v>44</v>
      </c>
      <c r="Y140" s="296" t="s">
        <v>94</v>
      </c>
      <c r="Z140" s="296" t="s">
        <v>98</v>
      </c>
      <c r="AA140" s="1" t="str">
        <f t="shared" si="41"/>
        <v xml:space="preserve"> 5</v>
      </c>
      <c r="AB140" s="1" t="str">
        <f t="shared" si="42"/>
        <v xml:space="preserve"> 7</v>
      </c>
      <c r="AC140" s="1">
        <f t="shared" si="43"/>
        <v>35</v>
      </c>
      <c r="AD140" s="1">
        <f t="shared" si="44"/>
        <v>37</v>
      </c>
      <c r="AH140" s="1">
        <v>44</v>
      </c>
      <c r="AI140" s="1">
        <v>49</v>
      </c>
      <c r="AJ140" s="1">
        <v>53</v>
      </c>
    </row>
    <row r="141" spans="21:36" ht="14" thickTop="1" thickBot="1" x14ac:dyDescent="0.35">
      <c r="U141" s="37">
        <v>45</v>
      </c>
      <c r="Y141" s="296" t="s">
        <v>92</v>
      </c>
      <c r="Z141" s="296" t="s">
        <v>98</v>
      </c>
      <c r="AA141" s="1" t="str">
        <f t="shared" si="41"/>
        <v xml:space="preserve"> 6</v>
      </c>
      <c r="AB141" s="1" t="str">
        <f t="shared" si="42"/>
        <v xml:space="preserve"> 7</v>
      </c>
      <c r="AC141" s="1">
        <f t="shared" si="43"/>
        <v>36</v>
      </c>
      <c r="AD141" s="1">
        <f t="shared" si="44"/>
        <v>37</v>
      </c>
      <c r="AH141" s="1">
        <v>45</v>
      </c>
      <c r="AI141" s="1">
        <v>51</v>
      </c>
      <c r="AJ141" s="1">
        <v>52</v>
      </c>
    </row>
    <row r="142" spans="21:36" ht="14" thickTop="1" thickBot="1" x14ac:dyDescent="0.35">
      <c r="U142" s="37">
        <v>46</v>
      </c>
      <c r="Y142" s="296" t="s">
        <v>93</v>
      </c>
      <c r="Z142" s="296" t="s">
        <v>100</v>
      </c>
      <c r="AA142" s="1" t="str">
        <f t="shared" si="41"/>
        <v xml:space="preserve"> 3</v>
      </c>
      <c r="AB142" s="1" t="str">
        <f t="shared" si="42"/>
        <v xml:space="preserve"> 8</v>
      </c>
      <c r="AC142" s="1">
        <f t="shared" si="43"/>
        <v>33</v>
      </c>
      <c r="AD142" s="1">
        <f t="shared" si="44"/>
        <v>38</v>
      </c>
      <c r="AH142" s="1">
        <v>46</v>
      </c>
      <c r="AI142" s="1">
        <v>49</v>
      </c>
      <c r="AJ142" s="1">
        <v>52</v>
      </c>
    </row>
    <row r="143" spans="21:36" ht="14" thickTop="1" thickBot="1" x14ac:dyDescent="0.35">
      <c r="U143" s="37">
        <v>47</v>
      </c>
      <c r="Y143" s="296" t="s">
        <v>99</v>
      </c>
      <c r="Z143" s="296" t="s">
        <v>96</v>
      </c>
      <c r="AA143" s="1" t="str">
        <f t="shared" si="41"/>
        <v xml:space="preserve"> 4</v>
      </c>
      <c r="AB143" s="1" t="str">
        <f t="shared" si="42"/>
        <v xml:space="preserve"> 2</v>
      </c>
      <c r="AC143" s="1">
        <f t="shared" si="43"/>
        <v>34</v>
      </c>
      <c r="AD143" s="1">
        <f t="shared" si="44"/>
        <v>32</v>
      </c>
      <c r="AH143" s="1">
        <v>47</v>
      </c>
      <c r="AI143" s="1">
        <v>51</v>
      </c>
      <c r="AJ143" s="1">
        <v>55</v>
      </c>
    </row>
    <row r="144" spans="21:36" ht="14" thickTop="1" thickBot="1" x14ac:dyDescent="0.35">
      <c r="U144" s="37">
        <v>48</v>
      </c>
      <c r="Y144" s="296" t="s">
        <v>97</v>
      </c>
      <c r="Z144" s="296" t="s">
        <v>94</v>
      </c>
      <c r="AA144" s="1" t="str">
        <f t="shared" si="41"/>
        <v xml:space="preserve"> 1</v>
      </c>
      <c r="AB144" s="1" t="str">
        <f t="shared" si="42"/>
        <v xml:space="preserve"> 5</v>
      </c>
      <c r="AC144" s="1">
        <f t="shared" si="43"/>
        <v>31</v>
      </c>
      <c r="AD144" s="1">
        <f t="shared" si="44"/>
        <v>35</v>
      </c>
      <c r="AH144" s="1">
        <v>48</v>
      </c>
      <c r="AI144" s="1">
        <v>47</v>
      </c>
      <c r="AJ144" s="1">
        <v>48</v>
      </c>
    </row>
    <row r="145" spans="21:36" ht="14" thickTop="1" thickBot="1" x14ac:dyDescent="0.35">
      <c r="U145" s="37">
        <v>49</v>
      </c>
      <c r="Y145" s="296" t="s">
        <v>93</v>
      </c>
      <c r="Z145" s="296" t="s">
        <v>99</v>
      </c>
      <c r="AA145" s="1" t="str">
        <f t="shared" si="41"/>
        <v xml:space="preserve"> 3</v>
      </c>
      <c r="AB145" s="1" t="str">
        <f t="shared" si="42"/>
        <v xml:space="preserve"> 4</v>
      </c>
      <c r="AC145" s="1">
        <f t="shared" si="43"/>
        <v>33</v>
      </c>
      <c r="AD145" s="1">
        <f t="shared" si="44"/>
        <v>34</v>
      </c>
      <c r="AH145" s="1">
        <v>49</v>
      </c>
      <c r="AI145" s="1">
        <v>50</v>
      </c>
      <c r="AJ145" s="1">
        <v>53</v>
      </c>
    </row>
    <row r="146" spans="21:36" ht="14" thickTop="1" thickBot="1" x14ac:dyDescent="0.35">
      <c r="U146" s="37">
        <v>50</v>
      </c>
      <c r="Y146" s="296" t="s">
        <v>96</v>
      </c>
      <c r="Z146" s="296" t="s">
        <v>94</v>
      </c>
      <c r="AA146" s="1" t="str">
        <f t="shared" si="41"/>
        <v xml:space="preserve"> 2</v>
      </c>
      <c r="AB146" s="1" t="str">
        <f t="shared" si="42"/>
        <v xml:space="preserve"> 5</v>
      </c>
      <c r="AC146" s="1">
        <f t="shared" si="43"/>
        <v>32</v>
      </c>
      <c r="AD146" s="1">
        <f t="shared" si="44"/>
        <v>35</v>
      </c>
      <c r="AH146" s="1">
        <v>50</v>
      </c>
      <c r="AI146" s="1">
        <v>56</v>
      </c>
      <c r="AJ146" s="1">
        <v>54</v>
      </c>
    </row>
    <row r="147" spans="21:36" ht="14" thickTop="1" thickBot="1" x14ac:dyDescent="0.35">
      <c r="U147" s="37">
        <v>51</v>
      </c>
      <c r="Y147" s="296" t="s">
        <v>92</v>
      </c>
      <c r="Z147" s="296" t="s">
        <v>97</v>
      </c>
      <c r="AA147" s="1" t="str">
        <f t="shared" si="41"/>
        <v xml:space="preserve"> 6</v>
      </c>
      <c r="AB147" s="1" t="str">
        <f t="shared" si="42"/>
        <v xml:space="preserve"> 1</v>
      </c>
      <c r="AC147" s="1">
        <f t="shared" si="43"/>
        <v>36</v>
      </c>
      <c r="AD147" s="1">
        <f t="shared" si="44"/>
        <v>31</v>
      </c>
      <c r="AH147" s="1">
        <v>51</v>
      </c>
      <c r="AI147" s="1">
        <v>53</v>
      </c>
      <c r="AJ147" s="1">
        <v>51</v>
      </c>
    </row>
    <row r="148" spans="21:36" ht="14" thickTop="1" thickBot="1" x14ac:dyDescent="0.35">
      <c r="U148" s="37">
        <v>52</v>
      </c>
      <c r="Y148" s="296" t="s">
        <v>98</v>
      </c>
      <c r="Z148" s="296" t="s">
        <v>100</v>
      </c>
      <c r="AA148" s="1" t="str">
        <f t="shared" si="41"/>
        <v xml:space="preserve"> 7</v>
      </c>
      <c r="AB148" s="1" t="str">
        <f t="shared" si="42"/>
        <v xml:space="preserve"> 8</v>
      </c>
      <c r="AC148" s="1">
        <f t="shared" si="43"/>
        <v>37</v>
      </c>
      <c r="AD148" s="1">
        <f t="shared" si="44"/>
        <v>38</v>
      </c>
      <c r="AH148" s="1">
        <v>52</v>
      </c>
      <c r="AI148" s="1">
        <v>56</v>
      </c>
      <c r="AJ148" s="1">
        <v>52</v>
      </c>
    </row>
    <row r="149" spans="21:36" ht="14" thickTop="1" thickBot="1" x14ac:dyDescent="0.35">
      <c r="U149" s="37">
        <v>53</v>
      </c>
      <c r="Y149" s="296" t="s">
        <v>100</v>
      </c>
      <c r="Z149" s="296" t="s">
        <v>99</v>
      </c>
      <c r="AA149" s="1" t="str">
        <f t="shared" si="41"/>
        <v xml:space="preserve"> 8</v>
      </c>
      <c r="AB149" s="1" t="str">
        <f t="shared" si="42"/>
        <v xml:space="preserve"> 4</v>
      </c>
      <c r="AC149" s="1">
        <f t="shared" si="43"/>
        <v>38</v>
      </c>
      <c r="AD149" s="1">
        <f t="shared" si="44"/>
        <v>34</v>
      </c>
      <c r="AH149" s="1">
        <v>53</v>
      </c>
      <c r="AI149" s="1">
        <v>48</v>
      </c>
      <c r="AJ149" s="1">
        <v>49</v>
      </c>
    </row>
    <row r="150" spans="21:36" ht="14" thickTop="1" thickBot="1" x14ac:dyDescent="0.35">
      <c r="U150" s="37">
        <v>54</v>
      </c>
      <c r="Y150" s="296" t="s">
        <v>92</v>
      </c>
      <c r="Z150" s="296" t="s">
        <v>96</v>
      </c>
      <c r="AA150" s="1" t="str">
        <f t="shared" si="41"/>
        <v xml:space="preserve"> 6</v>
      </c>
      <c r="AB150" s="1" t="str">
        <f t="shared" si="42"/>
        <v xml:space="preserve"> 2</v>
      </c>
      <c r="AC150" s="1">
        <f t="shared" si="43"/>
        <v>36</v>
      </c>
      <c r="AD150" s="1">
        <f t="shared" si="44"/>
        <v>32</v>
      </c>
      <c r="AH150" s="1">
        <v>54</v>
      </c>
      <c r="AI150" s="1">
        <v>55</v>
      </c>
      <c r="AJ150" s="1">
        <v>50</v>
      </c>
    </row>
    <row r="151" spans="21:36" ht="14" thickTop="1" thickBot="1" x14ac:dyDescent="0.35">
      <c r="U151" s="37">
        <v>55</v>
      </c>
      <c r="Y151" s="296" t="s">
        <v>97</v>
      </c>
      <c r="Z151" s="296" t="s">
        <v>98</v>
      </c>
      <c r="AA151" s="1" t="str">
        <f t="shared" si="41"/>
        <v xml:space="preserve"> 1</v>
      </c>
      <c r="AB151" s="1" t="str">
        <f t="shared" si="42"/>
        <v xml:space="preserve"> 7</v>
      </c>
      <c r="AC151" s="1">
        <f t="shared" si="43"/>
        <v>31</v>
      </c>
      <c r="AD151" s="1">
        <f t="shared" si="44"/>
        <v>37</v>
      </c>
      <c r="AH151" s="1">
        <v>55</v>
      </c>
      <c r="AI151" s="1">
        <v>54</v>
      </c>
      <c r="AJ151" s="1">
        <v>47</v>
      </c>
    </row>
    <row r="152" spans="21:36" ht="14" thickTop="1" thickBot="1" x14ac:dyDescent="0.35">
      <c r="U152" s="37">
        <v>56</v>
      </c>
      <c r="Y152" s="296" t="s">
        <v>94</v>
      </c>
      <c r="Z152" s="296" t="s">
        <v>93</v>
      </c>
      <c r="AA152" s="1" t="str">
        <f t="shared" si="41"/>
        <v xml:space="preserve"> 5</v>
      </c>
      <c r="AB152" s="1" t="str">
        <f t="shared" si="42"/>
        <v xml:space="preserve"> 3</v>
      </c>
      <c r="AC152" s="1">
        <f t="shared" si="43"/>
        <v>35</v>
      </c>
      <c r="AD152" s="1">
        <f t="shared" si="44"/>
        <v>33</v>
      </c>
      <c r="AH152" s="1">
        <v>56</v>
      </c>
      <c r="AI152" s="1">
        <v>51</v>
      </c>
      <c r="AJ152" s="1">
        <v>56</v>
      </c>
    </row>
    <row r="153" spans="21:36" ht="13" thickTop="1" x14ac:dyDescent="0.25">
      <c r="AH153" s="1">
        <v>57</v>
      </c>
      <c r="AI153" s="1">
        <v>47</v>
      </c>
      <c r="AJ153" s="1">
        <v>49</v>
      </c>
    </row>
    <row r="154" spans="21:36" x14ac:dyDescent="0.25">
      <c r="AH154" s="1">
        <v>58</v>
      </c>
      <c r="AI154" s="1">
        <v>54</v>
      </c>
      <c r="AJ154" s="1">
        <v>50</v>
      </c>
    </row>
    <row r="155" spans="21:36" x14ac:dyDescent="0.25">
      <c r="AH155" s="1">
        <v>59</v>
      </c>
      <c r="AI155" s="1">
        <v>55</v>
      </c>
      <c r="AJ155" s="1">
        <v>52</v>
      </c>
    </row>
    <row r="156" spans="21:36" x14ac:dyDescent="0.25">
      <c r="AH156" s="1">
        <v>60</v>
      </c>
      <c r="AI156" s="1">
        <v>53</v>
      </c>
      <c r="AJ156" s="1">
        <v>48</v>
      </c>
    </row>
    <row r="157" spans="21:36" x14ac:dyDescent="0.25">
      <c r="AH157" s="1">
        <v>61</v>
      </c>
      <c r="AI157" s="1">
        <v>52</v>
      </c>
      <c r="AJ157" s="1">
        <v>47</v>
      </c>
    </row>
    <row r="158" spans="21:36" x14ac:dyDescent="0.25">
      <c r="AH158" s="1">
        <v>62</v>
      </c>
      <c r="AI158" s="1">
        <v>48</v>
      </c>
      <c r="AJ158" s="1">
        <v>56</v>
      </c>
    </row>
    <row r="159" spans="21:36" x14ac:dyDescent="0.25">
      <c r="AH159" s="1">
        <v>63</v>
      </c>
      <c r="AI159" s="1">
        <v>51</v>
      </c>
      <c r="AJ159" s="1">
        <v>50</v>
      </c>
    </row>
    <row r="160" spans="21:36" x14ac:dyDescent="0.25">
      <c r="AH160" s="1">
        <v>64</v>
      </c>
      <c r="AI160" s="1">
        <v>49</v>
      </c>
      <c r="AJ160" s="1">
        <v>54</v>
      </c>
    </row>
    <row r="161" spans="34:36" x14ac:dyDescent="0.25">
      <c r="AH161" s="1">
        <v>65</v>
      </c>
      <c r="AI161" s="1">
        <v>55</v>
      </c>
      <c r="AJ161" s="1">
        <v>53</v>
      </c>
    </row>
    <row r="162" spans="34:36" x14ac:dyDescent="0.25">
      <c r="AH162" s="1">
        <v>66</v>
      </c>
      <c r="AI162" s="1">
        <v>56</v>
      </c>
      <c r="AJ162" s="1">
        <v>55</v>
      </c>
    </row>
    <row r="163" spans="34:36" x14ac:dyDescent="0.25">
      <c r="AH163" s="1">
        <v>67</v>
      </c>
      <c r="AI163" s="1">
        <v>48</v>
      </c>
      <c r="AJ163" s="1">
        <v>51</v>
      </c>
    </row>
    <row r="164" spans="34:36" x14ac:dyDescent="0.25">
      <c r="AH164" s="1">
        <v>68</v>
      </c>
      <c r="AI164" s="1">
        <v>53</v>
      </c>
      <c r="AJ164" s="1">
        <v>47</v>
      </c>
    </row>
    <row r="165" spans="34:36" x14ac:dyDescent="0.25">
      <c r="AH165" s="1">
        <v>69</v>
      </c>
      <c r="AI165" s="1">
        <v>50</v>
      </c>
      <c r="AJ165" s="1">
        <v>49</v>
      </c>
    </row>
    <row r="166" spans="34:36" x14ac:dyDescent="0.25">
      <c r="AH166" s="1">
        <v>70</v>
      </c>
      <c r="AI166" s="1">
        <v>52</v>
      </c>
      <c r="AJ166" s="1">
        <v>54</v>
      </c>
    </row>
    <row r="167" spans="34:36" x14ac:dyDescent="0.25">
      <c r="AH167" s="1">
        <v>71</v>
      </c>
      <c r="AI167" s="1">
        <v>49</v>
      </c>
      <c r="AJ167" s="1">
        <v>51</v>
      </c>
    </row>
    <row r="168" spans="34:36" x14ac:dyDescent="0.25">
      <c r="AH168" s="1">
        <v>72</v>
      </c>
      <c r="AI168" s="1">
        <v>55</v>
      </c>
      <c r="AJ168" s="1">
        <v>48</v>
      </c>
    </row>
    <row r="169" spans="34:36" x14ac:dyDescent="0.25">
      <c r="AH169" s="1">
        <v>73</v>
      </c>
      <c r="AI169" s="1">
        <v>52</v>
      </c>
      <c r="AJ169" s="1">
        <v>50</v>
      </c>
    </row>
    <row r="170" spans="34:36" x14ac:dyDescent="0.25">
      <c r="AH170" s="1">
        <v>74</v>
      </c>
      <c r="AI170" s="1">
        <v>54</v>
      </c>
      <c r="AJ170" s="1">
        <v>53</v>
      </c>
    </row>
    <row r="171" spans="34:36" x14ac:dyDescent="0.25">
      <c r="AH171" s="1">
        <v>75</v>
      </c>
      <c r="AI171" s="1">
        <v>47</v>
      </c>
      <c r="AJ171" s="1">
        <v>56</v>
      </c>
    </row>
    <row r="172" spans="34:36" x14ac:dyDescent="0.25">
      <c r="AH172" s="1">
        <v>76</v>
      </c>
      <c r="AI172" s="1">
        <v>50</v>
      </c>
      <c r="AJ172" s="1">
        <v>48</v>
      </c>
    </row>
    <row r="173" spans="34:36" x14ac:dyDescent="0.25">
      <c r="AH173" s="1">
        <v>77</v>
      </c>
      <c r="AI173" s="1">
        <v>51</v>
      </c>
      <c r="AJ173" s="1">
        <v>47</v>
      </c>
    </row>
    <row r="174" spans="34:36" x14ac:dyDescent="0.25">
      <c r="AH174" s="1">
        <v>78</v>
      </c>
      <c r="AI174" s="1">
        <v>53</v>
      </c>
      <c r="AJ174" s="1">
        <v>52</v>
      </c>
    </row>
    <row r="175" spans="34:36" x14ac:dyDescent="0.25">
      <c r="AH175" s="1">
        <v>79</v>
      </c>
      <c r="AI175" s="1">
        <v>49</v>
      </c>
      <c r="AJ175" s="1">
        <v>56</v>
      </c>
    </row>
    <row r="176" spans="34:36" x14ac:dyDescent="0.25">
      <c r="AH176" s="1">
        <v>80</v>
      </c>
      <c r="AI176" s="1">
        <v>54</v>
      </c>
      <c r="AJ176" s="1">
        <v>55</v>
      </c>
    </row>
    <row r="177" spans="34:36" x14ac:dyDescent="0.25">
      <c r="AH177" s="1">
        <v>81</v>
      </c>
      <c r="AI177" s="1">
        <v>55</v>
      </c>
      <c r="AJ177" s="1">
        <v>47</v>
      </c>
    </row>
    <row r="178" spans="34:36" x14ac:dyDescent="0.25">
      <c r="AH178" s="1">
        <v>82</v>
      </c>
      <c r="AI178" s="1">
        <v>48</v>
      </c>
      <c r="AJ178" s="1">
        <v>54</v>
      </c>
    </row>
    <row r="179" spans="34:36" x14ac:dyDescent="0.25">
      <c r="AH179" s="1">
        <v>83</v>
      </c>
      <c r="AI179" s="1">
        <v>50</v>
      </c>
      <c r="AJ179" s="1">
        <v>56</v>
      </c>
    </row>
    <row r="180" spans="34:36" x14ac:dyDescent="0.25">
      <c r="AH180" s="1">
        <v>84</v>
      </c>
      <c r="AI180" s="1">
        <v>53</v>
      </c>
      <c r="AJ180" s="1">
        <v>49</v>
      </c>
    </row>
    <row r="181" spans="34:36" x14ac:dyDescent="0.25">
      <c r="AH181" s="1">
        <v>85</v>
      </c>
      <c r="AI181" s="1">
        <v>52</v>
      </c>
      <c r="AJ181" s="1">
        <v>51</v>
      </c>
    </row>
    <row r="182" spans="34:36" x14ac:dyDescent="0.25">
      <c r="AH182" s="1">
        <v>86</v>
      </c>
      <c r="AI182" s="1">
        <v>47</v>
      </c>
      <c r="AJ182" s="1">
        <v>50</v>
      </c>
    </row>
    <row r="183" spans="34:36" x14ac:dyDescent="0.25">
      <c r="AH183" s="1">
        <v>87</v>
      </c>
      <c r="AI183" s="1">
        <v>54</v>
      </c>
      <c r="AJ183" s="1">
        <v>51</v>
      </c>
    </row>
    <row r="184" spans="34:36" x14ac:dyDescent="0.25">
      <c r="AH184" s="1">
        <v>88</v>
      </c>
      <c r="AI184" s="1">
        <v>49</v>
      </c>
      <c r="AJ184" s="1">
        <v>55</v>
      </c>
    </row>
    <row r="185" spans="34:36" x14ac:dyDescent="0.25">
      <c r="AH185" s="1">
        <v>89</v>
      </c>
      <c r="AI185" s="1">
        <v>56</v>
      </c>
      <c r="AJ185" s="1">
        <v>53</v>
      </c>
    </row>
    <row r="186" spans="34:36" x14ac:dyDescent="0.25">
      <c r="AH186" s="1">
        <v>90</v>
      </c>
      <c r="AI186" s="1">
        <v>52</v>
      </c>
      <c r="AJ186" s="1">
        <v>48</v>
      </c>
    </row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</sheetData>
  <sortState xmlns:xlrd2="http://schemas.microsoft.com/office/spreadsheetml/2017/richdata2" ref="AH97:AJ186">
    <sortCondition ref="AH97:AH186"/>
  </sortState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12">
    <tabColor rgb="FF92D050"/>
  </sheetPr>
  <dimension ref="A1:AE870"/>
  <sheetViews>
    <sheetView zoomScale="85" zoomScaleNormal="85" workbookViewId="0">
      <selection activeCell="M304" sqref="M304"/>
    </sheetView>
  </sheetViews>
  <sheetFormatPr defaultColWidth="9.1796875" defaultRowHeight="12.5" x14ac:dyDescent="0.25"/>
  <cols>
    <col min="1" max="1" width="2.26953125" style="1" customWidth="1"/>
    <col min="2" max="2" width="11.26953125" style="1" customWidth="1"/>
    <col min="3" max="3" width="12.54296875" style="1" customWidth="1"/>
    <col min="4" max="4" width="13" style="1" customWidth="1"/>
    <col min="5" max="5" width="28.1796875" style="1" bestFit="1" customWidth="1"/>
    <col min="6" max="6" width="28.1796875" style="1" customWidth="1"/>
    <col min="7" max="7" width="7.26953125" style="1" customWidth="1"/>
    <col min="8" max="8" width="13.453125" style="1" customWidth="1"/>
    <col min="9" max="9" width="43.81640625" style="16" customWidth="1"/>
    <col min="10" max="10" width="51.1796875" style="1" customWidth="1"/>
    <col min="11" max="12" width="22.54296875" style="1" customWidth="1"/>
    <col min="13" max="14" width="16.81640625" style="1" customWidth="1"/>
    <col min="15" max="15" width="9.1796875" style="1" customWidth="1"/>
    <col min="16" max="16" width="22.453125" style="1" customWidth="1"/>
    <col min="17" max="17" width="28.81640625" style="1" customWidth="1"/>
    <col min="18" max="18" width="33.1796875" style="1" customWidth="1"/>
    <col min="19" max="19" width="9.1796875" style="1"/>
    <col min="20" max="20" width="9.1796875" style="1" customWidth="1"/>
    <col min="21" max="21" width="47.7265625" style="1" customWidth="1"/>
    <col min="22" max="22" width="9.1796875" style="1"/>
    <col min="23" max="23" width="8.7265625" style="1" bestFit="1" customWidth="1"/>
    <col min="24" max="24" width="37.54296875" style="1" customWidth="1"/>
    <col min="25" max="25" width="9.1796875" style="1"/>
    <col min="26" max="27" width="28.81640625" style="1" bestFit="1" customWidth="1"/>
    <col min="28" max="28" width="33.1796875" style="1" bestFit="1" customWidth="1"/>
    <col min="29" max="29" width="9.1796875" style="1"/>
    <col min="30" max="30" width="29.81640625" style="1" bestFit="1" customWidth="1"/>
    <col min="31" max="31" width="11.7265625" style="1" customWidth="1"/>
    <col min="32" max="16384" width="9.1796875" style="1"/>
  </cols>
  <sheetData>
    <row r="1" spans="1:31" ht="51" customHeight="1" x14ac:dyDescent="0.4">
      <c r="A1" s="142"/>
      <c r="B1" s="416" t="s">
        <v>208</v>
      </c>
      <c r="C1" s="417"/>
      <c r="D1" s="417"/>
      <c r="E1" s="417"/>
      <c r="F1" s="417"/>
      <c r="G1" s="417"/>
      <c r="H1" s="417"/>
      <c r="I1" s="417"/>
      <c r="J1" s="417"/>
      <c r="K1" s="16"/>
      <c r="M1" s="15" t="s">
        <v>177</v>
      </c>
      <c r="N1" s="15" t="s">
        <v>178</v>
      </c>
      <c r="P1" s="16" t="s">
        <v>179</v>
      </c>
      <c r="Q1" s="17" t="s">
        <v>180</v>
      </c>
      <c r="R1" s="17" t="s">
        <v>206</v>
      </c>
      <c r="T1" s="18" t="s">
        <v>181</v>
      </c>
      <c r="U1" s="19"/>
      <c r="V1" s="6" t="s">
        <v>182</v>
      </c>
      <c r="W1" s="16" t="s">
        <v>183</v>
      </c>
      <c r="X1" s="16" t="s">
        <v>184</v>
      </c>
      <c r="Z1" s="16" t="s">
        <v>179</v>
      </c>
      <c r="AA1" s="17" t="s">
        <v>180</v>
      </c>
      <c r="AB1" s="17" t="s">
        <v>207</v>
      </c>
      <c r="AD1" s="410" t="s">
        <v>223</v>
      </c>
      <c r="AE1" s="410"/>
    </row>
    <row r="2" spans="1:31" ht="11.25" customHeight="1" x14ac:dyDescent="0.4">
      <c r="A2" s="30"/>
      <c r="B2" s="31"/>
      <c r="C2" s="32"/>
      <c r="D2" s="32"/>
      <c r="E2" s="32"/>
      <c r="F2" s="32"/>
      <c r="G2" s="32"/>
      <c r="H2" s="32"/>
      <c r="I2" s="32"/>
      <c r="J2" s="32"/>
      <c r="K2" s="16"/>
      <c r="M2" s="15"/>
      <c r="N2" s="15"/>
      <c r="P2" s="16"/>
      <c r="Q2" s="17"/>
      <c r="R2" s="17"/>
      <c r="T2" s="18"/>
      <c r="U2" s="19"/>
      <c r="V2" s="6"/>
      <c r="W2" s="16"/>
      <c r="X2" s="16"/>
      <c r="Z2" s="16"/>
      <c r="AA2" s="16"/>
      <c r="AB2" s="16"/>
    </row>
    <row r="3" spans="1:31" ht="14.5" thickBot="1" x14ac:dyDescent="0.35">
      <c r="A3" s="141">
        <v>1</v>
      </c>
      <c r="B3" s="81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3" t="s">
        <v>7</v>
      </c>
      <c r="I3" s="82" t="s">
        <v>8</v>
      </c>
      <c r="J3" s="84" t="s">
        <v>9</v>
      </c>
      <c r="M3" s="1" t="s">
        <v>177</v>
      </c>
      <c r="N3" s="1" t="s">
        <v>178</v>
      </c>
    </row>
    <row r="4" spans="1:31" ht="15.5" thickTop="1" thickBot="1" x14ac:dyDescent="0.4">
      <c r="A4" s="23">
        <v>1</v>
      </c>
      <c r="B4" s="85"/>
      <c r="C4" s="98">
        <v>42827</v>
      </c>
      <c r="D4" s="36" t="s">
        <v>11</v>
      </c>
      <c r="E4" s="24" t="str">
        <f>VLOOKUP(M4,Teams,2)</f>
        <v xml:space="preserve">WILTON WARRIORS </v>
      </c>
      <c r="F4" s="25" t="str">
        <f>VLOOKUP(N4,Teams,2)</f>
        <v>NORWALK MARINERS</v>
      </c>
      <c r="G4" s="73"/>
      <c r="H4" s="97">
        <v>0.33333333333333331</v>
      </c>
      <c r="I4" s="25" t="str">
        <f>VLOOKUP(E4,fields,2)</f>
        <v>Lilly Field, Wilton</v>
      </c>
      <c r="J4" s="75" t="s">
        <v>222</v>
      </c>
      <c r="M4" s="5" t="s">
        <v>109</v>
      </c>
      <c r="N4" s="5" t="s">
        <v>104</v>
      </c>
    </row>
    <row r="5" spans="1:31" ht="15.5" thickTop="1" thickBot="1" x14ac:dyDescent="0.4">
      <c r="A5" s="23">
        <v>2</v>
      </c>
      <c r="B5" s="85"/>
      <c r="C5" s="98"/>
      <c r="D5" s="27" t="s">
        <v>0</v>
      </c>
      <c r="E5" s="25"/>
      <c r="F5" s="73"/>
      <c r="G5" s="94"/>
      <c r="H5" s="97"/>
      <c r="I5" s="75"/>
      <c r="J5" s="75"/>
      <c r="M5" s="5"/>
      <c r="N5" s="5"/>
    </row>
    <row r="6" spans="1:31" ht="12.75" customHeight="1" thickTop="1" thickBot="1" x14ac:dyDescent="0.4">
      <c r="A6" s="23">
        <v>3</v>
      </c>
      <c r="B6" s="23">
        <v>1</v>
      </c>
      <c r="C6" s="98">
        <v>42834</v>
      </c>
      <c r="D6" s="34" t="s">
        <v>10</v>
      </c>
      <c r="E6" s="24" t="str">
        <f t="shared" ref="E6:F10" si="0">VLOOKUP(M6,Teams,2)</f>
        <v>NEWINGTON PORTUGUESE 30</v>
      </c>
      <c r="F6" s="25" t="str">
        <f t="shared" si="0"/>
        <v>ECUACHAMOS FC</v>
      </c>
      <c r="G6" s="73"/>
      <c r="H6" s="97">
        <v>0.33333333333333331</v>
      </c>
      <c r="I6" s="25" t="str">
        <f>VLOOKUP(E6,fields,2)</f>
        <v>Martin Kellogg, Newington</v>
      </c>
      <c r="J6" s="75"/>
      <c r="M6" s="5" t="s">
        <v>92</v>
      </c>
      <c r="N6" s="5" t="s">
        <v>93</v>
      </c>
      <c r="P6" s="20" t="s">
        <v>209</v>
      </c>
      <c r="Q6" s="7" t="s">
        <v>209</v>
      </c>
      <c r="R6" s="90" t="s">
        <v>91</v>
      </c>
      <c r="T6" s="4" t="s">
        <v>97</v>
      </c>
      <c r="U6" s="11" t="s">
        <v>56</v>
      </c>
      <c r="V6" s="1">
        <v>1</v>
      </c>
      <c r="W6" s="4" t="s">
        <v>97</v>
      </c>
      <c r="X6" s="11" t="s">
        <v>56</v>
      </c>
      <c r="Z6" s="20" t="s">
        <v>209</v>
      </c>
      <c r="AD6" s="11" t="s">
        <v>209</v>
      </c>
      <c r="AE6" s="95">
        <v>0.41666666666666669</v>
      </c>
    </row>
    <row r="7" spans="1:31" ht="12.75" customHeight="1" thickTop="1" thickBot="1" x14ac:dyDescent="0.4">
      <c r="A7" s="23">
        <v>4</v>
      </c>
      <c r="B7" s="23">
        <v>1</v>
      </c>
      <c r="C7" s="98">
        <v>42834</v>
      </c>
      <c r="D7" s="34" t="s">
        <v>10</v>
      </c>
      <c r="E7" s="24" t="str">
        <f t="shared" si="0"/>
        <v>SHELTON FC</v>
      </c>
      <c r="F7" s="25" t="str">
        <f t="shared" si="0"/>
        <v>MILFORD TUESDAY</v>
      </c>
      <c r="G7" s="73"/>
      <c r="H7" s="97">
        <f>VLOOKUP(E7,START_TIMES,2)</f>
        <v>0.33333333333333331</v>
      </c>
      <c r="I7" s="25" t="str">
        <f>VLOOKUP(E7,fields,2)</f>
        <v>Nike Site, Shelton</v>
      </c>
      <c r="J7" s="75" t="s">
        <v>0</v>
      </c>
      <c r="M7" s="5" t="s">
        <v>95</v>
      </c>
      <c r="N7" s="5" t="s">
        <v>94</v>
      </c>
      <c r="P7" s="11" t="s">
        <v>55</v>
      </c>
      <c r="Q7" s="7" t="s">
        <v>55</v>
      </c>
      <c r="R7" s="7" t="s">
        <v>61</v>
      </c>
      <c r="T7" s="4" t="s">
        <v>101</v>
      </c>
      <c r="U7" s="13" t="s">
        <v>211</v>
      </c>
      <c r="V7" s="1">
        <v>2</v>
      </c>
      <c r="W7" s="4" t="s">
        <v>96</v>
      </c>
      <c r="X7" s="11" t="s">
        <v>21</v>
      </c>
      <c r="Z7" s="11" t="s">
        <v>55</v>
      </c>
      <c r="AA7" s="7" t="s">
        <v>55</v>
      </c>
      <c r="AB7" s="3" t="s">
        <v>61</v>
      </c>
      <c r="AD7" s="10" t="s">
        <v>55</v>
      </c>
      <c r="AE7" s="95">
        <v>0.33333333333333331</v>
      </c>
    </row>
    <row r="8" spans="1:31" ht="12.75" customHeight="1" thickTop="1" thickBot="1" x14ac:dyDescent="0.4">
      <c r="A8" s="23">
        <v>5</v>
      </c>
      <c r="B8" s="23">
        <v>1</v>
      </c>
      <c r="C8" s="98">
        <v>42834</v>
      </c>
      <c r="D8" s="34" t="s">
        <v>10</v>
      </c>
      <c r="E8" s="24" t="str">
        <f t="shared" si="0"/>
        <v>CLINTON FC</v>
      </c>
      <c r="F8" s="25" t="str">
        <f t="shared" si="0"/>
        <v>DANBURY UNITED 30</v>
      </c>
      <c r="G8" s="73"/>
      <c r="H8" s="97">
        <f>VLOOKUP(E8,START_TIMES,2)</f>
        <v>0.41666666666666702</v>
      </c>
      <c r="I8" s="25" t="str">
        <f>VLOOKUP(E8,fields,2)</f>
        <v>Indian River Sports Complex, Clinton</v>
      </c>
      <c r="J8" s="75"/>
      <c r="M8" s="5" t="s">
        <v>97</v>
      </c>
      <c r="N8" s="5" t="s">
        <v>96</v>
      </c>
      <c r="P8" s="11" t="s">
        <v>198</v>
      </c>
      <c r="Q8" s="7" t="s">
        <v>198</v>
      </c>
      <c r="R8" s="7" t="s">
        <v>62</v>
      </c>
      <c r="T8" s="4" t="s">
        <v>150</v>
      </c>
      <c r="U8" s="13" t="s">
        <v>209</v>
      </c>
      <c r="V8" s="1">
        <v>3</v>
      </c>
      <c r="W8" s="4" t="s">
        <v>93</v>
      </c>
      <c r="X8" s="11" t="s">
        <v>57</v>
      </c>
      <c r="Z8" s="11" t="s">
        <v>198</v>
      </c>
      <c r="AA8" s="7" t="s">
        <v>198</v>
      </c>
      <c r="AB8" s="3" t="s">
        <v>62</v>
      </c>
      <c r="AD8" s="10" t="s">
        <v>198</v>
      </c>
      <c r="AE8" s="95">
        <v>0.41666666666666669</v>
      </c>
    </row>
    <row r="9" spans="1:31" ht="12.75" customHeight="1" thickTop="1" thickBot="1" x14ac:dyDescent="0.4">
      <c r="A9" s="23">
        <v>6</v>
      </c>
      <c r="B9" s="23">
        <v>1</v>
      </c>
      <c r="C9" s="98">
        <v>42834</v>
      </c>
      <c r="D9" s="34" t="s">
        <v>10</v>
      </c>
      <c r="E9" s="24" t="str">
        <f t="shared" si="0"/>
        <v>NORTH BRANFORD 30</v>
      </c>
      <c r="F9" s="25" t="str">
        <f t="shared" si="0"/>
        <v>GREENWICH ARSENAL 30</v>
      </c>
      <c r="G9" s="73"/>
      <c r="H9" s="97">
        <f>VLOOKUP(E9,START_TIMES,2)</f>
        <v>0.41666666666666702</v>
      </c>
      <c r="I9" s="25" t="str">
        <f>VLOOKUP(E9,fields,2)</f>
        <v>Northford Park, North Branford</v>
      </c>
      <c r="J9" s="75" t="s">
        <v>0</v>
      </c>
      <c r="M9" s="5" t="s">
        <v>98</v>
      </c>
      <c r="N9" s="5" t="s">
        <v>99</v>
      </c>
      <c r="P9" s="10" t="s">
        <v>199</v>
      </c>
      <c r="Q9" s="7" t="s">
        <v>199</v>
      </c>
      <c r="R9" s="7" t="s">
        <v>62</v>
      </c>
      <c r="T9" s="4" t="s">
        <v>151</v>
      </c>
      <c r="U9" s="10" t="s">
        <v>55</v>
      </c>
      <c r="V9" s="1">
        <v>4</v>
      </c>
      <c r="W9" s="4" t="s">
        <v>99</v>
      </c>
      <c r="X9" s="13" t="s">
        <v>196</v>
      </c>
      <c r="Z9" s="10" t="s">
        <v>199</v>
      </c>
      <c r="AA9" s="7" t="s">
        <v>199</v>
      </c>
      <c r="AB9" s="7" t="s">
        <v>62</v>
      </c>
      <c r="AD9" s="11" t="s">
        <v>199</v>
      </c>
      <c r="AE9" s="95">
        <v>0.41666666666666669</v>
      </c>
    </row>
    <row r="10" spans="1:31" ht="12.75" customHeight="1" thickTop="1" thickBot="1" x14ac:dyDescent="0.4">
      <c r="A10" s="23">
        <v>7</v>
      </c>
      <c r="B10" s="23">
        <v>1</v>
      </c>
      <c r="C10" s="98">
        <v>42834</v>
      </c>
      <c r="D10" s="34" t="s">
        <v>10</v>
      </c>
      <c r="E10" s="24" t="str">
        <f t="shared" si="0"/>
        <v>POLONEZ UNITED</v>
      </c>
      <c r="F10" s="25" t="str">
        <f t="shared" si="0"/>
        <v>VASCO DA GAMA 30</v>
      </c>
      <c r="G10" s="73"/>
      <c r="H10" s="97">
        <f>VLOOKUP(E10,START_TIMES,2)</f>
        <v>0.375</v>
      </c>
      <c r="I10" s="25" t="str">
        <f>VLOOKUP(E10,fields,2)</f>
        <v>Cromwell MS, Cromwell</v>
      </c>
      <c r="J10" s="75" t="s">
        <v>0</v>
      </c>
      <c r="M10" s="5" t="s">
        <v>100</v>
      </c>
      <c r="N10" s="5" t="s">
        <v>101</v>
      </c>
      <c r="P10" s="13" t="s">
        <v>191</v>
      </c>
      <c r="Q10" s="7" t="s">
        <v>191</v>
      </c>
      <c r="R10" s="7" t="s">
        <v>62</v>
      </c>
      <c r="T10" s="4" t="s">
        <v>152</v>
      </c>
      <c r="U10" s="10" t="s">
        <v>20</v>
      </c>
      <c r="V10" s="1">
        <v>5</v>
      </c>
      <c r="W10" s="4" t="s">
        <v>94</v>
      </c>
      <c r="X10" s="10" t="s">
        <v>19</v>
      </c>
      <c r="Z10" s="13" t="s">
        <v>191</v>
      </c>
      <c r="AA10" s="7" t="s">
        <v>191</v>
      </c>
      <c r="AB10" s="14" t="s">
        <v>62</v>
      </c>
      <c r="AD10" s="11" t="s">
        <v>191</v>
      </c>
      <c r="AE10" s="95">
        <v>0.41666666666666702</v>
      </c>
    </row>
    <row r="11" spans="1:31" ht="12.75" customHeight="1" thickTop="1" thickBot="1" x14ac:dyDescent="0.4">
      <c r="A11" s="23">
        <v>8</v>
      </c>
      <c r="B11" s="23" t="s">
        <v>0</v>
      </c>
      <c r="C11" s="98"/>
      <c r="D11" s="27" t="s">
        <v>0</v>
      </c>
      <c r="E11" s="24"/>
      <c r="F11" s="25"/>
      <c r="G11" s="73"/>
      <c r="H11" s="97"/>
      <c r="I11" s="25"/>
      <c r="J11" s="75"/>
      <c r="M11" s="5"/>
      <c r="N11" s="5"/>
      <c r="O11" s="1" t="s">
        <v>0</v>
      </c>
      <c r="P11" s="10" t="s">
        <v>56</v>
      </c>
      <c r="Q11" s="3" t="s">
        <v>56</v>
      </c>
      <c r="R11" s="7" t="s">
        <v>535</v>
      </c>
      <c r="T11" s="4" t="s">
        <v>153</v>
      </c>
      <c r="U11" s="13" t="s">
        <v>213</v>
      </c>
      <c r="V11" s="1">
        <v>6</v>
      </c>
      <c r="W11" s="4" t="s">
        <v>92</v>
      </c>
      <c r="X11" s="11" t="s">
        <v>58</v>
      </c>
      <c r="Z11" s="10" t="s">
        <v>56</v>
      </c>
      <c r="AA11" s="3" t="s">
        <v>56</v>
      </c>
      <c r="AB11" s="7" t="s">
        <v>535</v>
      </c>
      <c r="AD11" s="20" t="s">
        <v>56</v>
      </c>
      <c r="AE11" s="95">
        <v>0.41666666666666702</v>
      </c>
    </row>
    <row r="12" spans="1:31" ht="12.75" customHeight="1" thickTop="1" thickBot="1" x14ac:dyDescent="0.4">
      <c r="A12" s="23">
        <v>9</v>
      </c>
      <c r="B12" s="23">
        <v>1</v>
      </c>
      <c r="C12" s="98">
        <v>42834</v>
      </c>
      <c r="D12" s="35" t="s">
        <v>175</v>
      </c>
      <c r="E12" s="24" t="str">
        <f t="shared" ref="E12:F16" si="1">VLOOKUP(M12,Teams,2)</f>
        <v>MILFORD AMIGOS</v>
      </c>
      <c r="F12" s="25" t="str">
        <f t="shared" si="1"/>
        <v>CLUB NAPOLI 30</v>
      </c>
      <c r="G12" s="73"/>
      <c r="H12" s="97">
        <f>VLOOKUP(E12,START_TIMES,2)</f>
        <v>0.33333333333333331</v>
      </c>
      <c r="I12" s="25" t="str">
        <f>VLOOKUP(E12,fields,2)</f>
        <v>Pease Road, Woodbridge</v>
      </c>
      <c r="J12" s="75"/>
      <c r="M12" s="5" t="s">
        <v>155</v>
      </c>
      <c r="N12" s="5" t="s">
        <v>152</v>
      </c>
      <c r="P12" s="16" t="s">
        <v>20</v>
      </c>
      <c r="Q12" s="7" t="s">
        <v>20</v>
      </c>
      <c r="R12" s="14" t="s">
        <v>62</v>
      </c>
      <c r="T12" s="4" t="s">
        <v>154</v>
      </c>
      <c r="U12" s="11" t="s">
        <v>51</v>
      </c>
      <c r="V12" s="1">
        <v>7</v>
      </c>
      <c r="W12" s="4" t="s">
        <v>98</v>
      </c>
      <c r="X12" s="11" t="s">
        <v>16</v>
      </c>
      <c r="Z12" s="16" t="s">
        <v>20</v>
      </c>
      <c r="AA12" s="7" t="s">
        <v>20</v>
      </c>
      <c r="AB12" s="3" t="s">
        <v>62</v>
      </c>
      <c r="AD12" s="13" t="s">
        <v>20</v>
      </c>
      <c r="AE12" s="95">
        <v>0.41666666666666702</v>
      </c>
    </row>
    <row r="13" spans="1:31" ht="12.75" customHeight="1" thickTop="1" thickBot="1" x14ac:dyDescent="0.4">
      <c r="A13" s="23">
        <v>10</v>
      </c>
      <c r="B13" s="23">
        <v>1</v>
      </c>
      <c r="C13" s="98">
        <v>42834</v>
      </c>
      <c r="D13" s="35" t="s">
        <v>175</v>
      </c>
      <c r="E13" s="24" t="str">
        <f t="shared" si="1"/>
        <v>STAMFORD FC</v>
      </c>
      <c r="F13" s="25" t="str">
        <f t="shared" si="1"/>
        <v>LITCHFIELD COUNTY BLUES</v>
      </c>
      <c r="G13" s="73"/>
      <c r="H13" s="97">
        <f>VLOOKUP(E13,START_TIMES,2)</f>
        <v>0.41666666666666702</v>
      </c>
      <c r="I13" s="25" t="str">
        <f>VLOOKUP(E13,fields,2)</f>
        <v>West Beach Fields, Stamford</v>
      </c>
      <c r="J13" s="75"/>
      <c r="M13" s="5" t="s">
        <v>158</v>
      </c>
      <c r="N13" s="5" t="s">
        <v>154</v>
      </c>
      <c r="P13" s="11" t="s">
        <v>173</v>
      </c>
      <c r="Q13" s="3" t="s">
        <v>173</v>
      </c>
      <c r="R13" s="7" t="s">
        <v>63</v>
      </c>
      <c r="T13" s="4" t="s">
        <v>155</v>
      </c>
      <c r="U13" s="10" t="s">
        <v>52</v>
      </c>
      <c r="V13" s="1">
        <v>8</v>
      </c>
      <c r="W13" s="4" t="s">
        <v>100</v>
      </c>
      <c r="X13" s="11" t="s">
        <v>17</v>
      </c>
      <c r="Z13" s="11" t="s">
        <v>173</v>
      </c>
      <c r="AA13" s="3" t="s">
        <v>173</v>
      </c>
      <c r="AB13" s="7" t="s">
        <v>63</v>
      </c>
      <c r="AD13" s="11" t="s">
        <v>173</v>
      </c>
      <c r="AE13" s="95">
        <v>0.41666666666666702</v>
      </c>
    </row>
    <row r="14" spans="1:31" ht="12.75" customHeight="1" thickTop="1" thickBot="1" x14ac:dyDescent="0.4">
      <c r="A14" s="23">
        <v>11</v>
      </c>
      <c r="B14" s="23">
        <v>1</v>
      </c>
      <c r="C14" s="98">
        <v>42834</v>
      </c>
      <c r="D14" s="35" t="s">
        <v>175</v>
      </c>
      <c r="E14" s="24" t="str">
        <f t="shared" si="1"/>
        <v>CASEUS NEW HAVEN FC</v>
      </c>
      <c r="F14" s="25" t="str">
        <f t="shared" si="1"/>
        <v>BYE</v>
      </c>
      <c r="G14" s="73"/>
      <c r="H14" s="97">
        <f>VLOOKUP(E14,START_TIMES,2)</f>
        <v>0.33333333333333331</v>
      </c>
      <c r="I14" s="25" t="str">
        <f>VLOOKUP(E14,fields,2)</f>
        <v>Strong Stadium, West Haven</v>
      </c>
      <c r="J14" s="75"/>
      <c r="M14" s="5" t="s">
        <v>151</v>
      </c>
      <c r="N14" s="5" t="s">
        <v>150</v>
      </c>
      <c r="P14" s="11" t="s">
        <v>21</v>
      </c>
      <c r="Q14" s="7" t="s">
        <v>21</v>
      </c>
      <c r="R14" s="7" t="s">
        <v>176</v>
      </c>
      <c r="T14" s="4" t="s">
        <v>156</v>
      </c>
      <c r="U14" s="16" t="s">
        <v>53</v>
      </c>
      <c r="V14" s="1">
        <v>9</v>
      </c>
      <c r="W14" s="4" t="s">
        <v>95</v>
      </c>
      <c r="X14" s="20" t="s">
        <v>217</v>
      </c>
      <c r="Z14" s="11" t="s">
        <v>21</v>
      </c>
      <c r="AA14" s="7" t="s">
        <v>21</v>
      </c>
      <c r="AB14" s="7" t="s">
        <v>176</v>
      </c>
      <c r="AD14" s="10" t="s">
        <v>21</v>
      </c>
      <c r="AE14" s="95">
        <v>0.375</v>
      </c>
    </row>
    <row r="15" spans="1:31" ht="12.75" customHeight="1" thickTop="1" thickBot="1" x14ac:dyDescent="0.4">
      <c r="A15" s="23">
        <v>12</v>
      </c>
      <c r="B15" s="23">
        <v>1</v>
      </c>
      <c r="C15" s="98">
        <v>42834</v>
      </c>
      <c r="D15" s="35" t="s">
        <v>175</v>
      </c>
      <c r="E15" s="24" t="str">
        <f t="shared" si="1"/>
        <v>NAUGATUCK FUSION</v>
      </c>
      <c r="F15" s="25" t="str">
        <f t="shared" si="1"/>
        <v>HENRY  REID FC 30</v>
      </c>
      <c r="G15" s="73"/>
      <c r="H15" s="97">
        <f>VLOOKUP(E15,START_TIMES,2)</f>
        <v>0.41666666666666702</v>
      </c>
      <c r="I15" s="25" t="str">
        <f>VLOOKUP(E15,fields,2)</f>
        <v>City Hill MS, Naugatuck</v>
      </c>
      <c r="J15" s="75"/>
      <c r="M15" s="5" t="s">
        <v>156</v>
      </c>
      <c r="N15" s="5" t="s">
        <v>153</v>
      </c>
      <c r="P15" s="11" t="s">
        <v>27</v>
      </c>
      <c r="Q15" s="9" t="s">
        <v>27</v>
      </c>
      <c r="R15" s="7" t="s">
        <v>176</v>
      </c>
      <c r="T15" s="4" t="s">
        <v>157</v>
      </c>
      <c r="U15" s="11" t="s">
        <v>14</v>
      </c>
      <c r="V15" s="1">
        <v>10</v>
      </c>
      <c r="W15" s="4" t="s">
        <v>101</v>
      </c>
      <c r="X15" s="13" t="s">
        <v>211</v>
      </c>
      <c r="Z15" s="11" t="s">
        <v>27</v>
      </c>
      <c r="AA15" s="9" t="s">
        <v>27</v>
      </c>
      <c r="AB15" s="7" t="s">
        <v>176</v>
      </c>
      <c r="AD15" s="11" t="s">
        <v>27</v>
      </c>
      <c r="AE15" s="95">
        <v>0.45833333333333331</v>
      </c>
    </row>
    <row r="16" spans="1:31" ht="12.75" customHeight="1" thickTop="1" thickBot="1" x14ac:dyDescent="0.4">
      <c r="A16" s="23">
        <v>13</v>
      </c>
      <c r="B16" s="23">
        <v>1</v>
      </c>
      <c r="C16" s="98">
        <v>42834</v>
      </c>
      <c r="D16" s="35" t="s">
        <v>175</v>
      </c>
      <c r="E16" s="24" t="str">
        <f t="shared" si="1"/>
        <v>NEWTOWN SALTY DOGS</v>
      </c>
      <c r="F16" s="25" t="str">
        <f t="shared" si="1"/>
        <v>WATERTOWN GEEZERS</v>
      </c>
      <c r="G16" s="73"/>
      <c r="H16" s="97">
        <f>VLOOKUP(E16,START_TIMES,2)</f>
        <v>0.33333333333333331</v>
      </c>
      <c r="I16" s="25" t="str">
        <f>VLOOKUP(E16,fields,2)</f>
        <v>Treadwell Park, Newtown</v>
      </c>
      <c r="J16" s="75"/>
      <c r="K16" s="16" t="s">
        <v>0</v>
      </c>
      <c r="M16" s="5" t="s">
        <v>157</v>
      </c>
      <c r="N16" s="5" t="s">
        <v>159</v>
      </c>
      <c r="P16" s="11" t="s">
        <v>40</v>
      </c>
      <c r="Q16" s="3" t="s">
        <v>40</v>
      </c>
      <c r="R16" s="7" t="s">
        <v>610</v>
      </c>
      <c r="S16" s="93" t="s">
        <v>221</v>
      </c>
      <c r="T16" s="4" t="s">
        <v>158</v>
      </c>
      <c r="U16" s="11" t="s">
        <v>54</v>
      </c>
      <c r="V16" s="1">
        <v>11</v>
      </c>
      <c r="W16" s="4" t="s">
        <v>150</v>
      </c>
      <c r="X16" s="13" t="s">
        <v>209</v>
      </c>
      <c r="Z16" s="11" t="s">
        <v>40</v>
      </c>
      <c r="AA16" s="3" t="s">
        <v>40</v>
      </c>
      <c r="AB16" s="7" t="s">
        <v>610</v>
      </c>
      <c r="AD16" s="11" t="s">
        <v>40</v>
      </c>
      <c r="AE16" s="95">
        <v>0.375</v>
      </c>
    </row>
    <row r="17" spans="1:31" ht="12.75" customHeight="1" thickTop="1" thickBot="1" x14ac:dyDescent="0.4">
      <c r="A17" s="23">
        <v>14</v>
      </c>
      <c r="B17" s="23"/>
      <c r="C17" s="98"/>
      <c r="D17" s="27" t="s">
        <v>0</v>
      </c>
      <c r="E17" s="24"/>
      <c r="F17" s="25"/>
      <c r="G17" s="73"/>
      <c r="H17" s="97"/>
      <c r="I17" s="25"/>
      <c r="J17" s="75"/>
      <c r="K17" s="16" t="s">
        <v>0</v>
      </c>
      <c r="M17" s="5"/>
      <c r="N17" s="5"/>
      <c r="P17" s="10" t="s">
        <v>33</v>
      </c>
      <c r="Q17" s="3" t="s">
        <v>33</v>
      </c>
      <c r="R17" s="7" t="s">
        <v>601</v>
      </c>
      <c r="T17" s="4" t="s">
        <v>96</v>
      </c>
      <c r="U17" s="11" t="s">
        <v>21</v>
      </c>
      <c r="V17" s="1">
        <v>12</v>
      </c>
      <c r="W17" s="4" t="s">
        <v>151</v>
      </c>
      <c r="X17" s="10" t="s">
        <v>55</v>
      </c>
      <c r="Z17" s="10" t="s">
        <v>33</v>
      </c>
      <c r="AA17" s="3" t="s">
        <v>33</v>
      </c>
      <c r="AB17" s="7" t="s">
        <v>601</v>
      </c>
      <c r="AD17" s="20" t="s">
        <v>33</v>
      </c>
      <c r="AE17" s="95">
        <v>0.41666666666666702</v>
      </c>
    </row>
    <row r="18" spans="1:31" ht="12.75" customHeight="1" thickTop="1" thickBot="1" x14ac:dyDescent="0.4">
      <c r="A18" s="23">
        <v>15</v>
      </c>
      <c r="B18" s="23">
        <v>1</v>
      </c>
      <c r="C18" s="98">
        <v>42834</v>
      </c>
      <c r="D18" s="36" t="s">
        <v>11</v>
      </c>
      <c r="E18" s="24" t="str">
        <f t="shared" ref="E18:F22" si="2">VLOOKUP(M18,Teams,2)</f>
        <v xml:space="preserve">WILTON WARRIORS </v>
      </c>
      <c r="F18" s="25" t="str">
        <f t="shared" si="2"/>
        <v>NORWALK MARINERS</v>
      </c>
      <c r="G18" s="78" t="s">
        <v>204</v>
      </c>
      <c r="H18" s="97">
        <f>VLOOKUP(E18,START_TIMES,2)</f>
        <v>0.41666666666666702</v>
      </c>
      <c r="I18" s="25" t="str">
        <f>VLOOKUP(E18,fields,2)</f>
        <v>Lilly Field, Wilton</v>
      </c>
      <c r="J18" s="75" t="s">
        <v>224</v>
      </c>
      <c r="M18" s="5" t="s">
        <v>109</v>
      </c>
      <c r="N18" s="5" t="s">
        <v>104</v>
      </c>
      <c r="P18" s="11" t="s">
        <v>45</v>
      </c>
      <c r="Q18" s="3" t="s">
        <v>45</v>
      </c>
      <c r="R18" s="8" t="s">
        <v>71</v>
      </c>
      <c r="T18" s="4" t="s">
        <v>159</v>
      </c>
      <c r="U18" s="13" t="s">
        <v>210</v>
      </c>
      <c r="V18" s="1">
        <v>13</v>
      </c>
      <c r="W18" s="4" t="s">
        <v>152</v>
      </c>
      <c r="X18" s="10" t="s">
        <v>20</v>
      </c>
      <c r="Z18" s="11" t="s">
        <v>45</v>
      </c>
      <c r="AA18" s="3" t="s">
        <v>45</v>
      </c>
      <c r="AB18" s="8" t="s">
        <v>71</v>
      </c>
      <c r="AD18" s="10" t="s">
        <v>45</v>
      </c>
      <c r="AE18" s="95">
        <v>0.41666666666666702</v>
      </c>
    </row>
    <row r="19" spans="1:31" ht="12.75" customHeight="1" thickTop="1" thickBot="1" x14ac:dyDescent="0.4">
      <c r="A19" s="23">
        <v>16</v>
      </c>
      <c r="B19" s="23">
        <v>1</v>
      </c>
      <c r="C19" s="98">
        <v>42834</v>
      </c>
      <c r="D19" s="36" t="s">
        <v>11</v>
      </c>
      <c r="E19" s="24" t="str">
        <f t="shared" si="2"/>
        <v>FAIRFIELD GAC</v>
      </c>
      <c r="F19" s="25" t="str">
        <f t="shared" si="2"/>
        <v>CHESHIRE AZZURRI 40</v>
      </c>
      <c r="G19" s="73"/>
      <c r="H19" s="97">
        <f>VLOOKUP(E19,START_TIMES,2)</f>
        <v>0.41666666666666702</v>
      </c>
      <c r="I19" s="25" t="str">
        <f>VLOOKUP(E19,fields,2)</f>
        <v>Ludlowe HS, Fairfield</v>
      </c>
      <c r="J19" s="75"/>
      <c r="M19" s="5" t="s">
        <v>162</v>
      </c>
      <c r="N19" s="5" t="s">
        <v>160</v>
      </c>
      <c r="P19" s="10" t="s">
        <v>57</v>
      </c>
      <c r="Q19" s="3" t="s">
        <v>57</v>
      </c>
      <c r="R19" s="7" t="s">
        <v>601</v>
      </c>
      <c r="T19" s="4" t="s">
        <v>160</v>
      </c>
      <c r="U19" s="13" t="s">
        <v>198</v>
      </c>
      <c r="V19" s="1">
        <v>14</v>
      </c>
      <c r="W19" s="4" t="s">
        <v>153</v>
      </c>
      <c r="X19" s="13" t="s">
        <v>213</v>
      </c>
      <c r="Z19" s="10" t="s">
        <v>57</v>
      </c>
      <c r="AA19" s="3" t="s">
        <v>57</v>
      </c>
      <c r="AB19" s="7" t="s">
        <v>601</v>
      </c>
      <c r="AD19" s="11" t="s">
        <v>57</v>
      </c>
      <c r="AE19" s="95">
        <v>0.41666666666666702</v>
      </c>
    </row>
    <row r="20" spans="1:31" ht="12.75" customHeight="1" thickTop="1" thickBot="1" x14ac:dyDescent="0.4">
      <c r="A20" s="23">
        <v>17</v>
      </c>
      <c r="B20" s="23">
        <v>1</v>
      </c>
      <c r="C20" s="98">
        <v>42834</v>
      </c>
      <c r="D20" s="36" t="s">
        <v>11</v>
      </c>
      <c r="E20" s="24" t="str">
        <f t="shared" si="2"/>
        <v>GREENWICH PUMAS</v>
      </c>
      <c r="F20" s="25" t="str">
        <f t="shared" si="2"/>
        <v>VASCO DA GAMA 40</v>
      </c>
      <c r="G20" s="73"/>
      <c r="H20" s="97">
        <v>0.33333333333333331</v>
      </c>
      <c r="I20" s="25" t="str">
        <f>VLOOKUP(E20,fields,2)</f>
        <v>tbd</v>
      </c>
      <c r="J20" s="75"/>
      <c r="M20" s="5" t="s">
        <v>163</v>
      </c>
      <c r="N20" s="5" t="s">
        <v>107</v>
      </c>
      <c r="P20" s="11" t="s">
        <v>171</v>
      </c>
      <c r="Q20" s="3" t="s">
        <v>171</v>
      </c>
      <c r="R20" s="14" t="s">
        <v>68</v>
      </c>
      <c r="T20" s="4" t="s">
        <v>161</v>
      </c>
      <c r="U20" s="11" t="s">
        <v>27</v>
      </c>
      <c r="V20" s="1">
        <v>15</v>
      </c>
      <c r="W20" s="4" t="s">
        <v>154</v>
      </c>
      <c r="X20" s="11" t="s">
        <v>51</v>
      </c>
      <c r="Z20" s="11" t="s">
        <v>171</v>
      </c>
      <c r="AA20" s="3" t="s">
        <v>171</v>
      </c>
      <c r="AB20" s="14" t="s">
        <v>68</v>
      </c>
      <c r="AD20" s="11" t="s">
        <v>171</v>
      </c>
      <c r="AE20" s="95">
        <v>0.41666666666666702</v>
      </c>
    </row>
    <row r="21" spans="1:31" ht="12.75" customHeight="1" thickTop="1" thickBot="1" x14ac:dyDescent="0.4">
      <c r="A21" s="23">
        <v>18</v>
      </c>
      <c r="B21" s="23">
        <v>1</v>
      </c>
      <c r="C21" s="98">
        <v>42834</v>
      </c>
      <c r="D21" s="36" t="s">
        <v>11</v>
      </c>
      <c r="E21" s="24" t="str">
        <f t="shared" si="2"/>
        <v>WATERBURY ALBANIANS</v>
      </c>
      <c r="F21" s="25" t="str">
        <f t="shared" si="2"/>
        <v>RIDGEFIELD KICKS</v>
      </c>
      <c r="G21" s="73"/>
      <c r="H21" s="97">
        <f>VLOOKUP(E21,START_TIMES,2)</f>
        <v>0.375</v>
      </c>
      <c r="I21" s="25" t="str">
        <f>VLOOKUP(E21,fields,2)</f>
        <v>Wilby HS, Waterbury</v>
      </c>
      <c r="J21" s="75"/>
      <c r="M21" s="5" t="s">
        <v>108</v>
      </c>
      <c r="N21" s="5" t="s">
        <v>105</v>
      </c>
      <c r="P21" s="11" t="s">
        <v>28</v>
      </c>
      <c r="Q21" s="3" t="s">
        <v>28</v>
      </c>
      <c r="R21" s="7" t="s">
        <v>74</v>
      </c>
      <c r="T21" s="4" t="s">
        <v>162</v>
      </c>
      <c r="U21" s="10" t="s">
        <v>28</v>
      </c>
      <c r="V21" s="1">
        <v>16</v>
      </c>
      <c r="W21" s="4" t="s">
        <v>155</v>
      </c>
      <c r="X21" s="10" t="s">
        <v>52</v>
      </c>
      <c r="Z21" s="11" t="s">
        <v>28</v>
      </c>
      <c r="AA21" s="3" t="s">
        <v>28</v>
      </c>
      <c r="AB21" s="7" t="s">
        <v>74</v>
      </c>
      <c r="AD21" s="11" t="s">
        <v>28</v>
      </c>
      <c r="AE21" s="95">
        <v>0.41666666666666702</v>
      </c>
    </row>
    <row r="22" spans="1:31" ht="12.75" customHeight="1" thickTop="1" thickBot="1" x14ac:dyDescent="0.4">
      <c r="A22" s="23">
        <v>19</v>
      </c>
      <c r="B22" s="23">
        <v>1</v>
      </c>
      <c r="C22" s="98">
        <v>42834</v>
      </c>
      <c r="D22" s="36" t="s">
        <v>11</v>
      </c>
      <c r="E22" s="24" t="str">
        <f t="shared" si="2"/>
        <v>DANBURY UNITED 40</v>
      </c>
      <c r="F22" s="25" t="str">
        <f t="shared" si="2"/>
        <v>STORM FC</v>
      </c>
      <c r="G22" s="73"/>
      <c r="H22" s="97">
        <v>0.41666666666666669</v>
      </c>
      <c r="I22" s="25" t="str">
        <f>VLOOKUP(E22,fields,2)</f>
        <v>Portuguese Cultural Center, Danbury</v>
      </c>
      <c r="J22" s="75"/>
      <c r="M22" s="5" t="s">
        <v>161</v>
      </c>
      <c r="N22" s="5" t="s">
        <v>106</v>
      </c>
      <c r="P22" s="10" t="s">
        <v>46</v>
      </c>
      <c r="Q22" s="7" t="s">
        <v>46</v>
      </c>
      <c r="R22" s="7" t="s">
        <v>600</v>
      </c>
      <c r="T22" s="4" t="s">
        <v>163</v>
      </c>
      <c r="U22" s="20" t="s">
        <v>22</v>
      </c>
      <c r="V22" s="1">
        <v>17</v>
      </c>
      <c r="W22" s="4" t="s">
        <v>156</v>
      </c>
      <c r="X22" s="16" t="s">
        <v>53</v>
      </c>
      <c r="Z22" s="10" t="s">
        <v>46</v>
      </c>
      <c r="AA22" s="7" t="s">
        <v>46</v>
      </c>
      <c r="AB22" s="7" t="s">
        <v>609</v>
      </c>
      <c r="AD22" s="11" t="s">
        <v>46</v>
      </c>
      <c r="AE22" s="95">
        <v>0.41666666666666702</v>
      </c>
    </row>
    <row r="23" spans="1:31" ht="12.75" customHeight="1" thickTop="1" thickBot="1" x14ac:dyDescent="0.4">
      <c r="A23" s="23">
        <v>20</v>
      </c>
      <c r="B23" s="23"/>
      <c r="C23" s="98"/>
      <c r="D23" s="27" t="s">
        <v>0</v>
      </c>
      <c r="E23" s="24"/>
      <c r="F23" s="25"/>
      <c r="G23" s="73"/>
      <c r="H23" s="97"/>
      <c r="I23" s="25"/>
      <c r="J23" s="75"/>
      <c r="M23" s="5"/>
      <c r="N23" s="5"/>
      <c r="P23" s="11" t="s">
        <v>172</v>
      </c>
      <c r="Q23" s="3" t="s">
        <v>172</v>
      </c>
      <c r="R23" s="7" t="s">
        <v>534</v>
      </c>
      <c r="T23" s="4" t="s">
        <v>104</v>
      </c>
      <c r="U23" s="13" t="s">
        <v>23</v>
      </c>
      <c r="V23" s="1">
        <v>18</v>
      </c>
      <c r="W23" s="4" t="s">
        <v>157</v>
      </c>
      <c r="X23" s="11" t="s">
        <v>14</v>
      </c>
      <c r="Z23" s="11" t="s">
        <v>172</v>
      </c>
      <c r="AA23" s="3" t="s">
        <v>172</v>
      </c>
      <c r="AB23" s="7" t="s">
        <v>534</v>
      </c>
      <c r="AD23" s="20" t="s">
        <v>172</v>
      </c>
      <c r="AE23" s="95">
        <v>0.41666666666666702</v>
      </c>
    </row>
    <row r="24" spans="1:31" ht="12.75" customHeight="1" thickTop="1" thickBot="1" x14ac:dyDescent="0.4">
      <c r="A24" s="23">
        <v>21</v>
      </c>
      <c r="B24" s="23">
        <v>1</v>
      </c>
      <c r="C24" s="98">
        <v>42834</v>
      </c>
      <c r="D24" s="37" t="s">
        <v>12</v>
      </c>
      <c r="E24" s="24" t="str">
        <f t="shared" ref="E24:F28" si="3">VLOOKUP(M24,Teams,2)</f>
        <v>NEW HAVEN AMERICANS</v>
      </c>
      <c r="F24" s="25" t="str">
        <f t="shared" si="3"/>
        <v>GREENWICH GUNNERS 40</v>
      </c>
      <c r="G24" s="73"/>
      <c r="H24" s="97">
        <f>VLOOKUP(E24,START_TIMES,2)</f>
        <v>0.41666666666666702</v>
      </c>
      <c r="I24" s="25" t="str">
        <f>VLOOKUP(E24,fields,2)</f>
        <v>Peck Place School, Orange</v>
      </c>
      <c r="J24" s="75"/>
      <c r="M24" s="5" t="s">
        <v>115</v>
      </c>
      <c r="N24" s="5" t="s">
        <v>112</v>
      </c>
      <c r="P24" s="11" t="s">
        <v>196</v>
      </c>
      <c r="Q24" s="7" t="s">
        <v>196</v>
      </c>
      <c r="R24" s="7" t="s">
        <v>201</v>
      </c>
      <c r="T24" s="4" t="s">
        <v>105</v>
      </c>
      <c r="U24" s="10" t="s">
        <v>24</v>
      </c>
      <c r="V24" s="1">
        <v>19</v>
      </c>
      <c r="W24" s="4" t="s">
        <v>158</v>
      </c>
      <c r="X24" s="11" t="s">
        <v>54</v>
      </c>
      <c r="Z24" s="11" t="s">
        <v>196</v>
      </c>
      <c r="AA24" s="7" t="s">
        <v>196</v>
      </c>
      <c r="AB24" s="7" t="s">
        <v>201</v>
      </c>
      <c r="AD24" s="11" t="s">
        <v>196</v>
      </c>
      <c r="AE24" s="95">
        <v>0.41666666666666702</v>
      </c>
    </row>
    <row r="25" spans="1:31" ht="12.75" customHeight="1" thickTop="1" thickBot="1" x14ac:dyDescent="0.4">
      <c r="A25" s="23">
        <v>22</v>
      </c>
      <c r="B25" s="23">
        <v>1</v>
      </c>
      <c r="C25" s="98">
        <v>42834</v>
      </c>
      <c r="D25" s="37" t="s">
        <v>12</v>
      </c>
      <c r="E25" s="24" t="str">
        <f t="shared" si="3"/>
        <v>SOUTHEAST ROVERS</v>
      </c>
      <c r="F25" s="25" t="str">
        <f t="shared" si="3"/>
        <v xml:space="preserve">GUILFORD CELTIC </v>
      </c>
      <c r="G25" s="73"/>
      <c r="H25" s="97">
        <f>VLOOKUP(E25,START_TIMES,2)</f>
        <v>0.41666666666666702</v>
      </c>
      <c r="I25" s="25" t="str">
        <f>VLOOKUP(E25,fields,2)</f>
        <v>Spera Park, Waterford</v>
      </c>
      <c r="J25" s="75"/>
      <c r="M25" s="5" t="s">
        <v>118</v>
      </c>
      <c r="N25" s="5" t="s">
        <v>114</v>
      </c>
      <c r="P25" s="13" t="s">
        <v>170</v>
      </c>
      <c r="Q25" s="7" t="s">
        <v>170</v>
      </c>
      <c r="R25" s="7" t="s">
        <v>201</v>
      </c>
      <c r="T25" s="4" t="s">
        <v>106</v>
      </c>
      <c r="U25" s="13" t="s">
        <v>192</v>
      </c>
      <c r="V25" s="1">
        <v>20</v>
      </c>
      <c r="W25" s="4" t="s">
        <v>159</v>
      </c>
      <c r="X25" s="13" t="s">
        <v>210</v>
      </c>
      <c r="Z25" s="13" t="s">
        <v>170</v>
      </c>
      <c r="AA25" s="7" t="s">
        <v>170</v>
      </c>
      <c r="AB25" s="7" t="s">
        <v>201</v>
      </c>
      <c r="AD25" s="13" t="s">
        <v>170</v>
      </c>
      <c r="AE25" s="95">
        <v>0.41666666666666702</v>
      </c>
    </row>
    <row r="26" spans="1:31" ht="12.75" customHeight="1" thickTop="1" thickBot="1" x14ac:dyDescent="0.4">
      <c r="A26" s="23">
        <v>23</v>
      </c>
      <c r="B26" s="23">
        <v>1</v>
      </c>
      <c r="C26" s="98">
        <v>42834</v>
      </c>
      <c r="D26" s="37" t="s">
        <v>12</v>
      </c>
      <c r="E26" s="24" t="str">
        <f t="shared" si="3"/>
        <v>GREENWICH ARSENAL 40</v>
      </c>
      <c r="F26" s="25" t="str">
        <f t="shared" si="3"/>
        <v>DERBY QUITUS</v>
      </c>
      <c r="G26" s="73"/>
      <c r="H26" s="97">
        <f>VLOOKUP(E26,START_TIMES,2)</f>
        <v>0.41666666666666702</v>
      </c>
      <c r="I26" s="25" t="str">
        <f>VLOOKUP(E26,fields,2)</f>
        <v>tbd</v>
      </c>
      <c r="J26" s="75" t="s">
        <v>0</v>
      </c>
      <c r="M26" s="5" t="s">
        <v>111</v>
      </c>
      <c r="N26" s="5" t="s">
        <v>110</v>
      </c>
      <c r="P26" s="11" t="s">
        <v>169</v>
      </c>
      <c r="Q26" s="3" t="s">
        <v>169</v>
      </c>
      <c r="R26" s="7" t="s">
        <v>201</v>
      </c>
      <c r="T26" s="4" t="s">
        <v>107</v>
      </c>
      <c r="U26" s="11" t="s">
        <v>26</v>
      </c>
      <c r="V26" s="1">
        <v>21</v>
      </c>
      <c r="W26" s="4" t="s">
        <v>160</v>
      </c>
      <c r="X26" s="13" t="s">
        <v>198</v>
      </c>
      <c r="Z26" s="11" t="s">
        <v>169</v>
      </c>
      <c r="AA26" s="3" t="s">
        <v>169</v>
      </c>
      <c r="AB26" s="7" t="s">
        <v>201</v>
      </c>
      <c r="AD26" s="11" t="s">
        <v>169</v>
      </c>
      <c r="AE26" s="95">
        <v>0.41666666666666702</v>
      </c>
    </row>
    <row r="27" spans="1:31" ht="12.75" customHeight="1" thickTop="1" thickBot="1" x14ac:dyDescent="0.4">
      <c r="A27" s="23">
        <v>24</v>
      </c>
      <c r="B27" s="23">
        <v>1</v>
      </c>
      <c r="C27" s="98">
        <v>42834</v>
      </c>
      <c r="D27" s="37" t="s">
        <v>12</v>
      </c>
      <c r="E27" s="24" t="str">
        <f t="shared" si="3"/>
        <v>NEWINGTON PORTUGUESE 40</v>
      </c>
      <c r="F27" s="25" t="str">
        <f t="shared" si="3"/>
        <v>GUILFORD BELL CURVE</v>
      </c>
      <c r="G27" s="73"/>
      <c r="H27" s="97">
        <f>VLOOKUP(E27,START_TIMES,2)</f>
        <v>0.41666666666666702</v>
      </c>
      <c r="I27" s="25" t="str">
        <f>VLOOKUP(E27,fields,2)</f>
        <v>Martin Kellogg, Newington</v>
      </c>
      <c r="J27" s="75"/>
      <c r="M27" s="5" t="s">
        <v>116</v>
      </c>
      <c r="N27" s="5" t="s">
        <v>113</v>
      </c>
      <c r="P27" s="10" t="s">
        <v>188</v>
      </c>
      <c r="Q27" s="7" t="s">
        <v>188</v>
      </c>
      <c r="R27" s="7" t="s">
        <v>201</v>
      </c>
      <c r="T27" s="4" t="s">
        <v>108</v>
      </c>
      <c r="U27" s="11" t="s">
        <v>18</v>
      </c>
      <c r="V27" s="1">
        <v>22</v>
      </c>
      <c r="W27" s="4" t="s">
        <v>161</v>
      </c>
      <c r="X27" s="11" t="s">
        <v>27</v>
      </c>
      <c r="Z27" s="10" t="s">
        <v>188</v>
      </c>
      <c r="AA27" s="7" t="s">
        <v>188</v>
      </c>
      <c r="AB27" s="7" t="s">
        <v>201</v>
      </c>
      <c r="AD27" s="10" t="s">
        <v>188</v>
      </c>
      <c r="AE27" s="95">
        <v>0.41666666666666702</v>
      </c>
    </row>
    <row r="28" spans="1:31" ht="12.75" customHeight="1" thickTop="1" thickBot="1" x14ac:dyDescent="0.4">
      <c r="A28" s="23">
        <v>25</v>
      </c>
      <c r="B28" s="23">
        <v>1</v>
      </c>
      <c r="C28" s="98">
        <v>42834</v>
      </c>
      <c r="D28" s="37" t="s">
        <v>12</v>
      </c>
      <c r="E28" s="24" t="str">
        <f t="shared" si="3"/>
        <v xml:space="preserve">NORWALK SPORT COLOMBIA </v>
      </c>
      <c r="F28" s="25" t="str">
        <f t="shared" si="3"/>
        <v>STAMFORD UNITED</v>
      </c>
      <c r="G28" s="73"/>
      <c r="H28" s="97">
        <f>VLOOKUP(E28,START_TIMES,2)</f>
        <v>0.41666666666666702</v>
      </c>
      <c r="I28" s="25" t="str">
        <f>VLOOKUP(E28,fields,2)</f>
        <v>Nathan Hale MS, Norwalk</v>
      </c>
      <c r="J28" s="75"/>
      <c r="M28" s="5" t="s">
        <v>117</v>
      </c>
      <c r="N28" s="5" t="s">
        <v>119</v>
      </c>
      <c r="P28" s="11" t="s">
        <v>187</v>
      </c>
      <c r="Q28" s="3" t="s">
        <v>187</v>
      </c>
      <c r="R28" s="7" t="s">
        <v>201</v>
      </c>
      <c r="T28" s="4" t="s">
        <v>93</v>
      </c>
      <c r="U28" s="11" t="s">
        <v>57</v>
      </c>
      <c r="V28" s="1">
        <v>23</v>
      </c>
      <c r="W28" s="4" t="s">
        <v>162</v>
      </c>
      <c r="X28" s="10" t="s">
        <v>28</v>
      </c>
      <c r="Z28" s="11" t="s">
        <v>187</v>
      </c>
      <c r="AA28" s="3" t="s">
        <v>187</v>
      </c>
      <c r="AB28" s="7" t="s">
        <v>201</v>
      </c>
      <c r="AD28" s="11" t="s">
        <v>187</v>
      </c>
      <c r="AE28" s="95">
        <v>0.41666666666666702</v>
      </c>
    </row>
    <row r="29" spans="1:31" ht="12.75" customHeight="1" thickTop="1" thickBot="1" x14ac:dyDescent="0.4">
      <c r="A29" s="23">
        <v>26</v>
      </c>
      <c r="B29" s="23"/>
      <c r="C29" s="98"/>
      <c r="D29" s="27" t="s">
        <v>0</v>
      </c>
      <c r="E29" s="24"/>
      <c r="F29" s="25"/>
      <c r="G29" s="73"/>
      <c r="H29" s="97"/>
      <c r="I29" s="25"/>
      <c r="J29" s="75"/>
      <c r="M29" s="5"/>
      <c r="N29" s="5"/>
      <c r="P29" s="11" t="s">
        <v>22</v>
      </c>
      <c r="Q29" s="7" t="s">
        <v>22</v>
      </c>
      <c r="R29" s="7" t="s">
        <v>201</v>
      </c>
      <c r="T29" s="4" t="s">
        <v>109</v>
      </c>
      <c r="U29" s="20" t="s">
        <v>193</v>
      </c>
      <c r="V29" s="1">
        <v>24</v>
      </c>
      <c r="W29" s="4" t="s">
        <v>163</v>
      </c>
      <c r="X29" s="20" t="s">
        <v>22</v>
      </c>
      <c r="Z29" s="11" t="s">
        <v>22</v>
      </c>
      <c r="AA29" s="7" t="s">
        <v>22</v>
      </c>
      <c r="AB29" s="7" t="s">
        <v>201</v>
      </c>
      <c r="AD29" s="10" t="s">
        <v>22</v>
      </c>
      <c r="AE29" s="95">
        <v>0.41666666666666702</v>
      </c>
    </row>
    <row r="30" spans="1:31" ht="12.75" customHeight="1" thickTop="1" thickBot="1" x14ac:dyDescent="0.4">
      <c r="A30" s="23">
        <v>27</v>
      </c>
      <c r="B30" s="23">
        <v>1</v>
      </c>
      <c r="C30" s="98">
        <v>42834</v>
      </c>
      <c r="D30" s="38" t="s">
        <v>13</v>
      </c>
      <c r="E30" s="24" t="str">
        <f t="shared" ref="E30:F34" si="4">VLOOKUP(M30,Teams,2)</f>
        <v>NORTH HAVEN SC</v>
      </c>
      <c r="F30" s="25" t="str">
        <f t="shared" si="4"/>
        <v>HAMDEN UNITED</v>
      </c>
      <c r="G30" s="73"/>
      <c r="H30" s="97">
        <f>VLOOKUP(E30,START_TIMES,2)</f>
        <v>0.41666666666666702</v>
      </c>
      <c r="I30" s="25" t="str">
        <f>VLOOKUP(E30,fields,2)</f>
        <v>Ridge Road, North Haven</v>
      </c>
      <c r="J30" s="75"/>
      <c r="M30" s="5" t="s">
        <v>125</v>
      </c>
      <c r="N30" s="5" t="s">
        <v>122</v>
      </c>
      <c r="P30" s="20" t="s">
        <v>215</v>
      </c>
      <c r="Q30" s="7" t="s">
        <v>215</v>
      </c>
      <c r="R30" s="7" t="s">
        <v>201</v>
      </c>
      <c r="T30" s="4" t="s">
        <v>110</v>
      </c>
      <c r="U30" s="13" t="s">
        <v>33</v>
      </c>
      <c r="V30" s="1">
        <v>25</v>
      </c>
      <c r="W30" s="4" t="s">
        <v>104</v>
      </c>
      <c r="X30" s="13" t="s">
        <v>23</v>
      </c>
      <c r="Z30" s="20" t="s">
        <v>215</v>
      </c>
      <c r="AA30" s="7" t="s">
        <v>215</v>
      </c>
      <c r="AB30" s="7" t="s">
        <v>201</v>
      </c>
      <c r="AD30" s="10" t="s">
        <v>215</v>
      </c>
      <c r="AE30" s="95">
        <v>0.41666666666666702</v>
      </c>
    </row>
    <row r="31" spans="1:31" ht="12.75" customHeight="1" thickTop="1" thickBot="1" x14ac:dyDescent="0.4">
      <c r="A31" s="23">
        <v>28</v>
      </c>
      <c r="B31" s="23">
        <v>1</v>
      </c>
      <c r="C31" s="98">
        <v>42834</v>
      </c>
      <c r="D31" s="38" t="s">
        <v>13</v>
      </c>
      <c r="E31" s="24" t="str">
        <f t="shared" si="4"/>
        <v>WALLINGFORD MORELIA</v>
      </c>
      <c r="F31" s="76" t="str">
        <f t="shared" si="4"/>
        <v>NORTH BRANFORD 40</v>
      </c>
      <c r="G31" s="73"/>
      <c r="H31" s="97">
        <f>VLOOKUP(E31,START_TIMES,2)</f>
        <v>0.41666666666666702</v>
      </c>
      <c r="I31" s="25" t="str">
        <f>VLOOKUP(E31,fields,2)</f>
        <v>Woodhouse Field, Wallingford</v>
      </c>
      <c r="J31" s="75"/>
      <c r="M31" s="5" t="s">
        <v>128</v>
      </c>
      <c r="N31" s="5" t="s">
        <v>124</v>
      </c>
      <c r="P31" s="13" t="s">
        <v>29</v>
      </c>
      <c r="Q31" s="3" t="s">
        <v>29</v>
      </c>
      <c r="R31" s="7" t="s">
        <v>69</v>
      </c>
      <c r="T31" s="4" t="s">
        <v>111</v>
      </c>
      <c r="U31" s="16" t="s">
        <v>170</v>
      </c>
      <c r="V31" s="1">
        <v>26</v>
      </c>
      <c r="W31" s="4" t="s">
        <v>105</v>
      </c>
      <c r="X31" s="10" t="s">
        <v>24</v>
      </c>
      <c r="Z31" s="13" t="s">
        <v>29</v>
      </c>
      <c r="AA31" s="3" t="s">
        <v>29</v>
      </c>
      <c r="AB31" s="7" t="s">
        <v>202</v>
      </c>
      <c r="AD31" s="11" t="s">
        <v>29</v>
      </c>
      <c r="AE31" s="95">
        <v>0.41666666666666702</v>
      </c>
    </row>
    <row r="32" spans="1:31" ht="12.75" customHeight="1" thickTop="1" thickBot="1" x14ac:dyDescent="0.4">
      <c r="A32" s="23">
        <v>29</v>
      </c>
      <c r="B32" s="23">
        <v>1</v>
      </c>
      <c r="C32" s="98">
        <v>42834</v>
      </c>
      <c r="D32" s="38" t="s">
        <v>13</v>
      </c>
      <c r="E32" s="24" t="str">
        <f t="shared" si="4"/>
        <v>ELI'S FC</v>
      </c>
      <c r="F32" s="25" t="str">
        <f t="shared" si="4"/>
        <v xml:space="preserve">CHESHIRE UNITED </v>
      </c>
      <c r="G32" s="73"/>
      <c r="H32" s="97">
        <f>VLOOKUP(E32,START_TIMES,2)</f>
        <v>0.41666666666666702</v>
      </c>
      <c r="I32" s="25" t="str">
        <f>VLOOKUP(E32,fields,2)</f>
        <v>Platt Tech HS, Milford</v>
      </c>
      <c r="J32" s="75"/>
      <c r="K32" s="22"/>
      <c r="L32" s="22"/>
      <c r="M32" s="5" t="s">
        <v>121</v>
      </c>
      <c r="N32" s="5" t="s">
        <v>120</v>
      </c>
      <c r="P32" s="10" t="s">
        <v>47</v>
      </c>
      <c r="Q32" s="3" t="s">
        <v>47</v>
      </c>
      <c r="R32" s="7" t="s">
        <v>69</v>
      </c>
      <c r="T32" s="4" t="s">
        <v>112</v>
      </c>
      <c r="U32" s="11" t="s">
        <v>188</v>
      </c>
      <c r="V32" s="1">
        <v>27</v>
      </c>
      <c r="W32" s="4" t="s">
        <v>106</v>
      </c>
      <c r="X32" s="13" t="s">
        <v>192</v>
      </c>
      <c r="Z32" s="10" t="s">
        <v>47</v>
      </c>
      <c r="AA32" s="3" t="s">
        <v>47</v>
      </c>
      <c r="AB32" s="7" t="s">
        <v>202</v>
      </c>
      <c r="AD32" s="20" t="s">
        <v>47</v>
      </c>
      <c r="AE32" s="95">
        <v>0.41666666666666702</v>
      </c>
    </row>
    <row r="33" spans="1:31" ht="12.75" customHeight="1" thickTop="1" thickBot="1" x14ac:dyDescent="0.4">
      <c r="A33" s="23">
        <v>30</v>
      </c>
      <c r="B33" s="23">
        <v>1</v>
      </c>
      <c r="C33" s="98">
        <v>42834</v>
      </c>
      <c r="D33" s="38" t="s">
        <v>13</v>
      </c>
      <c r="E33" s="24" t="str">
        <f t="shared" si="4"/>
        <v>PAN ZONES</v>
      </c>
      <c r="F33" s="25" t="str">
        <f t="shared" si="4"/>
        <v>HENRY  REID FC 40</v>
      </c>
      <c r="G33" s="73"/>
      <c r="H33" s="97">
        <f>VLOOKUP(E33,START_TIMES,2)</f>
        <v>0.41666666666666702</v>
      </c>
      <c r="I33" s="25" t="str">
        <f>VLOOKUP(E33,fields,2)</f>
        <v>Stanley Quarter Park, New Britain</v>
      </c>
      <c r="J33" s="75"/>
      <c r="M33" s="5" t="s">
        <v>126</v>
      </c>
      <c r="N33" s="5" t="s">
        <v>123</v>
      </c>
      <c r="P33" s="11" t="s">
        <v>216</v>
      </c>
      <c r="Q33" s="7" t="s">
        <v>216</v>
      </c>
      <c r="R33" s="92" t="s">
        <v>218</v>
      </c>
      <c r="T33" s="4" t="s">
        <v>113</v>
      </c>
      <c r="U33" s="13" t="s">
        <v>29</v>
      </c>
      <c r="V33" s="1">
        <v>28</v>
      </c>
      <c r="W33" s="4" t="s">
        <v>107</v>
      </c>
      <c r="X33" s="11" t="s">
        <v>26</v>
      </c>
      <c r="Z33" s="11" t="s">
        <v>216</v>
      </c>
      <c r="AA33" s="3" t="s">
        <v>216</v>
      </c>
      <c r="AB33" s="3" t="s">
        <v>218</v>
      </c>
      <c r="AD33" s="20" t="s">
        <v>216</v>
      </c>
      <c r="AE33" s="95">
        <v>0.41666666666666702</v>
      </c>
    </row>
    <row r="34" spans="1:31" ht="12.75" customHeight="1" thickTop="1" thickBot="1" x14ac:dyDescent="0.4">
      <c r="A34" s="23">
        <v>31</v>
      </c>
      <c r="B34" s="23">
        <v>1</v>
      </c>
      <c r="C34" s="98">
        <v>42834</v>
      </c>
      <c r="D34" s="38" t="s">
        <v>13</v>
      </c>
      <c r="E34" s="24" t="str">
        <f t="shared" si="4"/>
        <v>STAMFORD CITY</v>
      </c>
      <c r="F34" s="25" t="str">
        <f t="shared" si="4"/>
        <v>WILTON WOLVES</v>
      </c>
      <c r="G34" s="73"/>
      <c r="H34" s="97">
        <v>0.33333333333333331</v>
      </c>
      <c r="I34" s="25" t="str">
        <f>VLOOKUP(E34,fields,2)</f>
        <v>West Beach Fields, Stamford</v>
      </c>
      <c r="J34" s="75"/>
      <c r="M34" s="5" t="s">
        <v>127</v>
      </c>
      <c r="N34" s="5" t="s">
        <v>129</v>
      </c>
      <c r="P34" s="20" t="s">
        <v>34</v>
      </c>
      <c r="Q34" s="3" t="s">
        <v>34</v>
      </c>
      <c r="R34" s="14" t="s">
        <v>70</v>
      </c>
      <c r="T34" s="4" t="s">
        <v>114</v>
      </c>
      <c r="U34" s="20" t="s">
        <v>216</v>
      </c>
      <c r="V34" s="1">
        <v>29</v>
      </c>
      <c r="W34" s="4" t="s">
        <v>108</v>
      </c>
      <c r="X34" s="11" t="s">
        <v>18</v>
      </c>
      <c r="Z34" s="20" t="s">
        <v>34</v>
      </c>
      <c r="AA34" s="8" t="s">
        <v>34</v>
      </c>
      <c r="AB34" s="7" t="s">
        <v>70</v>
      </c>
      <c r="AD34" s="13" t="s">
        <v>34</v>
      </c>
      <c r="AE34" s="95">
        <v>0.41666666666666702</v>
      </c>
    </row>
    <row r="35" spans="1:31" ht="12.75" customHeight="1" thickTop="1" thickBot="1" x14ac:dyDescent="0.4">
      <c r="A35" s="23">
        <v>32</v>
      </c>
      <c r="B35" s="23"/>
      <c r="C35" s="98"/>
      <c r="D35" s="27" t="s">
        <v>0</v>
      </c>
      <c r="E35" s="24"/>
      <c r="F35" s="25"/>
      <c r="G35" s="73"/>
      <c r="H35" s="97"/>
      <c r="I35" s="25"/>
      <c r="J35" s="75"/>
      <c r="M35" s="5"/>
      <c r="N35" s="5"/>
      <c r="P35" s="11" t="s">
        <v>48</v>
      </c>
      <c r="Q35" s="14" t="s">
        <v>48</v>
      </c>
      <c r="R35" s="7" t="s">
        <v>60</v>
      </c>
      <c r="T35" s="4" t="s">
        <v>115</v>
      </c>
      <c r="U35" s="11" t="s">
        <v>30</v>
      </c>
      <c r="V35" s="12">
        <v>30</v>
      </c>
      <c r="W35" s="4" t="s">
        <v>109</v>
      </c>
      <c r="X35" s="20" t="s">
        <v>193</v>
      </c>
      <c r="Z35" s="11" t="s">
        <v>48</v>
      </c>
      <c r="AA35" s="7" t="s">
        <v>48</v>
      </c>
      <c r="AB35" s="7" t="s">
        <v>60</v>
      </c>
      <c r="AD35" s="10" t="s">
        <v>48</v>
      </c>
      <c r="AE35" s="95">
        <v>0.41666666666666702</v>
      </c>
    </row>
    <row r="36" spans="1:31" ht="12.75" customHeight="1" thickTop="1" thickBot="1" x14ac:dyDescent="0.4">
      <c r="A36" s="23">
        <v>33</v>
      </c>
      <c r="B36" s="23">
        <v>1</v>
      </c>
      <c r="C36" s="98">
        <v>42834</v>
      </c>
      <c r="D36" s="28" t="s">
        <v>102</v>
      </c>
      <c r="E36" s="24" t="str">
        <f t="shared" ref="E36:F40" si="5">VLOOKUP(M36,Teams,2)</f>
        <v>GUILFORD BLACK EAGLES</v>
      </c>
      <c r="F36" s="25" t="str">
        <f t="shared" si="5"/>
        <v>DARIEN BLUE WAVE</v>
      </c>
      <c r="G36" s="73"/>
      <c r="H36" s="97">
        <f>VLOOKUP(E36,START_TIMES,2)</f>
        <v>0.41666666666666702</v>
      </c>
      <c r="I36" s="25" t="str">
        <f>VLOOKUP(E36,fields,2)</f>
        <v>Guilford HS, Guilford</v>
      </c>
      <c r="J36" s="75"/>
      <c r="M36" s="5" t="s">
        <v>136</v>
      </c>
      <c r="N36" s="5" t="s">
        <v>132</v>
      </c>
      <c r="P36" s="10" t="s">
        <v>190</v>
      </c>
      <c r="Q36" s="7" t="s">
        <v>190</v>
      </c>
      <c r="R36" s="7" t="s">
        <v>74</v>
      </c>
      <c r="T36" s="4" t="s">
        <v>116</v>
      </c>
      <c r="U36" s="11" t="s">
        <v>35</v>
      </c>
      <c r="V36" s="1">
        <v>31</v>
      </c>
      <c r="W36" s="4" t="s">
        <v>110</v>
      </c>
      <c r="X36" s="13" t="s">
        <v>33</v>
      </c>
      <c r="Z36" s="10" t="s">
        <v>190</v>
      </c>
      <c r="AA36" s="3" t="s">
        <v>190</v>
      </c>
      <c r="AB36" s="7" t="s">
        <v>74</v>
      </c>
      <c r="AD36" s="10" t="s">
        <v>213</v>
      </c>
      <c r="AE36" s="95">
        <v>0.41666666666666702</v>
      </c>
    </row>
    <row r="37" spans="1:31" ht="12.75" customHeight="1" thickTop="1" thickBot="1" x14ac:dyDescent="0.4">
      <c r="A37" s="23">
        <v>34</v>
      </c>
      <c r="B37" s="23">
        <v>1</v>
      </c>
      <c r="C37" s="98">
        <v>42834</v>
      </c>
      <c r="D37" s="28" t="s">
        <v>102</v>
      </c>
      <c r="E37" s="24" t="str">
        <f t="shared" si="5"/>
        <v>POLONIA FALCON STARS FC</v>
      </c>
      <c r="F37" s="25" t="str">
        <f t="shared" si="5"/>
        <v>GREENWICH GUNNERS 50</v>
      </c>
      <c r="G37" s="73"/>
      <c r="H37" s="97">
        <f>VLOOKUP(E37,START_TIMES,2)</f>
        <v>0.41666666666666702</v>
      </c>
      <c r="I37" s="25" t="str">
        <f>VLOOKUP(E37,fields,2)</f>
        <v>Falcon Field, New Britain</v>
      </c>
      <c r="J37" s="75"/>
      <c r="M37" s="5" t="s">
        <v>142</v>
      </c>
      <c r="N37" s="5" t="s">
        <v>134</v>
      </c>
      <c r="P37" s="13" t="s">
        <v>212</v>
      </c>
      <c r="Q37" s="89" t="s">
        <v>212</v>
      </c>
      <c r="R37" s="7" t="s">
        <v>74</v>
      </c>
      <c r="T37" s="4" t="s">
        <v>117</v>
      </c>
      <c r="U37" s="20" t="s">
        <v>174</v>
      </c>
      <c r="V37" s="12">
        <v>32</v>
      </c>
      <c r="W37" s="4" t="s">
        <v>111</v>
      </c>
      <c r="X37" s="16" t="s">
        <v>170</v>
      </c>
      <c r="Z37" s="13" t="s">
        <v>212</v>
      </c>
      <c r="AA37" s="7" t="s">
        <v>212</v>
      </c>
      <c r="AB37" s="7" t="s">
        <v>74</v>
      </c>
      <c r="AD37" s="11" t="s">
        <v>212</v>
      </c>
      <c r="AE37" s="95">
        <v>0.41666666666666702</v>
      </c>
    </row>
    <row r="38" spans="1:31" ht="12.75" customHeight="1" thickTop="1" thickBot="1" x14ac:dyDescent="0.4">
      <c r="A38" s="23">
        <v>35</v>
      </c>
      <c r="B38" s="23">
        <v>1</v>
      </c>
      <c r="C38" s="98">
        <v>42834</v>
      </c>
      <c r="D38" s="28" t="s">
        <v>102</v>
      </c>
      <c r="E38" s="24" t="str">
        <f t="shared" si="5"/>
        <v>CLUB NAPOLI 50</v>
      </c>
      <c r="F38" s="25" t="str">
        <f t="shared" si="5"/>
        <v>CHESHIRE AZZURRI 50</v>
      </c>
      <c r="G38" s="73"/>
      <c r="H38" s="97">
        <f>VLOOKUP(E38,START_TIMES,2)</f>
        <v>0.41666666666666702</v>
      </c>
      <c r="I38" s="25" t="str">
        <f>VLOOKUP(E38,fields,2)</f>
        <v>North Farms Park, North Branford</v>
      </c>
      <c r="J38" s="75"/>
      <c r="M38" s="5" t="s">
        <v>131</v>
      </c>
      <c r="N38" s="5" t="s">
        <v>130</v>
      </c>
      <c r="P38" s="13" t="s">
        <v>51</v>
      </c>
      <c r="Q38" s="3" t="s">
        <v>51</v>
      </c>
      <c r="R38" s="7" t="s">
        <v>86</v>
      </c>
      <c r="T38" s="4" t="s">
        <v>118</v>
      </c>
      <c r="U38" s="11" t="s">
        <v>25</v>
      </c>
      <c r="V38" s="1">
        <v>33</v>
      </c>
      <c r="W38" s="4" t="s">
        <v>112</v>
      </c>
      <c r="X38" s="11" t="s">
        <v>188</v>
      </c>
      <c r="Z38" s="13" t="s">
        <v>51</v>
      </c>
      <c r="AA38" s="7" t="s">
        <v>51</v>
      </c>
      <c r="AB38" s="7" t="s">
        <v>86</v>
      </c>
      <c r="AD38" s="16" t="s">
        <v>51</v>
      </c>
      <c r="AE38" s="95">
        <v>0.41666666666666702</v>
      </c>
    </row>
    <row r="39" spans="1:31" ht="12.75" customHeight="1" thickTop="1" thickBot="1" x14ac:dyDescent="0.4">
      <c r="A39" s="23">
        <v>36</v>
      </c>
      <c r="B39" s="23">
        <v>1</v>
      </c>
      <c r="C39" s="98">
        <v>42834</v>
      </c>
      <c r="D39" s="28" t="s">
        <v>102</v>
      </c>
      <c r="E39" s="24" t="str">
        <f t="shared" si="5"/>
        <v>HARTFORD CAVALIERS</v>
      </c>
      <c r="F39" s="25" t="str">
        <f t="shared" si="5"/>
        <v xml:space="preserve">GLASTONBURY CELTIC </v>
      </c>
      <c r="G39" s="73"/>
      <c r="H39" s="97">
        <f>VLOOKUP(E39,START_TIMES,2)</f>
        <v>0.41666666666666702</v>
      </c>
      <c r="I39" s="25" t="str">
        <f>VLOOKUP(E39,fields,2)</f>
        <v>Cronin Field, Hartford</v>
      </c>
      <c r="J39" s="75"/>
      <c r="M39" s="5" t="s">
        <v>138</v>
      </c>
      <c r="N39" s="5" t="s">
        <v>133</v>
      </c>
      <c r="P39" s="11" t="s">
        <v>52</v>
      </c>
      <c r="Q39" s="3" t="s">
        <v>52</v>
      </c>
      <c r="R39" s="7" t="s">
        <v>79</v>
      </c>
      <c r="T39" s="4" t="s">
        <v>99</v>
      </c>
      <c r="U39" s="13" t="s">
        <v>196</v>
      </c>
      <c r="V39" s="12">
        <v>34</v>
      </c>
      <c r="W39" s="4" t="s">
        <v>113</v>
      </c>
      <c r="X39" s="13" t="s">
        <v>29</v>
      </c>
      <c r="Z39" s="11" t="s">
        <v>52</v>
      </c>
      <c r="AA39" s="3" t="s">
        <v>52</v>
      </c>
      <c r="AB39" s="7" t="s">
        <v>79</v>
      </c>
      <c r="AD39" s="11" t="s">
        <v>52</v>
      </c>
      <c r="AE39" s="95">
        <v>0.33333333333333331</v>
      </c>
    </row>
    <row r="40" spans="1:31" ht="12.75" customHeight="1" thickTop="1" thickBot="1" x14ac:dyDescent="0.4">
      <c r="A40" s="23">
        <v>37</v>
      </c>
      <c r="B40" s="23">
        <v>1</v>
      </c>
      <c r="C40" s="98">
        <v>42834</v>
      </c>
      <c r="D40" s="28" t="s">
        <v>102</v>
      </c>
      <c r="E40" s="24" t="str">
        <f t="shared" si="5"/>
        <v>NEW BRITAIN FALCONS FC</v>
      </c>
      <c r="F40" s="25" t="str">
        <f t="shared" si="5"/>
        <v>VASCO DA GAMA 50</v>
      </c>
      <c r="G40" s="73"/>
      <c r="H40" s="97">
        <v>0.33333333333333331</v>
      </c>
      <c r="I40" s="25" t="str">
        <f>VLOOKUP(E40,fields,2)</f>
        <v>Falcon Field, New Britain</v>
      </c>
      <c r="J40" s="75"/>
      <c r="M40" s="5" t="s">
        <v>141</v>
      </c>
      <c r="N40" s="5" t="s">
        <v>144</v>
      </c>
      <c r="P40" s="20" t="s">
        <v>19</v>
      </c>
      <c r="Q40" s="7" t="s">
        <v>19</v>
      </c>
      <c r="R40" s="7" t="s">
        <v>67</v>
      </c>
      <c r="T40" s="4" t="s">
        <v>119</v>
      </c>
      <c r="U40" s="11" t="s">
        <v>31</v>
      </c>
      <c r="V40" s="1">
        <v>35</v>
      </c>
      <c r="W40" s="4" t="s">
        <v>114</v>
      </c>
      <c r="X40" s="20" t="s">
        <v>216</v>
      </c>
      <c r="Z40" s="20" t="s">
        <v>19</v>
      </c>
      <c r="AA40" s="7" t="s">
        <v>19</v>
      </c>
      <c r="AB40" s="7" t="s">
        <v>67</v>
      </c>
      <c r="AD40" s="10" t="s">
        <v>19</v>
      </c>
      <c r="AE40" s="95">
        <v>0.33333333333333331</v>
      </c>
    </row>
    <row r="41" spans="1:31" ht="12.75" customHeight="1" thickTop="1" thickBot="1" x14ac:dyDescent="0.4">
      <c r="A41" s="23">
        <v>38</v>
      </c>
      <c r="B41" s="23"/>
      <c r="C41" s="98"/>
      <c r="D41" s="27"/>
      <c r="E41" s="24"/>
      <c r="F41" s="25"/>
      <c r="G41" s="73"/>
      <c r="H41" s="97"/>
      <c r="I41" s="25"/>
      <c r="J41" s="75"/>
      <c r="M41" s="5"/>
      <c r="N41" s="5"/>
      <c r="P41" s="11" t="s">
        <v>49</v>
      </c>
      <c r="Q41" s="3" t="s">
        <v>49</v>
      </c>
      <c r="R41" s="7" t="s">
        <v>570</v>
      </c>
      <c r="T41" s="4" t="s">
        <v>120</v>
      </c>
      <c r="U41" s="11" t="s">
        <v>191</v>
      </c>
      <c r="V41" s="12">
        <v>36</v>
      </c>
      <c r="W41" s="4" t="s">
        <v>115</v>
      </c>
      <c r="X41" s="11" t="s">
        <v>30</v>
      </c>
      <c r="Z41" s="11" t="s">
        <v>49</v>
      </c>
      <c r="AA41" s="3" t="s">
        <v>49</v>
      </c>
      <c r="AB41" s="7" t="s">
        <v>570</v>
      </c>
      <c r="AD41" s="10" t="s">
        <v>49</v>
      </c>
      <c r="AE41" s="95">
        <v>0.41666666666666702</v>
      </c>
    </row>
    <row r="42" spans="1:31" ht="12.75" customHeight="1" thickTop="1" thickBot="1" x14ac:dyDescent="0.4">
      <c r="A42" s="23">
        <v>39</v>
      </c>
      <c r="B42" s="23">
        <v>1</v>
      </c>
      <c r="C42" s="98">
        <v>42834</v>
      </c>
      <c r="D42" s="39" t="s">
        <v>103</v>
      </c>
      <c r="E42" s="24" t="str">
        <f t="shared" ref="E42:F46" si="6">VLOOKUP(M42,Teams,2)</f>
        <v>NAUGATUCK RIVER RATS</v>
      </c>
      <c r="F42" s="25" t="str">
        <f t="shared" si="6"/>
        <v>GREENWICH ARSENAL 50</v>
      </c>
      <c r="G42" s="73"/>
      <c r="H42" s="97">
        <v>0.33333333333333331</v>
      </c>
      <c r="I42" s="25" t="str">
        <f>VLOOKUP(E42,fields,2)</f>
        <v>City Hill MS, Naugatuck</v>
      </c>
      <c r="J42" s="75"/>
      <c r="M42" s="5" t="s">
        <v>137</v>
      </c>
      <c r="N42" s="5" t="s">
        <v>148</v>
      </c>
      <c r="P42" s="11" t="s">
        <v>53</v>
      </c>
      <c r="Q42" s="3" t="s">
        <v>53</v>
      </c>
      <c r="R42" s="7" t="s">
        <v>533</v>
      </c>
      <c r="T42" s="4" t="s">
        <v>121</v>
      </c>
      <c r="U42" s="11" t="s">
        <v>171</v>
      </c>
      <c r="V42" s="1">
        <v>37</v>
      </c>
      <c r="W42" s="4" t="s">
        <v>116</v>
      </c>
      <c r="X42" s="11" t="s">
        <v>35</v>
      </c>
      <c r="Z42" s="11" t="s">
        <v>53</v>
      </c>
      <c r="AA42" s="3" t="s">
        <v>53</v>
      </c>
      <c r="AB42" s="7" t="s">
        <v>533</v>
      </c>
      <c r="AD42" s="11" t="s">
        <v>53</v>
      </c>
      <c r="AE42" s="95">
        <v>0.41666666666666702</v>
      </c>
    </row>
    <row r="43" spans="1:31" ht="12.75" customHeight="1" thickTop="1" thickBot="1" x14ac:dyDescent="0.4">
      <c r="A43" s="23">
        <v>40</v>
      </c>
      <c r="B43" s="23">
        <v>1</v>
      </c>
      <c r="C43" s="98">
        <v>42834</v>
      </c>
      <c r="D43" s="39" t="s">
        <v>103</v>
      </c>
      <c r="E43" s="24" t="str">
        <f t="shared" si="6"/>
        <v>WATERBURY PONTES</v>
      </c>
      <c r="F43" s="25" t="str">
        <f t="shared" si="6"/>
        <v>MOODUS SC</v>
      </c>
      <c r="G43" s="73"/>
      <c r="H43" s="97">
        <f>VLOOKUP(E43,START_TIMES,2)</f>
        <v>0.41666666666666702</v>
      </c>
      <c r="I43" s="25" t="str">
        <f>VLOOKUP(E43,fields,2)</f>
        <v>Pontelandolfo Club, Waterbury</v>
      </c>
      <c r="J43" s="75"/>
      <c r="M43" s="5" t="s">
        <v>143</v>
      </c>
      <c r="N43" s="5" t="s">
        <v>135</v>
      </c>
      <c r="P43" s="13" t="s">
        <v>41</v>
      </c>
      <c r="Q43" s="8" t="s">
        <v>41</v>
      </c>
      <c r="R43" s="7" t="s">
        <v>533</v>
      </c>
      <c r="T43" s="4" t="s">
        <v>122</v>
      </c>
      <c r="U43" s="11" t="s">
        <v>34</v>
      </c>
      <c r="V43" s="12">
        <v>38</v>
      </c>
      <c r="W43" s="4" t="s">
        <v>117</v>
      </c>
      <c r="X43" s="20" t="s">
        <v>174</v>
      </c>
      <c r="Z43" s="13" t="s">
        <v>41</v>
      </c>
      <c r="AA43" s="3" t="s">
        <v>41</v>
      </c>
      <c r="AB43" s="7" t="s">
        <v>533</v>
      </c>
      <c r="AD43" s="11" t="s">
        <v>41</v>
      </c>
      <c r="AE43" s="95">
        <v>0.41666666666666702</v>
      </c>
    </row>
    <row r="44" spans="1:31" ht="12.75" customHeight="1" thickTop="1" thickBot="1" x14ac:dyDescent="0.4">
      <c r="A44" s="23">
        <v>41</v>
      </c>
      <c r="B44" s="23">
        <v>1</v>
      </c>
      <c r="C44" s="98">
        <v>42834</v>
      </c>
      <c r="D44" s="39" t="s">
        <v>103</v>
      </c>
      <c r="E44" s="24" t="str">
        <f t="shared" si="6"/>
        <v>FARMINGTON WHITE OWLS</v>
      </c>
      <c r="F44" s="25" t="str">
        <f t="shared" si="6"/>
        <v>EAST HAVEN SC</v>
      </c>
      <c r="G44" s="73"/>
      <c r="H44" s="97">
        <f>VLOOKUP(E44,START_TIMES,2)</f>
        <v>0.41666666666666702</v>
      </c>
      <c r="I44" s="25" t="str">
        <f>VLOOKUP(E44,fields,2)</f>
        <v>Winding Trails, Farmington</v>
      </c>
      <c r="J44" s="75"/>
      <c r="M44" s="5" t="s">
        <v>147</v>
      </c>
      <c r="N44" s="5" t="s">
        <v>146</v>
      </c>
      <c r="P44" s="11" t="s">
        <v>167</v>
      </c>
      <c r="Q44" s="3" t="s">
        <v>167</v>
      </c>
      <c r="R44" s="7" t="s">
        <v>66</v>
      </c>
      <c r="T44" s="4" t="s">
        <v>123</v>
      </c>
      <c r="U44" s="13" t="s">
        <v>212</v>
      </c>
      <c r="V44" s="1">
        <v>39</v>
      </c>
      <c r="W44" s="4" t="s">
        <v>118</v>
      </c>
      <c r="X44" s="11" t="s">
        <v>25</v>
      </c>
      <c r="Z44" s="11" t="s">
        <v>167</v>
      </c>
      <c r="AA44" s="3" t="s">
        <v>167</v>
      </c>
      <c r="AB44" s="7" t="s">
        <v>66</v>
      </c>
      <c r="AD44" s="10" t="s">
        <v>167</v>
      </c>
      <c r="AE44" s="95">
        <v>0.41666666666666702</v>
      </c>
    </row>
    <row r="45" spans="1:31" ht="12.75" customHeight="1" thickTop="1" thickBot="1" x14ac:dyDescent="0.4">
      <c r="A45" s="23">
        <v>42</v>
      </c>
      <c r="B45" s="23">
        <v>1</v>
      </c>
      <c r="C45" s="98">
        <v>42834</v>
      </c>
      <c r="D45" s="39" t="s">
        <v>103</v>
      </c>
      <c r="E45" s="24" t="str">
        <f t="shared" si="6"/>
        <v>NORTH BRANFORD LEGENDS</v>
      </c>
      <c r="F45" s="25" t="str">
        <f t="shared" si="6"/>
        <v>GREENWICH PUMAS LEGENDS</v>
      </c>
      <c r="G45" s="73"/>
      <c r="H45" s="97">
        <v>0.33333333333333331</v>
      </c>
      <c r="I45" s="25" t="str">
        <f>VLOOKUP(E45,fields,2)</f>
        <v>Northford Park, North Branford</v>
      </c>
      <c r="J45" s="75"/>
      <c r="M45" s="5" t="s">
        <v>139</v>
      </c>
      <c r="N45" s="5" t="s">
        <v>149</v>
      </c>
      <c r="P45" s="11" t="s">
        <v>30</v>
      </c>
      <c r="Q45" s="3" t="s">
        <v>30</v>
      </c>
      <c r="R45" s="7" t="s">
        <v>80</v>
      </c>
      <c r="T45" s="4" t="s">
        <v>124</v>
      </c>
      <c r="U45" s="10" t="s">
        <v>36</v>
      </c>
      <c r="V45" s="1">
        <v>40</v>
      </c>
      <c r="W45" s="4" t="s">
        <v>119</v>
      </c>
      <c r="X45" s="11" t="s">
        <v>31</v>
      </c>
      <c r="Z45" s="11" t="s">
        <v>30</v>
      </c>
      <c r="AA45" s="3" t="s">
        <v>30</v>
      </c>
      <c r="AB45" s="7" t="s">
        <v>80</v>
      </c>
      <c r="AD45" s="11" t="s">
        <v>30</v>
      </c>
      <c r="AE45" s="95">
        <v>0.41666666666666702</v>
      </c>
    </row>
    <row r="46" spans="1:31" ht="12.75" customHeight="1" thickTop="1" thickBot="1" x14ac:dyDescent="0.4">
      <c r="A46" s="23">
        <v>43</v>
      </c>
      <c r="B46" s="23">
        <v>1</v>
      </c>
      <c r="C46" s="98">
        <v>42834</v>
      </c>
      <c r="D46" s="39" t="s">
        <v>103</v>
      </c>
      <c r="E46" s="24" t="str">
        <f t="shared" si="6"/>
        <v>WEST HAVEN GRAYS</v>
      </c>
      <c r="F46" s="25" t="str">
        <f t="shared" si="6"/>
        <v>SOUTHBURY BOOMERS</v>
      </c>
      <c r="G46" s="73"/>
      <c r="H46" s="97">
        <f>VLOOKUP(E46,START_TIMES,2)</f>
        <v>0.41666666666666702</v>
      </c>
      <c r="I46" s="25" t="str">
        <f>VLOOKUP(E46,fields,2)</f>
        <v>Pagels Field, West Haven</v>
      </c>
      <c r="J46" s="75"/>
      <c r="M46" s="5" t="s">
        <v>145</v>
      </c>
      <c r="N46" s="5" t="s">
        <v>140</v>
      </c>
      <c r="P46" s="11" t="s">
        <v>58</v>
      </c>
      <c r="Q46" s="7" t="s">
        <v>58</v>
      </c>
      <c r="R46" s="7" t="s">
        <v>75</v>
      </c>
      <c r="T46" s="4" t="s">
        <v>125</v>
      </c>
      <c r="U46" s="11" t="s">
        <v>37</v>
      </c>
      <c r="V46" s="1">
        <v>41</v>
      </c>
      <c r="W46" s="4" t="s">
        <v>120</v>
      </c>
      <c r="X46" s="11" t="s">
        <v>191</v>
      </c>
      <c r="Z46" s="11" t="s">
        <v>58</v>
      </c>
      <c r="AA46" s="7" t="s">
        <v>58</v>
      </c>
      <c r="AB46" s="7" t="s">
        <v>75</v>
      </c>
      <c r="AD46" s="11" t="s">
        <v>58</v>
      </c>
      <c r="AE46" s="95">
        <v>0.41666666666666702</v>
      </c>
    </row>
    <row r="47" spans="1:31" ht="12.75" customHeight="1" thickTop="1" thickBot="1" x14ac:dyDescent="0.4">
      <c r="A47" s="23">
        <v>44</v>
      </c>
      <c r="B47" s="23"/>
      <c r="C47" s="99"/>
      <c r="D47" s="27" t="s">
        <v>0</v>
      </c>
      <c r="E47" s="24"/>
      <c r="F47" s="25"/>
      <c r="G47" s="73"/>
      <c r="H47" s="97"/>
      <c r="I47" s="25"/>
      <c r="J47" s="75"/>
      <c r="M47" s="5"/>
      <c r="N47" s="5"/>
      <c r="P47" s="11" t="s">
        <v>35</v>
      </c>
      <c r="Q47" s="3" t="s">
        <v>35</v>
      </c>
      <c r="R47" s="7" t="s">
        <v>75</v>
      </c>
      <c r="T47" s="4" t="s">
        <v>126</v>
      </c>
      <c r="U47" s="16" t="s">
        <v>214</v>
      </c>
      <c r="V47" s="1">
        <v>42</v>
      </c>
      <c r="W47" s="4" t="s">
        <v>121</v>
      </c>
      <c r="X47" s="11" t="s">
        <v>171</v>
      </c>
      <c r="Z47" s="11" t="s">
        <v>35</v>
      </c>
      <c r="AA47" s="3" t="s">
        <v>35</v>
      </c>
      <c r="AB47" s="7" t="s">
        <v>75</v>
      </c>
      <c r="AD47" s="10" t="s">
        <v>35</v>
      </c>
      <c r="AE47" s="95">
        <v>0.41666666666666702</v>
      </c>
    </row>
    <row r="48" spans="1:31" ht="12.75" customHeight="1" thickTop="1" thickBot="1" x14ac:dyDescent="0.4">
      <c r="A48" s="23">
        <v>45</v>
      </c>
      <c r="B48" s="23">
        <v>2</v>
      </c>
      <c r="C48" s="99">
        <v>42848</v>
      </c>
      <c r="D48" s="34" t="s">
        <v>10</v>
      </c>
      <c r="E48" s="24" t="str">
        <f t="shared" ref="E48:F52" si="7">VLOOKUP(M48,Teams,2)</f>
        <v>MILFORD TUESDAY</v>
      </c>
      <c r="F48" s="25" t="str">
        <f t="shared" si="7"/>
        <v>NORTH BRANFORD 30</v>
      </c>
      <c r="G48" s="73"/>
      <c r="H48" s="97">
        <f>VLOOKUP(E48,START_TIMES,2)</f>
        <v>0.33333333333333331</v>
      </c>
      <c r="I48" s="25" t="str">
        <f>VLOOKUP(E48,fields,2)</f>
        <v>Fred Wolfe Park, Orange</v>
      </c>
      <c r="J48" s="75"/>
      <c r="M48" s="5" t="s">
        <v>94</v>
      </c>
      <c r="N48" s="5" t="s">
        <v>98</v>
      </c>
      <c r="P48" s="10" t="s">
        <v>14</v>
      </c>
      <c r="Q48" s="7" t="s">
        <v>14</v>
      </c>
      <c r="R48" s="7" t="s">
        <v>85</v>
      </c>
      <c r="T48" s="4" t="s">
        <v>127</v>
      </c>
      <c r="U48" s="11" t="s">
        <v>38</v>
      </c>
      <c r="V48" s="1">
        <v>43</v>
      </c>
      <c r="W48" s="4" t="s">
        <v>122</v>
      </c>
      <c r="X48" s="11" t="s">
        <v>34</v>
      </c>
      <c r="Z48" s="10" t="s">
        <v>14</v>
      </c>
      <c r="AA48" s="7" t="s">
        <v>14</v>
      </c>
      <c r="AB48" s="7" t="s">
        <v>85</v>
      </c>
      <c r="AD48" s="11" t="s">
        <v>14</v>
      </c>
      <c r="AE48" s="95">
        <v>0.33333333333333331</v>
      </c>
    </row>
    <row r="49" spans="1:31" ht="12.75" customHeight="1" thickTop="1" thickBot="1" x14ac:dyDescent="0.4">
      <c r="A49" s="23">
        <v>46</v>
      </c>
      <c r="B49" s="23">
        <v>2</v>
      </c>
      <c r="C49" s="99">
        <v>42848</v>
      </c>
      <c r="D49" s="34" t="s">
        <v>10</v>
      </c>
      <c r="E49" s="24" t="str">
        <f t="shared" si="7"/>
        <v>NEWINGTON PORTUGUESE 30</v>
      </c>
      <c r="F49" s="25" t="str">
        <f t="shared" si="7"/>
        <v>VASCO DA GAMA 30</v>
      </c>
      <c r="G49" s="73"/>
      <c r="H49" s="97">
        <f>VLOOKUP(E49,START_TIMES,2)</f>
        <v>0.41666666666666702</v>
      </c>
      <c r="I49" s="25" t="str">
        <f>VLOOKUP(E49,fields,2)</f>
        <v>Martin Kellogg, Newington</v>
      </c>
      <c r="J49" s="75"/>
      <c r="M49" s="5" t="s">
        <v>92</v>
      </c>
      <c r="N49" s="5" t="s">
        <v>101</v>
      </c>
      <c r="P49" s="11" t="s">
        <v>16</v>
      </c>
      <c r="Q49" s="3" t="s">
        <v>16</v>
      </c>
      <c r="R49" s="7" t="s">
        <v>200</v>
      </c>
      <c r="T49" s="4" t="s">
        <v>128</v>
      </c>
      <c r="U49" s="11" t="s">
        <v>166</v>
      </c>
      <c r="V49" s="1">
        <v>44</v>
      </c>
      <c r="W49" s="4" t="s">
        <v>123</v>
      </c>
      <c r="X49" s="13" t="s">
        <v>212</v>
      </c>
      <c r="Z49" s="11" t="s">
        <v>16</v>
      </c>
      <c r="AA49" s="3" t="s">
        <v>16</v>
      </c>
      <c r="AB49" s="7" t="s">
        <v>200</v>
      </c>
      <c r="AD49" s="20" t="s">
        <v>16</v>
      </c>
      <c r="AE49" s="95">
        <v>0.41666666666666702</v>
      </c>
    </row>
    <row r="50" spans="1:31" ht="12.75" customHeight="1" thickTop="1" thickBot="1" x14ac:dyDescent="0.4">
      <c r="A50" s="23">
        <v>47</v>
      </c>
      <c r="B50" s="23">
        <v>2</v>
      </c>
      <c r="C50" s="99">
        <v>42848</v>
      </c>
      <c r="D50" s="34" t="s">
        <v>10</v>
      </c>
      <c r="E50" s="24" t="str">
        <f t="shared" si="7"/>
        <v>ECUACHAMOS FC</v>
      </c>
      <c r="F50" s="25" t="str">
        <f t="shared" si="7"/>
        <v>DANBURY UNITED 30</v>
      </c>
      <c r="G50" s="73"/>
      <c r="H50" s="97">
        <f>VLOOKUP(E50,START_TIMES,2)</f>
        <v>0.41666666666666702</v>
      </c>
      <c r="I50" s="25" t="str">
        <f>VLOOKUP(E50,fields,2)</f>
        <v>Witek Park, Derby</v>
      </c>
      <c r="J50" s="75"/>
      <c r="M50" s="5" t="s">
        <v>93</v>
      </c>
      <c r="N50" s="5" t="s">
        <v>96</v>
      </c>
      <c r="P50" s="10" t="s">
        <v>36</v>
      </c>
      <c r="Q50" s="3" t="s">
        <v>36</v>
      </c>
      <c r="R50" s="7" t="s">
        <v>532</v>
      </c>
      <c r="T50" s="4" t="s">
        <v>94</v>
      </c>
      <c r="U50" s="10" t="s">
        <v>19</v>
      </c>
      <c r="V50" s="1">
        <v>45</v>
      </c>
      <c r="W50" s="4" t="s">
        <v>124</v>
      </c>
      <c r="X50" s="10" t="s">
        <v>36</v>
      </c>
      <c r="Z50" s="10" t="s">
        <v>36</v>
      </c>
      <c r="AA50" s="3" t="s">
        <v>36</v>
      </c>
      <c r="AB50" s="7" t="s">
        <v>532</v>
      </c>
      <c r="AD50" s="11" t="s">
        <v>36</v>
      </c>
      <c r="AE50" s="95">
        <v>0.41666666666666702</v>
      </c>
    </row>
    <row r="51" spans="1:31" ht="12.75" customHeight="1" thickTop="1" thickBot="1" x14ac:dyDescent="0.4">
      <c r="A51" s="23">
        <v>48</v>
      </c>
      <c r="B51" s="23">
        <v>2</v>
      </c>
      <c r="C51" s="99">
        <v>42848</v>
      </c>
      <c r="D51" s="34" t="s">
        <v>10</v>
      </c>
      <c r="E51" s="24" t="str">
        <f t="shared" si="7"/>
        <v>GREENWICH ARSENAL 30</v>
      </c>
      <c r="F51" s="25" t="str">
        <f t="shared" si="7"/>
        <v>SHELTON FC</v>
      </c>
      <c r="G51" s="73"/>
      <c r="H51" s="97">
        <v>0.33333333333333331</v>
      </c>
      <c r="I51" s="25" t="str">
        <f>VLOOKUP(E51,fields,2)</f>
        <v>tbd</v>
      </c>
      <c r="J51" s="75"/>
      <c r="M51" s="5" t="s">
        <v>99</v>
      </c>
      <c r="N51" s="5" t="s">
        <v>95</v>
      </c>
      <c r="P51" s="11" t="s">
        <v>50</v>
      </c>
      <c r="Q51" s="3" t="s">
        <v>50</v>
      </c>
      <c r="R51" s="7" t="s">
        <v>200</v>
      </c>
      <c r="T51" s="4" t="s">
        <v>129</v>
      </c>
      <c r="U51" s="11" t="s">
        <v>39</v>
      </c>
      <c r="V51" s="1">
        <v>46</v>
      </c>
      <c r="W51" s="4" t="s">
        <v>125</v>
      </c>
      <c r="X51" s="11" t="s">
        <v>37</v>
      </c>
      <c r="Z51" s="11" t="s">
        <v>50</v>
      </c>
      <c r="AA51" s="3" t="s">
        <v>50</v>
      </c>
      <c r="AB51" s="7" t="s">
        <v>200</v>
      </c>
      <c r="AD51" s="10" t="s">
        <v>50</v>
      </c>
      <c r="AE51" s="95">
        <v>0.41666666666666702</v>
      </c>
    </row>
    <row r="52" spans="1:31" ht="12.75" customHeight="1" thickTop="1" thickBot="1" x14ac:dyDescent="0.4">
      <c r="A52" s="23">
        <v>49</v>
      </c>
      <c r="B52" s="23">
        <v>2</v>
      </c>
      <c r="C52" s="99">
        <v>42848</v>
      </c>
      <c r="D52" s="34" t="s">
        <v>10</v>
      </c>
      <c r="E52" s="24" t="str">
        <f t="shared" si="7"/>
        <v>CLINTON FC</v>
      </c>
      <c r="F52" s="25" t="str">
        <f t="shared" si="7"/>
        <v>POLONEZ UNITED</v>
      </c>
      <c r="G52" s="73"/>
      <c r="H52" s="97">
        <f>VLOOKUP(E52,START_TIMES,2)</f>
        <v>0.41666666666666702</v>
      </c>
      <c r="I52" s="25" t="str">
        <f>VLOOKUP(E52,fields,2)</f>
        <v>Indian River Sports Complex, Clinton</v>
      </c>
      <c r="J52" s="75"/>
      <c r="M52" s="5" t="s">
        <v>97</v>
      </c>
      <c r="N52" s="5" t="s">
        <v>100</v>
      </c>
      <c r="P52" s="11" t="s">
        <v>37</v>
      </c>
      <c r="Q52" s="3" t="s">
        <v>37</v>
      </c>
      <c r="R52" s="7" t="s">
        <v>82</v>
      </c>
      <c r="T52" s="4" t="s">
        <v>130</v>
      </c>
      <c r="U52" s="20" t="s">
        <v>199</v>
      </c>
      <c r="V52" s="1">
        <v>47</v>
      </c>
      <c r="W52" s="4" t="s">
        <v>126</v>
      </c>
      <c r="X52" s="16" t="s">
        <v>214</v>
      </c>
      <c r="Z52" s="11" t="s">
        <v>37</v>
      </c>
      <c r="AA52" s="3" t="s">
        <v>37</v>
      </c>
      <c r="AB52" s="7" t="s">
        <v>82</v>
      </c>
      <c r="AD52" s="11" t="s">
        <v>37</v>
      </c>
      <c r="AE52" s="95">
        <v>0.41666666666666702</v>
      </c>
    </row>
    <row r="53" spans="1:31" ht="12.75" customHeight="1" thickTop="1" thickBot="1" x14ac:dyDescent="0.4">
      <c r="A53" s="23">
        <v>50</v>
      </c>
      <c r="B53" s="23"/>
      <c r="C53" s="99"/>
      <c r="D53" s="27" t="s">
        <v>0</v>
      </c>
      <c r="E53" s="24"/>
      <c r="F53" s="25"/>
      <c r="G53" s="73"/>
      <c r="H53" s="97"/>
      <c r="I53" s="25"/>
      <c r="J53" s="75"/>
      <c r="M53" s="5"/>
      <c r="N53" s="5"/>
      <c r="P53" s="11" t="s">
        <v>23</v>
      </c>
      <c r="Q53" s="3" t="s">
        <v>23</v>
      </c>
      <c r="R53" s="7" t="s">
        <v>189</v>
      </c>
      <c r="T53" s="4" t="s">
        <v>131</v>
      </c>
      <c r="U53" s="11" t="s">
        <v>173</v>
      </c>
      <c r="V53" s="1">
        <v>48</v>
      </c>
      <c r="W53" s="4" t="s">
        <v>127</v>
      </c>
      <c r="X53" s="11" t="s">
        <v>38</v>
      </c>
      <c r="Z53" s="11" t="s">
        <v>23</v>
      </c>
      <c r="AA53" s="3" t="s">
        <v>23</v>
      </c>
      <c r="AB53" s="7" t="s">
        <v>189</v>
      </c>
      <c r="AD53" s="11" t="s">
        <v>23</v>
      </c>
      <c r="AE53" s="95">
        <v>0.41666666666666702</v>
      </c>
    </row>
    <row r="54" spans="1:31" ht="12.75" customHeight="1" thickTop="1" thickBot="1" x14ac:dyDescent="0.4">
      <c r="A54" s="23">
        <v>51</v>
      </c>
      <c r="B54" s="23">
        <v>2</v>
      </c>
      <c r="C54" s="99">
        <v>42848</v>
      </c>
      <c r="D54" s="35" t="s">
        <v>175</v>
      </c>
      <c r="E54" s="24" t="str">
        <f t="shared" ref="E54:F58" si="8">VLOOKUP(M54,Teams,2)</f>
        <v>LITCHFIELD COUNTY BLUES</v>
      </c>
      <c r="F54" s="25" t="str">
        <f t="shared" si="8"/>
        <v>NAUGATUCK FUSION</v>
      </c>
      <c r="G54" s="73"/>
      <c r="H54" s="97">
        <f>VLOOKUP(E54,START_TIMES,2)</f>
        <v>0.41666666666666702</v>
      </c>
      <c r="I54" s="25" t="str">
        <f>VLOOKUP(E54,fields,2)</f>
        <v>Whittlesey Harrison, Morris</v>
      </c>
      <c r="J54" s="75"/>
      <c r="M54" s="5" t="s">
        <v>154</v>
      </c>
      <c r="N54" s="5" t="s">
        <v>156</v>
      </c>
      <c r="P54" s="11" t="s">
        <v>174</v>
      </c>
      <c r="Q54" s="3" t="s">
        <v>174</v>
      </c>
      <c r="R54" s="7" t="s">
        <v>189</v>
      </c>
      <c r="T54" s="4" t="s">
        <v>132</v>
      </c>
      <c r="U54" s="10" t="s">
        <v>40</v>
      </c>
      <c r="V54" s="1">
        <v>49</v>
      </c>
      <c r="W54" s="4" t="s">
        <v>128</v>
      </c>
      <c r="X54" s="11" t="s">
        <v>166</v>
      </c>
      <c r="Z54" s="11" t="s">
        <v>174</v>
      </c>
      <c r="AA54" s="3" t="s">
        <v>174</v>
      </c>
      <c r="AB54" s="7" t="s">
        <v>189</v>
      </c>
      <c r="AD54" s="13" t="s">
        <v>174</v>
      </c>
      <c r="AE54" s="95">
        <v>0.41666666666666702</v>
      </c>
    </row>
    <row r="55" spans="1:31" ht="12.75" customHeight="1" thickTop="1" thickBot="1" x14ac:dyDescent="0.4">
      <c r="A55" s="23">
        <v>52</v>
      </c>
      <c r="B55" s="23">
        <v>2</v>
      </c>
      <c r="C55" s="99">
        <v>42848</v>
      </c>
      <c r="D55" s="35" t="s">
        <v>175</v>
      </c>
      <c r="E55" s="24" t="str">
        <f t="shared" si="8"/>
        <v>MILFORD AMIGOS</v>
      </c>
      <c r="F55" s="25" t="str">
        <f t="shared" si="8"/>
        <v>WATERTOWN GEEZERS</v>
      </c>
      <c r="G55" s="73"/>
      <c r="H55" s="97">
        <f>VLOOKUP(E55,START_TIMES,2)</f>
        <v>0.33333333333333331</v>
      </c>
      <c r="I55" s="25" t="str">
        <f>VLOOKUP(E55,fields,2)</f>
        <v>Pease Road, Woodbridge</v>
      </c>
      <c r="J55" s="75"/>
      <c r="M55" s="5" t="s">
        <v>155</v>
      </c>
      <c r="N55" s="5" t="s">
        <v>159</v>
      </c>
      <c r="P55" s="20" t="s">
        <v>214</v>
      </c>
      <c r="Q55" s="7" t="s">
        <v>214</v>
      </c>
      <c r="R55" s="92" t="s">
        <v>219</v>
      </c>
      <c r="T55" s="4" t="s">
        <v>133</v>
      </c>
      <c r="U55" s="10" t="s">
        <v>172</v>
      </c>
      <c r="V55" s="1">
        <v>50</v>
      </c>
      <c r="W55" s="4" t="s">
        <v>129</v>
      </c>
      <c r="X55" s="11" t="s">
        <v>39</v>
      </c>
      <c r="Z55" s="20" t="s">
        <v>214</v>
      </c>
      <c r="AA55" s="7" t="s">
        <v>214</v>
      </c>
      <c r="AB55" s="7" t="s">
        <v>219</v>
      </c>
      <c r="AD55" s="11" t="s">
        <v>214</v>
      </c>
      <c r="AE55" s="95">
        <v>0.41666666666666702</v>
      </c>
    </row>
    <row r="56" spans="1:31" ht="12.75" customHeight="1" thickTop="1" thickBot="1" x14ac:dyDescent="0.4">
      <c r="A56" s="23">
        <v>53</v>
      </c>
      <c r="B56" s="23">
        <v>2</v>
      </c>
      <c r="C56" s="99">
        <v>42848</v>
      </c>
      <c r="D56" s="35" t="s">
        <v>175</v>
      </c>
      <c r="E56" s="24" t="str">
        <f t="shared" si="8"/>
        <v>CLUB NAPOLI 30</v>
      </c>
      <c r="F56" s="25" t="str">
        <f t="shared" si="8"/>
        <v>CASEUS NEW HAVEN FC</v>
      </c>
      <c r="G56" s="73"/>
      <c r="H56" s="97">
        <v>0.33333333333333331</v>
      </c>
      <c r="I56" s="25" t="str">
        <f>VLOOKUP(E56,fields,2)</f>
        <v>Quinnipiac Park, Cheshire</v>
      </c>
      <c r="J56" s="75"/>
      <c r="M56" s="5" t="s">
        <v>152</v>
      </c>
      <c r="N56" s="5" t="s">
        <v>151</v>
      </c>
      <c r="P56" s="11" t="s">
        <v>17</v>
      </c>
      <c r="Q56" s="3" t="s">
        <v>17</v>
      </c>
      <c r="R56" s="14" t="s">
        <v>90</v>
      </c>
      <c r="T56" s="4" t="s">
        <v>134</v>
      </c>
      <c r="U56" s="11" t="s">
        <v>187</v>
      </c>
      <c r="V56" s="1">
        <v>51</v>
      </c>
      <c r="W56" s="4" t="s">
        <v>130</v>
      </c>
      <c r="X56" s="20" t="s">
        <v>199</v>
      </c>
      <c r="Z56" s="11" t="s">
        <v>17</v>
      </c>
      <c r="AA56" s="3" t="s">
        <v>17</v>
      </c>
      <c r="AB56" s="7" t="s">
        <v>90</v>
      </c>
      <c r="AD56" s="10" t="s">
        <v>17</v>
      </c>
      <c r="AE56" s="95">
        <v>0.375</v>
      </c>
    </row>
    <row r="57" spans="1:31" ht="12.75" customHeight="1" thickTop="1" thickBot="1" x14ac:dyDescent="0.4">
      <c r="A57" s="23">
        <v>54</v>
      </c>
      <c r="B57" s="23">
        <v>2</v>
      </c>
      <c r="C57" s="99">
        <v>42848</v>
      </c>
      <c r="D57" s="35" t="s">
        <v>175</v>
      </c>
      <c r="E57" s="24" t="str">
        <f t="shared" si="8"/>
        <v>HENRY  REID FC 30</v>
      </c>
      <c r="F57" s="25" t="str">
        <f t="shared" si="8"/>
        <v>STAMFORD FC</v>
      </c>
      <c r="G57" s="73"/>
      <c r="H57" s="97">
        <v>0.33333333333333331</v>
      </c>
      <c r="I57" s="25" t="str">
        <f>VLOOKUP(E57,fields,2)</f>
        <v>Ludlowe HS, Fairfield</v>
      </c>
      <c r="J57" s="75"/>
      <c r="M57" s="5" t="s">
        <v>153</v>
      </c>
      <c r="N57" s="5" t="s">
        <v>158</v>
      </c>
      <c r="P57" s="20" t="s">
        <v>168</v>
      </c>
      <c r="Q57" s="7" t="s">
        <v>168</v>
      </c>
      <c r="R57" s="7" t="s">
        <v>66</v>
      </c>
      <c r="T57" s="4" t="s">
        <v>136</v>
      </c>
      <c r="U57" s="11" t="s">
        <v>47</v>
      </c>
      <c r="V57" s="1">
        <v>52</v>
      </c>
      <c r="W57" s="4" t="s">
        <v>131</v>
      </c>
      <c r="X57" s="11" t="s">
        <v>173</v>
      </c>
      <c r="Z57" s="20" t="s">
        <v>168</v>
      </c>
      <c r="AA57" s="3" t="s">
        <v>168</v>
      </c>
      <c r="AB57" s="7" t="s">
        <v>66</v>
      </c>
      <c r="AD57" s="10" t="s">
        <v>168</v>
      </c>
      <c r="AE57" s="95">
        <v>0.41666666666666702</v>
      </c>
    </row>
    <row r="58" spans="1:31" ht="12.75" customHeight="1" thickTop="1" thickBot="1" x14ac:dyDescent="0.4">
      <c r="A58" s="23">
        <v>55</v>
      </c>
      <c r="B58" s="23">
        <v>2</v>
      </c>
      <c r="C58" s="99">
        <v>42848</v>
      </c>
      <c r="D58" s="35" t="s">
        <v>175</v>
      </c>
      <c r="E58" s="24" t="str">
        <f t="shared" si="8"/>
        <v>BYE</v>
      </c>
      <c r="F58" s="25" t="str">
        <f t="shared" si="8"/>
        <v>NEWTOWN SALTY DOGS</v>
      </c>
      <c r="G58" s="73"/>
      <c r="H58" s="97">
        <f>VLOOKUP(E58,START_TIMES,2)</f>
        <v>0.41666666666666669</v>
      </c>
      <c r="I58" s="25" t="str">
        <f>VLOOKUP(E58,fields,2)</f>
        <v>--</v>
      </c>
      <c r="J58" s="75"/>
      <c r="M58" s="5" t="s">
        <v>150</v>
      </c>
      <c r="N58" s="5" t="s">
        <v>157</v>
      </c>
      <c r="P58" s="10" t="s">
        <v>24</v>
      </c>
      <c r="Q58" s="7" t="s">
        <v>24</v>
      </c>
      <c r="R58" s="7" t="s">
        <v>65</v>
      </c>
      <c r="T58" s="4" t="s">
        <v>138</v>
      </c>
      <c r="U58" s="13" t="s">
        <v>48</v>
      </c>
      <c r="V58" s="1">
        <v>53</v>
      </c>
      <c r="W58" s="4" t="s">
        <v>132</v>
      </c>
      <c r="X58" s="10" t="s">
        <v>40</v>
      </c>
      <c r="Z58" s="10" t="s">
        <v>24</v>
      </c>
      <c r="AA58" s="7" t="s">
        <v>24</v>
      </c>
      <c r="AB58" s="7" t="s">
        <v>197</v>
      </c>
      <c r="AD58" s="11" t="s">
        <v>24</v>
      </c>
      <c r="AE58" s="95">
        <v>0.41666666666666702</v>
      </c>
    </row>
    <row r="59" spans="1:31" ht="12.75" customHeight="1" thickTop="1" thickBot="1" x14ac:dyDescent="0.4">
      <c r="A59" s="23">
        <v>56</v>
      </c>
      <c r="B59" s="23"/>
      <c r="C59" s="99"/>
      <c r="D59" s="27" t="s">
        <v>0</v>
      </c>
      <c r="E59" s="24"/>
      <c r="F59" s="25"/>
      <c r="G59" s="73"/>
      <c r="H59" s="97"/>
      <c r="I59" s="25"/>
      <c r="J59" s="75"/>
      <c r="M59" s="5"/>
      <c r="N59" s="5"/>
      <c r="P59" s="10" t="s">
        <v>217</v>
      </c>
      <c r="Q59" s="7" t="s">
        <v>217</v>
      </c>
      <c r="R59" s="7" t="s">
        <v>77</v>
      </c>
      <c r="T59" s="4" t="s">
        <v>141</v>
      </c>
      <c r="U59" s="10" t="s">
        <v>167</v>
      </c>
      <c r="V59" s="1">
        <v>54</v>
      </c>
      <c r="W59" s="4" t="s">
        <v>133</v>
      </c>
      <c r="X59" s="10" t="s">
        <v>172</v>
      </c>
      <c r="Z59" s="10" t="s">
        <v>217</v>
      </c>
      <c r="AA59" s="7" t="s">
        <v>217</v>
      </c>
      <c r="AB59" s="7" t="s">
        <v>77</v>
      </c>
      <c r="AD59" s="10" t="s">
        <v>217</v>
      </c>
      <c r="AE59" s="95">
        <v>0.33333333333333331</v>
      </c>
    </row>
    <row r="60" spans="1:31" ht="12.75" customHeight="1" thickTop="1" thickBot="1" x14ac:dyDescent="0.4">
      <c r="A60" s="23">
        <v>57</v>
      </c>
      <c r="B60" s="23">
        <v>2</v>
      </c>
      <c r="C60" s="99">
        <v>42848</v>
      </c>
      <c r="D60" s="36" t="s">
        <v>11</v>
      </c>
      <c r="E60" s="24" t="str">
        <f t="shared" ref="E60:F64" si="9">VLOOKUP(M60,Teams,2)</f>
        <v>STORM FC</v>
      </c>
      <c r="F60" s="25" t="str">
        <f t="shared" si="9"/>
        <v>NORWALK MARINERS</v>
      </c>
      <c r="G60" s="73"/>
      <c r="H60" s="97">
        <f>VLOOKUP(E60,START_TIMES,2)</f>
        <v>0.375</v>
      </c>
      <c r="I60" s="25" t="str">
        <f>VLOOKUP(E60,fields,2)</f>
        <v>Wakeman Park, Westport</v>
      </c>
      <c r="J60" s="75"/>
      <c r="L60" s="22"/>
      <c r="M60" s="5" t="s">
        <v>106</v>
      </c>
      <c r="N60" s="5" t="s">
        <v>104</v>
      </c>
      <c r="P60" s="10" t="s">
        <v>42</v>
      </c>
      <c r="Q60" s="3" t="s">
        <v>42</v>
      </c>
      <c r="R60" s="3" t="s">
        <v>83</v>
      </c>
      <c r="T60" s="4" t="s">
        <v>142</v>
      </c>
      <c r="U60" s="20" t="s">
        <v>168</v>
      </c>
      <c r="V60" s="1">
        <v>55</v>
      </c>
      <c r="W60" s="4" t="s">
        <v>134</v>
      </c>
      <c r="X60" s="11" t="s">
        <v>187</v>
      </c>
      <c r="Z60" s="10" t="s">
        <v>42</v>
      </c>
      <c r="AA60" s="3" t="s">
        <v>42</v>
      </c>
      <c r="AB60" s="3" t="s">
        <v>83</v>
      </c>
      <c r="AD60" s="16" t="s">
        <v>42</v>
      </c>
      <c r="AE60" s="95">
        <v>0.41666666666666702</v>
      </c>
    </row>
    <row r="61" spans="1:31" ht="12.75" customHeight="1" thickTop="1" thickBot="1" x14ac:dyDescent="0.4">
      <c r="A61" s="23">
        <v>58</v>
      </c>
      <c r="B61" s="23">
        <v>2</v>
      </c>
      <c r="C61" s="99">
        <v>42848</v>
      </c>
      <c r="D61" s="36" t="s">
        <v>11</v>
      </c>
      <c r="E61" s="24" t="str">
        <f t="shared" si="9"/>
        <v xml:space="preserve">WILTON WARRIORS </v>
      </c>
      <c r="F61" s="25" t="str">
        <f t="shared" si="9"/>
        <v>RIDGEFIELD KICKS</v>
      </c>
      <c r="G61" s="73"/>
      <c r="H61" s="97">
        <f>VLOOKUP(E61,START_TIMES,2)</f>
        <v>0.41666666666666702</v>
      </c>
      <c r="I61" s="25" t="str">
        <f>VLOOKUP(E61,fields,2)</f>
        <v>Lilly Field, Wilton</v>
      </c>
      <c r="J61" s="75"/>
      <c r="M61" s="5" t="s">
        <v>109</v>
      </c>
      <c r="N61" s="5" t="s">
        <v>105</v>
      </c>
      <c r="P61" s="11" t="s">
        <v>25</v>
      </c>
      <c r="Q61" s="3" t="s">
        <v>25</v>
      </c>
      <c r="R61" s="7" t="s">
        <v>84</v>
      </c>
      <c r="T61" s="4" t="s">
        <v>92</v>
      </c>
      <c r="U61" s="11" t="s">
        <v>58</v>
      </c>
      <c r="V61" s="1">
        <v>56</v>
      </c>
      <c r="W61" s="4" t="s">
        <v>136</v>
      </c>
      <c r="X61" s="11" t="s">
        <v>47</v>
      </c>
      <c r="Z61" s="11" t="s">
        <v>25</v>
      </c>
      <c r="AA61" s="3" t="s">
        <v>25</v>
      </c>
      <c r="AB61" s="7" t="s">
        <v>84</v>
      </c>
      <c r="AD61" s="13" t="s">
        <v>25</v>
      </c>
      <c r="AE61" s="95">
        <v>0.41666666666666702</v>
      </c>
    </row>
    <row r="62" spans="1:31" ht="12.75" customHeight="1" thickTop="1" thickBot="1" x14ac:dyDescent="0.4">
      <c r="A62" s="23">
        <v>59</v>
      </c>
      <c r="B62" s="23">
        <v>2</v>
      </c>
      <c r="C62" s="99">
        <v>42848</v>
      </c>
      <c r="D62" s="36" t="s">
        <v>11</v>
      </c>
      <c r="E62" s="24" t="str">
        <f t="shared" si="9"/>
        <v>FAIRFIELD GAC</v>
      </c>
      <c r="F62" s="25" t="str">
        <f t="shared" si="9"/>
        <v>DANBURY UNITED 40</v>
      </c>
      <c r="G62" s="73"/>
      <c r="H62" s="97">
        <f>VLOOKUP(E62,START_TIMES,2)</f>
        <v>0.41666666666666702</v>
      </c>
      <c r="I62" s="25" t="str">
        <f>VLOOKUP(E62,fields,2)</f>
        <v>Ludlowe HS, Fairfield</v>
      </c>
      <c r="J62" s="75"/>
      <c r="M62" s="5" t="s">
        <v>162</v>
      </c>
      <c r="N62" s="5" t="s">
        <v>161</v>
      </c>
      <c r="P62" s="11" t="s">
        <v>38</v>
      </c>
      <c r="Q62" s="3" t="s">
        <v>38</v>
      </c>
      <c r="R62" s="7" t="s">
        <v>59</v>
      </c>
      <c r="T62" s="4" t="s">
        <v>144</v>
      </c>
      <c r="U62" s="11" t="s">
        <v>185</v>
      </c>
      <c r="V62" s="1">
        <v>57</v>
      </c>
      <c r="W62" s="4" t="s">
        <v>138</v>
      </c>
      <c r="X62" s="13" t="s">
        <v>48</v>
      </c>
      <c r="Z62" s="11" t="s">
        <v>38</v>
      </c>
      <c r="AA62" s="3" t="s">
        <v>38</v>
      </c>
      <c r="AB62" s="7" t="s">
        <v>59</v>
      </c>
      <c r="AD62" s="10" t="s">
        <v>38</v>
      </c>
      <c r="AE62" s="95">
        <v>0.41666666666666702</v>
      </c>
    </row>
    <row r="63" spans="1:31" ht="12.75" customHeight="1" thickTop="1" thickBot="1" x14ac:dyDescent="0.4">
      <c r="A63" s="23">
        <v>60</v>
      </c>
      <c r="B63" s="23">
        <v>2</v>
      </c>
      <c r="C63" s="99">
        <v>42848</v>
      </c>
      <c r="D63" s="36" t="s">
        <v>11</v>
      </c>
      <c r="E63" s="24" t="str">
        <f t="shared" si="9"/>
        <v>GREENWICH PUMAS</v>
      </c>
      <c r="F63" s="25" t="str">
        <f t="shared" si="9"/>
        <v>WATERBURY ALBANIANS</v>
      </c>
      <c r="G63" s="73"/>
      <c r="H63" s="97">
        <f>VLOOKUP(E63,START_TIMES,2)</f>
        <v>0.41666666666666702</v>
      </c>
      <c r="I63" s="25" t="str">
        <f>VLOOKUP(E63,fields,2)</f>
        <v>tbd</v>
      </c>
      <c r="J63" s="75"/>
      <c r="M63" s="5" t="s">
        <v>163</v>
      </c>
      <c r="N63" s="5" t="s">
        <v>108</v>
      </c>
      <c r="P63" s="10" t="s">
        <v>54</v>
      </c>
      <c r="Q63" s="3" t="s">
        <v>54</v>
      </c>
      <c r="R63" s="7" t="s">
        <v>59</v>
      </c>
      <c r="T63" s="4" t="s">
        <v>146</v>
      </c>
      <c r="U63" s="10" t="s">
        <v>45</v>
      </c>
      <c r="V63" s="1">
        <v>58</v>
      </c>
      <c r="W63" s="4" t="s">
        <v>141</v>
      </c>
      <c r="X63" s="10" t="s">
        <v>167</v>
      </c>
      <c r="Z63" s="10" t="s">
        <v>54</v>
      </c>
      <c r="AA63" s="3" t="s">
        <v>54</v>
      </c>
      <c r="AB63" s="7" t="s">
        <v>59</v>
      </c>
      <c r="AD63" s="11" t="s">
        <v>54</v>
      </c>
      <c r="AE63" s="95">
        <v>0.41666666666666702</v>
      </c>
    </row>
    <row r="64" spans="1:31" ht="12.75" customHeight="1" thickTop="1" thickBot="1" x14ac:dyDescent="0.4">
      <c r="A64" s="23">
        <v>61</v>
      </c>
      <c r="B64" s="23">
        <v>2</v>
      </c>
      <c r="C64" s="99">
        <v>42848</v>
      </c>
      <c r="D64" s="36" t="s">
        <v>11</v>
      </c>
      <c r="E64" s="24" t="str">
        <f t="shared" si="9"/>
        <v>CHESHIRE AZZURRI 40</v>
      </c>
      <c r="F64" s="25" t="str">
        <f t="shared" si="9"/>
        <v>VASCO DA GAMA 40</v>
      </c>
      <c r="G64" s="73"/>
      <c r="H64" s="97">
        <f>VLOOKUP(E64,START_TIMES,2)</f>
        <v>0.41666666666666669</v>
      </c>
      <c r="I64" s="25" t="str">
        <f>VLOOKUP(E64,fields,2)</f>
        <v>Quinnipiac Park, Cheshire</v>
      </c>
      <c r="J64" s="75"/>
      <c r="M64" s="5" t="s">
        <v>160</v>
      </c>
      <c r="N64" s="5" t="s">
        <v>107</v>
      </c>
      <c r="P64" s="11" t="s">
        <v>31</v>
      </c>
      <c r="Q64" s="7" t="s">
        <v>31</v>
      </c>
      <c r="R64" s="7" t="s">
        <v>59</v>
      </c>
      <c r="T64" s="4" t="s">
        <v>147</v>
      </c>
      <c r="U64" s="10" t="s">
        <v>46</v>
      </c>
      <c r="V64" s="1">
        <v>59</v>
      </c>
      <c r="W64" s="4" t="s">
        <v>142</v>
      </c>
      <c r="X64" s="20" t="s">
        <v>168</v>
      </c>
      <c r="Z64" s="11" t="s">
        <v>31</v>
      </c>
      <c r="AA64" s="7" t="s">
        <v>31</v>
      </c>
      <c r="AB64" s="7" t="s">
        <v>59</v>
      </c>
      <c r="AD64" s="20" t="s">
        <v>31</v>
      </c>
      <c r="AE64" s="95">
        <v>0.41666666666666702</v>
      </c>
    </row>
    <row r="65" spans="1:31" ht="12.75" customHeight="1" thickTop="1" thickBot="1" x14ac:dyDescent="0.4">
      <c r="A65" s="23">
        <v>62</v>
      </c>
      <c r="B65" s="23" t="s">
        <v>0</v>
      </c>
      <c r="C65" s="99"/>
      <c r="D65" s="27" t="s">
        <v>0</v>
      </c>
      <c r="E65" s="24"/>
      <c r="F65" s="25"/>
      <c r="G65" s="73"/>
      <c r="H65" s="97"/>
      <c r="I65" s="25"/>
      <c r="J65" s="75"/>
      <c r="M65" s="5"/>
      <c r="N65" s="5"/>
      <c r="P65" s="11" t="s">
        <v>192</v>
      </c>
      <c r="Q65" s="3" t="s">
        <v>192</v>
      </c>
      <c r="R65" s="14" t="s">
        <v>64</v>
      </c>
      <c r="T65" s="4" t="s">
        <v>148</v>
      </c>
      <c r="U65" s="10" t="s">
        <v>169</v>
      </c>
      <c r="V65" s="1">
        <v>60</v>
      </c>
      <c r="W65" s="4" t="s">
        <v>144</v>
      </c>
      <c r="X65" s="11" t="s">
        <v>185</v>
      </c>
      <c r="Z65" s="11" t="s">
        <v>192</v>
      </c>
      <c r="AA65" s="3" t="s">
        <v>192</v>
      </c>
      <c r="AB65" s="14" t="s">
        <v>64</v>
      </c>
      <c r="AD65" s="13" t="s">
        <v>192</v>
      </c>
      <c r="AE65" s="95">
        <v>0.375</v>
      </c>
    </row>
    <row r="66" spans="1:31" ht="12.75" customHeight="1" thickTop="1" thickBot="1" x14ac:dyDescent="0.4">
      <c r="A66" s="23">
        <v>63</v>
      </c>
      <c r="B66" s="23">
        <v>2</v>
      </c>
      <c r="C66" s="99">
        <v>42848</v>
      </c>
      <c r="D66" s="37" t="s">
        <v>12</v>
      </c>
      <c r="E66" s="24" t="str">
        <f t="shared" ref="E66:F70" si="10">VLOOKUP(M66,Teams,2)</f>
        <v xml:space="preserve">GUILFORD CELTIC </v>
      </c>
      <c r="F66" s="25" t="str">
        <f t="shared" si="10"/>
        <v>NEWINGTON PORTUGUESE 40</v>
      </c>
      <c r="G66" s="73"/>
      <c r="H66" s="97">
        <f>VLOOKUP(E66,START_TIMES,2)</f>
        <v>0.41666666666666702</v>
      </c>
      <c r="I66" s="25" t="str">
        <f>VLOOKUP(E66,fields,2)</f>
        <v>Bittner Park, Guilford</v>
      </c>
      <c r="J66" s="75"/>
      <c r="M66" s="5" t="s">
        <v>114</v>
      </c>
      <c r="N66" s="5" t="s">
        <v>116</v>
      </c>
      <c r="P66" s="10" t="s">
        <v>211</v>
      </c>
      <c r="Q66" s="7" t="s">
        <v>211</v>
      </c>
      <c r="R66" s="7" t="s">
        <v>186</v>
      </c>
      <c r="T66" s="4" t="s">
        <v>149</v>
      </c>
      <c r="U66" s="16" t="s">
        <v>215</v>
      </c>
      <c r="V66" s="1">
        <v>61</v>
      </c>
      <c r="W66" s="4" t="s">
        <v>146</v>
      </c>
      <c r="X66" s="10" t="s">
        <v>45</v>
      </c>
      <c r="Z66" s="10" t="s">
        <v>211</v>
      </c>
      <c r="AA66" s="3" t="s">
        <v>26</v>
      </c>
      <c r="AB66" s="7" t="s">
        <v>186</v>
      </c>
      <c r="AD66" s="11" t="s">
        <v>211</v>
      </c>
      <c r="AE66" s="95">
        <v>0.33333333333333331</v>
      </c>
    </row>
    <row r="67" spans="1:31" ht="12.75" customHeight="1" thickTop="1" thickBot="1" x14ac:dyDescent="0.4">
      <c r="A67" s="23">
        <v>64</v>
      </c>
      <c r="B67" s="23">
        <v>2</v>
      </c>
      <c r="C67" s="99">
        <v>42848</v>
      </c>
      <c r="D67" s="37" t="s">
        <v>12</v>
      </c>
      <c r="E67" s="24" t="str">
        <f t="shared" si="10"/>
        <v>NEW HAVEN AMERICANS</v>
      </c>
      <c r="F67" s="25" t="str">
        <f t="shared" si="10"/>
        <v>STAMFORD UNITED</v>
      </c>
      <c r="G67" s="73"/>
      <c r="H67" s="97">
        <f>VLOOKUP(E67,START_TIMES,2)</f>
        <v>0.41666666666666702</v>
      </c>
      <c r="I67" s="25" t="str">
        <f>VLOOKUP(E67,fields,2)</f>
        <v>Peck Place School, Orange</v>
      </c>
      <c r="J67" s="75"/>
      <c r="K67" s="22"/>
      <c r="L67" s="22"/>
      <c r="M67" s="5" t="s">
        <v>115</v>
      </c>
      <c r="N67" s="5" t="s">
        <v>119</v>
      </c>
      <c r="P67" s="10" t="s">
        <v>26</v>
      </c>
      <c r="Q67" s="8" t="s">
        <v>26</v>
      </c>
      <c r="R67" s="7" t="s">
        <v>186</v>
      </c>
      <c r="T67" s="4" t="s">
        <v>135</v>
      </c>
      <c r="U67" s="10" t="s">
        <v>49</v>
      </c>
      <c r="V67" s="1">
        <v>62</v>
      </c>
      <c r="W67" s="4" t="s">
        <v>147</v>
      </c>
      <c r="X67" s="10" t="s">
        <v>46</v>
      </c>
      <c r="Z67" s="10" t="s">
        <v>26</v>
      </c>
      <c r="AA67" s="7" t="s">
        <v>185</v>
      </c>
      <c r="AB67" s="7" t="s">
        <v>186</v>
      </c>
      <c r="AD67" s="11" t="s">
        <v>26</v>
      </c>
      <c r="AE67" s="95">
        <v>0.41666666666666702</v>
      </c>
    </row>
    <row r="68" spans="1:31" ht="12.75" customHeight="1" thickTop="1" thickBot="1" x14ac:dyDescent="0.4">
      <c r="A68" s="23">
        <v>65</v>
      </c>
      <c r="B68" s="23">
        <v>2</v>
      </c>
      <c r="C68" s="99">
        <v>42848</v>
      </c>
      <c r="D68" s="37" t="s">
        <v>12</v>
      </c>
      <c r="E68" s="24" t="str">
        <f t="shared" si="10"/>
        <v>GREENWICH GUNNERS 40</v>
      </c>
      <c r="F68" s="25" t="str">
        <f t="shared" si="10"/>
        <v>GREENWICH ARSENAL 40</v>
      </c>
      <c r="G68" s="73"/>
      <c r="H68" s="97">
        <v>0.33333333333333331</v>
      </c>
      <c r="I68" s="25" t="str">
        <f>VLOOKUP(E68,fields,2)</f>
        <v>tbd</v>
      </c>
      <c r="J68" s="75"/>
      <c r="M68" s="5" t="s">
        <v>112</v>
      </c>
      <c r="N68" s="5" t="s">
        <v>111</v>
      </c>
      <c r="P68" s="11" t="s">
        <v>185</v>
      </c>
      <c r="Q68" s="7" t="s">
        <v>185</v>
      </c>
      <c r="R68" s="7" t="s">
        <v>186</v>
      </c>
      <c r="T68" s="4" t="s">
        <v>137</v>
      </c>
      <c r="U68" s="16" t="s">
        <v>41</v>
      </c>
      <c r="V68" s="1">
        <v>63</v>
      </c>
      <c r="W68" s="4" t="s">
        <v>148</v>
      </c>
      <c r="X68" s="10" t="s">
        <v>169</v>
      </c>
      <c r="Z68" s="11" t="s">
        <v>185</v>
      </c>
      <c r="AA68" s="7" t="s">
        <v>185</v>
      </c>
      <c r="AB68" s="7" t="s">
        <v>186</v>
      </c>
      <c r="AD68" s="11" t="s">
        <v>185</v>
      </c>
      <c r="AE68" s="95">
        <v>0.41666666666666702</v>
      </c>
    </row>
    <row r="69" spans="1:31" ht="12.75" customHeight="1" thickTop="1" thickBot="1" x14ac:dyDescent="0.4">
      <c r="A69" s="23">
        <v>66</v>
      </c>
      <c r="B69" s="23">
        <v>2</v>
      </c>
      <c r="C69" s="99">
        <v>42848</v>
      </c>
      <c r="D69" s="37" t="s">
        <v>12</v>
      </c>
      <c r="E69" s="24" t="str">
        <f t="shared" si="10"/>
        <v>GUILFORD BELL CURVE</v>
      </c>
      <c r="F69" s="25" t="str">
        <f t="shared" si="10"/>
        <v>SOUTHEAST ROVERS</v>
      </c>
      <c r="G69" s="73"/>
      <c r="H69" s="97">
        <v>0.33333333333333331</v>
      </c>
      <c r="I69" s="25" t="str">
        <f>VLOOKUP(E69,fields,2)</f>
        <v>Guilford HS, Guilford</v>
      </c>
      <c r="J69" s="75"/>
      <c r="M69" s="5" t="s">
        <v>113</v>
      </c>
      <c r="N69" s="5" t="s">
        <v>118</v>
      </c>
      <c r="P69" s="10" t="s">
        <v>166</v>
      </c>
      <c r="Q69" s="3" t="s">
        <v>166</v>
      </c>
      <c r="R69" s="7" t="s">
        <v>205</v>
      </c>
      <c r="T69" s="4" t="s">
        <v>139</v>
      </c>
      <c r="U69" s="11" t="s">
        <v>50</v>
      </c>
      <c r="V69" s="1">
        <v>64</v>
      </c>
      <c r="W69" s="4" t="s">
        <v>149</v>
      </c>
      <c r="X69" s="16" t="s">
        <v>215</v>
      </c>
      <c r="Z69" s="10" t="s">
        <v>166</v>
      </c>
      <c r="AA69" s="3" t="s">
        <v>166</v>
      </c>
      <c r="AB69" s="7" t="s">
        <v>205</v>
      </c>
      <c r="AD69" s="11" t="s">
        <v>166</v>
      </c>
      <c r="AE69" s="95">
        <v>0.41666666666666702</v>
      </c>
    </row>
    <row r="70" spans="1:31" ht="12.75" customHeight="1" thickTop="1" thickBot="1" x14ac:dyDescent="0.4">
      <c r="A70" s="23">
        <v>67</v>
      </c>
      <c r="B70" s="23">
        <v>2</v>
      </c>
      <c r="C70" s="99">
        <v>42848</v>
      </c>
      <c r="D70" s="37" t="s">
        <v>12</v>
      </c>
      <c r="E70" s="24" t="str">
        <f t="shared" si="10"/>
        <v>DERBY QUITUS</v>
      </c>
      <c r="F70" s="25" t="str">
        <f t="shared" si="10"/>
        <v xml:space="preserve">NORWALK SPORT COLOMBIA </v>
      </c>
      <c r="G70" s="73"/>
      <c r="H70" s="97">
        <v>0.33333333333333331</v>
      </c>
      <c r="I70" s="25" t="str">
        <f>VLOOKUP(E70,fields,2)</f>
        <v>Witek Park, Derby</v>
      </c>
      <c r="J70" s="75"/>
      <c r="M70" s="5" t="s">
        <v>110</v>
      </c>
      <c r="N70" s="5" t="s">
        <v>117</v>
      </c>
      <c r="P70" s="16" t="s">
        <v>18</v>
      </c>
      <c r="Q70" s="3" t="s">
        <v>18</v>
      </c>
      <c r="R70" s="7" t="s">
        <v>87</v>
      </c>
      <c r="T70" s="4" t="s">
        <v>140</v>
      </c>
      <c r="U70" s="13" t="s">
        <v>42</v>
      </c>
      <c r="V70" s="1">
        <v>65</v>
      </c>
      <c r="W70" s="4" t="s">
        <v>135</v>
      </c>
      <c r="X70" s="10" t="s">
        <v>49</v>
      </c>
      <c r="Z70" s="16" t="s">
        <v>18</v>
      </c>
      <c r="AA70" s="3" t="s">
        <v>18</v>
      </c>
      <c r="AB70" s="7" t="s">
        <v>87</v>
      </c>
      <c r="AD70" s="10" t="s">
        <v>18</v>
      </c>
      <c r="AE70" s="95">
        <v>0.375</v>
      </c>
    </row>
    <row r="71" spans="1:31" ht="12.75" customHeight="1" thickTop="1" thickBot="1" x14ac:dyDescent="0.4">
      <c r="A71" s="23">
        <v>68</v>
      </c>
      <c r="B71" s="23" t="s">
        <v>0</v>
      </c>
      <c r="C71" s="99"/>
      <c r="D71" s="27" t="s">
        <v>0</v>
      </c>
      <c r="E71" s="24"/>
      <c r="F71" s="25"/>
      <c r="G71" s="73"/>
      <c r="H71" s="97"/>
      <c r="I71" s="25"/>
      <c r="J71" s="75"/>
      <c r="M71" s="5"/>
      <c r="N71" s="5"/>
      <c r="P71" s="11" t="s">
        <v>43</v>
      </c>
      <c r="Q71" s="7" t="s">
        <v>43</v>
      </c>
      <c r="R71" s="7" t="s">
        <v>81</v>
      </c>
      <c r="T71" s="4" t="s">
        <v>143</v>
      </c>
      <c r="U71" s="10" t="s">
        <v>43</v>
      </c>
      <c r="V71" s="1">
        <v>66</v>
      </c>
      <c r="W71" s="4" t="s">
        <v>137</v>
      </c>
      <c r="X71" s="16" t="s">
        <v>41</v>
      </c>
      <c r="Z71" s="11" t="s">
        <v>43</v>
      </c>
      <c r="AA71" s="7" t="s">
        <v>43</v>
      </c>
      <c r="AB71" s="7" t="s">
        <v>81</v>
      </c>
      <c r="AD71" s="11" t="s">
        <v>43</v>
      </c>
      <c r="AE71" s="95">
        <v>0.41666666666666702</v>
      </c>
    </row>
    <row r="72" spans="1:31" ht="12.75" customHeight="1" thickTop="1" thickBot="1" x14ac:dyDescent="0.4">
      <c r="A72" s="23">
        <v>69</v>
      </c>
      <c r="B72" s="23">
        <v>2</v>
      </c>
      <c r="C72" s="99">
        <v>42848</v>
      </c>
      <c r="D72" s="38" t="s">
        <v>13</v>
      </c>
      <c r="E72" s="24" t="str">
        <f t="shared" ref="E72:F76" si="11">VLOOKUP(M72,Teams,2)</f>
        <v>NORTH BRANFORD 40</v>
      </c>
      <c r="F72" s="25" t="str">
        <f t="shared" si="11"/>
        <v>PAN ZONES</v>
      </c>
      <c r="G72" s="73"/>
      <c r="H72" s="97">
        <f>VLOOKUP(E72,START_TIMES,2)</f>
        <v>0.41666666666666702</v>
      </c>
      <c r="I72" s="25" t="str">
        <f>VLOOKUP(E72,fields,2)</f>
        <v>Coginchaug HS, Durham</v>
      </c>
      <c r="J72" s="75"/>
      <c r="M72" s="5" t="s">
        <v>124</v>
      </c>
      <c r="N72" s="5" t="s">
        <v>126</v>
      </c>
      <c r="P72" s="20" t="s">
        <v>210</v>
      </c>
      <c r="Q72" s="89" t="s">
        <v>210</v>
      </c>
      <c r="R72" s="91" t="s">
        <v>220</v>
      </c>
      <c r="T72" s="4" t="s">
        <v>98</v>
      </c>
      <c r="U72" s="11" t="s">
        <v>16</v>
      </c>
      <c r="V72" s="1">
        <v>67</v>
      </c>
      <c r="W72" s="4" t="s">
        <v>139</v>
      </c>
      <c r="X72" s="11" t="s">
        <v>50</v>
      </c>
      <c r="Z72" s="20" t="s">
        <v>210</v>
      </c>
      <c r="AA72" s="7" t="s">
        <v>210</v>
      </c>
      <c r="AB72" s="7" t="s">
        <v>220</v>
      </c>
      <c r="AD72" s="11" t="s">
        <v>210</v>
      </c>
      <c r="AE72" s="95">
        <v>0.41666666666666702</v>
      </c>
    </row>
    <row r="73" spans="1:31" ht="12.75" customHeight="1" thickTop="1" thickBot="1" x14ac:dyDescent="0.4">
      <c r="A73" s="23">
        <v>70</v>
      </c>
      <c r="B73" s="23">
        <v>2</v>
      </c>
      <c r="C73" s="99">
        <v>42848</v>
      </c>
      <c r="D73" s="38" t="s">
        <v>13</v>
      </c>
      <c r="E73" s="24" t="str">
        <f t="shared" si="11"/>
        <v>NORTH HAVEN SC</v>
      </c>
      <c r="F73" s="25" t="str">
        <f t="shared" si="11"/>
        <v>WILTON WOLVES</v>
      </c>
      <c r="G73" s="73"/>
      <c r="H73" s="97">
        <f>VLOOKUP(E73,START_TIMES,2)</f>
        <v>0.41666666666666702</v>
      </c>
      <c r="I73" s="25" t="str">
        <f>VLOOKUP(E73,fields,2)</f>
        <v>Ridge Road, North Haven</v>
      </c>
      <c r="J73" s="75"/>
      <c r="M73" s="5" t="s">
        <v>125</v>
      </c>
      <c r="N73" s="5" t="s">
        <v>129</v>
      </c>
      <c r="P73" s="13" t="s">
        <v>44</v>
      </c>
      <c r="Q73" s="7" t="s">
        <v>44</v>
      </c>
      <c r="R73" s="3" t="s">
        <v>78</v>
      </c>
      <c r="T73" s="4" t="s">
        <v>145</v>
      </c>
      <c r="U73" s="10" t="s">
        <v>44</v>
      </c>
      <c r="V73" s="1">
        <v>68</v>
      </c>
      <c r="W73" s="4" t="s">
        <v>140</v>
      </c>
      <c r="X73" s="13" t="s">
        <v>42</v>
      </c>
      <c r="Z73" s="13" t="s">
        <v>44</v>
      </c>
      <c r="AA73" s="7" t="s">
        <v>44</v>
      </c>
      <c r="AB73" s="3" t="s">
        <v>78</v>
      </c>
      <c r="AD73" s="13" t="s">
        <v>44</v>
      </c>
      <c r="AE73" s="95">
        <v>0.41666666666666702</v>
      </c>
    </row>
    <row r="74" spans="1:31" ht="12.75" customHeight="1" thickTop="1" thickBot="1" x14ac:dyDescent="0.4">
      <c r="A74" s="23">
        <v>71</v>
      </c>
      <c r="B74" s="23">
        <v>2</v>
      </c>
      <c r="C74" s="99">
        <v>42848</v>
      </c>
      <c r="D74" s="38" t="s">
        <v>13</v>
      </c>
      <c r="E74" s="24" t="str">
        <f t="shared" si="11"/>
        <v>HAMDEN UNITED</v>
      </c>
      <c r="F74" s="25" t="str">
        <f t="shared" si="11"/>
        <v>ELI'S FC</v>
      </c>
      <c r="G74" s="73"/>
      <c r="H74" s="97">
        <f>VLOOKUP(E74,START_TIMES,2)</f>
        <v>0.41666666666666702</v>
      </c>
      <c r="I74" s="25" t="str">
        <f>VLOOKUP(E74,fields,2)</f>
        <v>Hamden MS, Hamden</v>
      </c>
      <c r="J74" s="75"/>
      <c r="M74" s="5" t="s">
        <v>122</v>
      </c>
      <c r="N74" s="5" t="s">
        <v>121</v>
      </c>
      <c r="P74" s="10" t="s">
        <v>193</v>
      </c>
      <c r="Q74" s="33" t="s">
        <v>193</v>
      </c>
      <c r="R74" s="7" t="s">
        <v>73</v>
      </c>
      <c r="T74" s="4" t="s">
        <v>100</v>
      </c>
      <c r="U74" s="11" t="s">
        <v>17</v>
      </c>
      <c r="V74" s="1">
        <v>69</v>
      </c>
      <c r="W74" s="4" t="s">
        <v>143</v>
      </c>
      <c r="X74" s="10" t="s">
        <v>43</v>
      </c>
      <c r="Z74" s="10" t="s">
        <v>193</v>
      </c>
      <c r="AA74" s="7" t="s">
        <v>193</v>
      </c>
      <c r="AB74" s="7" t="s">
        <v>73</v>
      </c>
      <c r="AD74" s="11" t="s">
        <v>193</v>
      </c>
      <c r="AE74" s="95">
        <v>0.41666666666666702</v>
      </c>
    </row>
    <row r="75" spans="1:31" ht="12.75" customHeight="1" thickTop="1" thickBot="1" x14ac:dyDescent="0.4">
      <c r="A75" s="23">
        <v>72</v>
      </c>
      <c r="B75" s="23">
        <v>2</v>
      </c>
      <c r="C75" s="99">
        <v>42848</v>
      </c>
      <c r="D75" s="38" t="s">
        <v>13</v>
      </c>
      <c r="E75" s="24" t="str">
        <f t="shared" si="11"/>
        <v>WALLINGFORD MORELIA</v>
      </c>
      <c r="F75" s="25" t="str">
        <f t="shared" si="11"/>
        <v>HENRY  REID FC 40</v>
      </c>
      <c r="G75" s="73"/>
      <c r="H75" s="97">
        <f>VLOOKUP(E75,START_TIMES,2)</f>
        <v>0.41666666666666702</v>
      </c>
      <c r="I75" s="25" t="str">
        <f>VLOOKUP(E75,fields,2)</f>
        <v>Woodhouse Field, Wallingford</v>
      </c>
      <c r="J75" s="75"/>
      <c r="M75" s="137" t="s">
        <v>128</v>
      </c>
      <c r="N75" s="137" t="s">
        <v>123</v>
      </c>
      <c r="P75" s="10" t="s">
        <v>39</v>
      </c>
      <c r="Q75" s="3" t="s">
        <v>39</v>
      </c>
      <c r="R75" s="7" t="s">
        <v>76</v>
      </c>
      <c r="T75" s="4" t="s">
        <v>95</v>
      </c>
      <c r="U75" s="20" t="s">
        <v>217</v>
      </c>
      <c r="V75" s="1">
        <v>70</v>
      </c>
      <c r="W75" s="4" t="s">
        <v>145</v>
      </c>
      <c r="X75" s="10" t="s">
        <v>44</v>
      </c>
      <c r="Z75" s="10" t="s">
        <v>39</v>
      </c>
      <c r="AA75" s="3" t="s">
        <v>39</v>
      </c>
      <c r="AB75" s="7" t="s">
        <v>76</v>
      </c>
      <c r="AD75" s="11" t="s">
        <v>39</v>
      </c>
      <c r="AE75" s="95">
        <v>0.41666666666666702</v>
      </c>
    </row>
    <row r="76" spans="1:31" ht="12.75" customHeight="1" thickTop="1" thickBot="1" x14ac:dyDescent="0.4">
      <c r="A76" s="23">
        <v>73</v>
      </c>
      <c r="B76" s="23">
        <v>2</v>
      </c>
      <c r="C76" s="99">
        <v>42848</v>
      </c>
      <c r="D76" s="38" t="s">
        <v>13</v>
      </c>
      <c r="E76" s="24" t="str">
        <f t="shared" si="11"/>
        <v xml:space="preserve">CHESHIRE UNITED </v>
      </c>
      <c r="F76" s="25" t="str">
        <f t="shared" si="11"/>
        <v>STAMFORD CITY</v>
      </c>
      <c r="G76" s="73"/>
      <c r="H76" s="97">
        <f>VLOOKUP(E76,START_TIMES,2)</f>
        <v>0.41666666666666702</v>
      </c>
      <c r="I76" s="25" t="str">
        <f>VLOOKUP(E76,fields,2)</f>
        <v>Quinnipiac Park, Cheshire</v>
      </c>
      <c r="J76" s="75"/>
      <c r="M76" s="5" t="s">
        <v>120</v>
      </c>
      <c r="N76" s="5" t="s">
        <v>127</v>
      </c>
      <c r="P76" s="11"/>
      <c r="Q76" s="22"/>
      <c r="R76" s="22"/>
      <c r="T76" s="4"/>
      <c r="U76" s="11"/>
      <c r="W76" s="4"/>
      <c r="AA76" s="22"/>
      <c r="AB76" s="22"/>
    </row>
    <row r="77" spans="1:31" ht="12.75" customHeight="1" thickTop="1" thickBot="1" x14ac:dyDescent="0.4">
      <c r="A77" s="23">
        <v>74</v>
      </c>
      <c r="B77" s="23" t="s">
        <v>0</v>
      </c>
      <c r="C77" s="99"/>
      <c r="D77" s="27" t="s">
        <v>0</v>
      </c>
      <c r="E77" s="24"/>
      <c r="F77" s="25"/>
      <c r="G77" s="73"/>
      <c r="H77" s="97"/>
      <c r="I77" s="25"/>
      <c r="J77" s="75"/>
      <c r="M77" s="5"/>
      <c r="N77" s="5"/>
      <c r="P77" s="11"/>
      <c r="Q77" s="22"/>
      <c r="R77" s="22"/>
      <c r="T77" s="4"/>
      <c r="U77" s="11"/>
      <c r="W77" s="4"/>
      <c r="AA77" s="22"/>
      <c r="AB77" s="22"/>
    </row>
    <row r="78" spans="1:31" ht="12.75" customHeight="1" thickTop="1" thickBot="1" x14ac:dyDescent="0.4">
      <c r="A78" s="23">
        <v>75</v>
      </c>
      <c r="B78" s="23">
        <v>2</v>
      </c>
      <c r="C78" s="99">
        <v>42848</v>
      </c>
      <c r="D78" s="28" t="s">
        <v>102</v>
      </c>
      <c r="E78" s="24" t="str">
        <f t="shared" ref="E78:F82" si="12">VLOOKUP(M78,Teams,2)</f>
        <v>GREENWICH GUNNERS 50</v>
      </c>
      <c r="F78" s="25" t="str">
        <f t="shared" si="12"/>
        <v>HARTFORD CAVALIERS</v>
      </c>
      <c r="G78" s="73"/>
      <c r="H78" s="97">
        <f>VLOOKUP(E78,START_TIMES,2)</f>
        <v>0.41666666666666702</v>
      </c>
      <c r="I78" s="25" t="str">
        <f>VLOOKUP(E78,fields,2)</f>
        <v>tbd</v>
      </c>
      <c r="J78" s="75"/>
      <c r="M78" s="5" t="s">
        <v>134</v>
      </c>
      <c r="N78" s="5" t="s">
        <v>138</v>
      </c>
      <c r="P78" s="11"/>
      <c r="Q78" s="22"/>
      <c r="R78" s="22"/>
      <c r="T78" s="4"/>
      <c r="U78" s="11"/>
      <c r="W78" s="4"/>
      <c r="AA78" s="22"/>
      <c r="AB78" s="7"/>
    </row>
    <row r="79" spans="1:31" ht="12.75" customHeight="1" thickTop="1" thickBot="1" x14ac:dyDescent="0.4">
      <c r="A79" s="23">
        <v>76</v>
      </c>
      <c r="B79" s="23">
        <v>2</v>
      </c>
      <c r="C79" s="99">
        <v>42848</v>
      </c>
      <c r="D79" s="28" t="s">
        <v>102</v>
      </c>
      <c r="E79" s="24" t="str">
        <f t="shared" si="12"/>
        <v>GUILFORD BLACK EAGLES</v>
      </c>
      <c r="F79" s="25" t="str">
        <f t="shared" si="12"/>
        <v>VASCO DA GAMA 50</v>
      </c>
      <c r="G79" s="73"/>
      <c r="H79" s="97">
        <f>VLOOKUP(E79,START_TIMES,2)</f>
        <v>0.41666666666666702</v>
      </c>
      <c r="I79" s="25" t="str">
        <f>VLOOKUP(E79,fields,2)</f>
        <v>Guilford HS, Guilford</v>
      </c>
      <c r="J79" s="75"/>
      <c r="M79" s="5" t="s">
        <v>136</v>
      </c>
      <c r="N79" s="5" t="s">
        <v>144</v>
      </c>
      <c r="P79" s="11"/>
      <c r="Q79" s="22"/>
      <c r="R79" s="22"/>
      <c r="T79" s="4"/>
      <c r="U79" s="11"/>
      <c r="W79" s="4"/>
      <c r="AA79" s="22"/>
      <c r="AB79" s="22"/>
    </row>
    <row r="80" spans="1:31" ht="12.75" customHeight="1" thickTop="1" thickBot="1" x14ac:dyDescent="0.4">
      <c r="A80" s="23">
        <v>77</v>
      </c>
      <c r="B80" s="23">
        <v>2</v>
      </c>
      <c r="C80" s="99">
        <v>42848</v>
      </c>
      <c r="D80" s="28" t="s">
        <v>102</v>
      </c>
      <c r="E80" s="24" t="str">
        <f t="shared" si="12"/>
        <v>DARIEN BLUE WAVE</v>
      </c>
      <c r="F80" s="25" t="str">
        <f t="shared" si="12"/>
        <v>CLUB NAPOLI 50</v>
      </c>
      <c r="G80" s="73"/>
      <c r="H80" s="97">
        <f>VLOOKUP(E80,START_TIMES,2)</f>
        <v>0.375</v>
      </c>
      <c r="I80" s="25" t="str">
        <f>VLOOKUP(E80,fields,2)</f>
        <v>Middlesex MS (Lower), Darien</v>
      </c>
      <c r="J80" s="75"/>
      <c r="M80" s="5" t="s">
        <v>132</v>
      </c>
      <c r="N80" s="5" t="s">
        <v>131</v>
      </c>
      <c r="P80" s="10"/>
      <c r="Q80" s="22"/>
      <c r="R80" s="22"/>
      <c r="T80" s="4"/>
      <c r="U80" s="11"/>
      <c r="X80" s="11"/>
      <c r="AA80" s="22"/>
      <c r="AB80" s="22"/>
    </row>
    <row r="81" spans="1:28" ht="12.75" customHeight="1" thickTop="1" thickBot="1" x14ac:dyDescent="0.4">
      <c r="A81" s="23">
        <v>78</v>
      </c>
      <c r="B81" s="23">
        <v>2</v>
      </c>
      <c r="C81" s="99">
        <v>42848</v>
      </c>
      <c r="D81" s="28" t="s">
        <v>102</v>
      </c>
      <c r="E81" s="24" t="str">
        <f t="shared" si="12"/>
        <v xml:space="preserve">GLASTONBURY CELTIC </v>
      </c>
      <c r="F81" s="25" t="str">
        <f t="shared" si="12"/>
        <v>POLONIA FALCON STARS FC</v>
      </c>
      <c r="G81" s="73"/>
      <c r="H81" s="136">
        <v>0.45833333333333331</v>
      </c>
      <c r="I81" s="25" t="str">
        <f>VLOOKUP(E81,fields,2)</f>
        <v>Irish American Club, Glastonbury</v>
      </c>
      <c r="J81" s="75"/>
      <c r="M81" s="5" t="s">
        <v>133</v>
      </c>
      <c r="N81" s="5" t="s">
        <v>142</v>
      </c>
      <c r="P81" s="10"/>
      <c r="Q81" s="22"/>
      <c r="R81" s="22"/>
      <c r="T81" s="4"/>
      <c r="U81" s="11"/>
      <c r="X81" s="11"/>
      <c r="AA81" s="22"/>
      <c r="AB81" s="22"/>
    </row>
    <row r="82" spans="1:28" ht="12.75" customHeight="1" thickTop="1" thickBot="1" x14ac:dyDescent="0.4">
      <c r="A82" s="23">
        <v>79</v>
      </c>
      <c r="B82" s="23">
        <v>2</v>
      </c>
      <c r="C82" s="99">
        <v>42848</v>
      </c>
      <c r="D82" s="28" t="s">
        <v>102</v>
      </c>
      <c r="E82" s="24" t="str">
        <f t="shared" si="12"/>
        <v>CHESHIRE AZZURRI 50</v>
      </c>
      <c r="F82" s="25" t="str">
        <f t="shared" si="12"/>
        <v>NEW BRITAIN FALCONS FC</v>
      </c>
      <c r="G82" s="73"/>
      <c r="H82" s="97">
        <f>VLOOKUP(E82,START_TIMES,2)</f>
        <v>0.41666666666666669</v>
      </c>
      <c r="I82" s="25" t="str">
        <f>VLOOKUP(E82,fields,2)</f>
        <v>Quinnipiac Park, Cheshire</v>
      </c>
      <c r="J82" s="75"/>
      <c r="M82" s="5" t="s">
        <v>130</v>
      </c>
      <c r="N82" s="5" t="s">
        <v>141</v>
      </c>
      <c r="Q82" s="22"/>
      <c r="R82" s="22"/>
      <c r="X82" s="11"/>
      <c r="AA82" s="22"/>
      <c r="AB82" s="22"/>
    </row>
    <row r="83" spans="1:28" ht="12.75" customHeight="1" thickTop="1" thickBot="1" x14ac:dyDescent="0.4">
      <c r="A83" s="23">
        <v>80</v>
      </c>
      <c r="B83" s="23" t="s">
        <v>0</v>
      </c>
      <c r="C83" s="99"/>
      <c r="D83" s="27" t="s">
        <v>0</v>
      </c>
      <c r="E83" s="24"/>
      <c r="F83" s="25"/>
      <c r="G83" s="73"/>
      <c r="H83" s="97"/>
      <c r="I83" s="25"/>
      <c r="J83" s="75"/>
      <c r="M83" s="5"/>
      <c r="N83" s="5"/>
      <c r="Q83" s="22"/>
      <c r="R83" s="22"/>
      <c r="X83" s="13"/>
      <c r="AA83" s="22"/>
      <c r="AB83" s="22"/>
    </row>
    <row r="84" spans="1:28" ht="12.75" customHeight="1" thickTop="1" thickBot="1" x14ac:dyDescent="0.4">
      <c r="A84" s="23">
        <v>81</v>
      </c>
      <c r="B84" s="23">
        <v>2</v>
      </c>
      <c r="C84" s="99">
        <v>42848</v>
      </c>
      <c r="D84" s="39" t="s">
        <v>103</v>
      </c>
      <c r="E84" s="24" t="str">
        <f t="shared" ref="E84:F88" si="13">VLOOKUP(M84,Teams,2)</f>
        <v>MOODUS SC</v>
      </c>
      <c r="F84" s="25" t="str">
        <f t="shared" si="13"/>
        <v>NORTH BRANFORD LEGENDS</v>
      </c>
      <c r="G84" s="73"/>
      <c r="H84" s="97">
        <f>VLOOKUP(E84,START_TIMES,2)</f>
        <v>0.41666666666666702</v>
      </c>
      <c r="I84" s="25" t="str">
        <f>VLOOKUP(E84,fields,2)</f>
        <v>Nathan Hale-Ray HS, Moodus</v>
      </c>
      <c r="J84" s="75"/>
      <c r="M84" s="5" t="s">
        <v>135</v>
      </c>
      <c r="N84" s="5" t="s">
        <v>139</v>
      </c>
      <c r="Q84" s="22"/>
      <c r="R84" s="22"/>
      <c r="X84" s="11"/>
      <c r="AA84" s="22"/>
      <c r="AB84" s="22"/>
    </row>
    <row r="85" spans="1:28" ht="12.75" customHeight="1" thickTop="1" thickBot="1" x14ac:dyDescent="0.4">
      <c r="A85" s="23">
        <v>82</v>
      </c>
      <c r="B85" s="23">
        <v>2</v>
      </c>
      <c r="C85" s="99">
        <v>42848</v>
      </c>
      <c r="D85" s="39" t="s">
        <v>103</v>
      </c>
      <c r="E85" s="24" t="str">
        <f t="shared" si="13"/>
        <v>NAUGATUCK RIVER RATS</v>
      </c>
      <c r="F85" s="25" t="str">
        <f t="shared" si="13"/>
        <v>WEST HAVEN GRAYS</v>
      </c>
      <c r="G85" s="73"/>
      <c r="H85" s="97">
        <f>VLOOKUP(E85,START_TIMES,2)</f>
        <v>0.41666666666666702</v>
      </c>
      <c r="I85" s="25" t="str">
        <f>VLOOKUP(E85,fields,2)</f>
        <v>City Hill MS, Naugatuck</v>
      </c>
      <c r="J85" s="75"/>
      <c r="M85" s="5" t="s">
        <v>137</v>
      </c>
      <c r="N85" s="5" t="s">
        <v>145</v>
      </c>
      <c r="Q85" s="22"/>
      <c r="R85" s="22"/>
      <c r="X85" s="11"/>
      <c r="AA85" s="22"/>
      <c r="AB85" s="22"/>
    </row>
    <row r="86" spans="1:28" ht="12.75" customHeight="1" thickTop="1" thickBot="1" x14ac:dyDescent="0.4">
      <c r="A86" s="23">
        <v>83</v>
      </c>
      <c r="B86" s="23">
        <v>2</v>
      </c>
      <c r="C86" s="99">
        <v>42848</v>
      </c>
      <c r="D86" s="39" t="s">
        <v>103</v>
      </c>
      <c r="E86" s="24" t="str">
        <f t="shared" si="13"/>
        <v>FARMINGTON WHITE OWLS</v>
      </c>
      <c r="F86" s="25" t="str">
        <f t="shared" si="13"/>
        <v>GREENWICH ARSENAL 50</v>
      </c>
      <c r="G86" s="73"/>
      <c r="H86" s="97">
        <f>VLOOKUP(E86,START_TIMES,2)</f>
        <v>0.41666666666666702</v>
      </c>
      <c r="I86" s="25" t="str">
        <f>VLOOKUP(E86,fields,2)</f>
        <v>Winding Trails, Farmington</v>
      </c>
      <c r="J86" s="75"/>
      <c r="M86" s="5" t="s">
        <v>147</v>
      </c>
      <c r="N86" s="5" t="s">
        <v>148</v>
      </c>
      <c r="Q86" s="22"/>
      <c r="R86" s="22"/>
      <c r="X86" s="11"/>
      <c r="AA86" s="22"/>
      <c r="AB86" s="22"/>
    </row>
    <row r="87" spans="1:28" ht="12.75" customHeight="1" thickTop="1" thickBot="1" x14ac:dyDescent="0.4">
      <c r="A87" s="23">
        <v>84</v>
      </c>
      <c r="B87" s="23">
        <v>2</v>
      </c>
      <c r="C87" s="99">
        <v>42848</v>
      </c>
      <c r="D87" s="39" t="s">
        <v>103</v>
      </c>
      <c r="E87" s="24" t="str">
        <f t="shared" si="13"/>
        <v>WATERBURY PONTES</v>
      </c>
      <c r="F87" s="25" t="str">
        <f t="shared" si="13"/>
        <v>GREENWICH PUMAS LEGENDS</v>
      </c>
      <c r="G87" s="73"/>
      <c r="H87" s="97">
        <f>VLOOKUP(E87,START_TIMES,2)</f>
        <v>0.41666666666666702</v>
      </c>
      <c r="I87" s="25" t="str">
        <f>VLOOKUP(E87,fields,2)</f>
        <v>Pontelandolfo Club, Waterbury</v>
      </c>
      <c r="J87" s="75"/>
      <c r="M87" s="5" t="s">
        <v>143</v>
      </c>
      <c r="N87" s="5" t="s">
        <v>149</v>
      </c>
      <c r="Q87" s="22"/>
      <c r="R87" s="22"/>
      <c r="X87" s="11"/>
      <c r="AA87" s="22"/>
      <c r="AB87" s="22"/>
    </row>
    <row r="88" spans="1:28" ht="12.75" customHeight="1" thickTop="1" thickBot="1" x14ac:dyDescent="0.4">
      <c r="A88" s="23">
        <v>85</v>
      </c>
      <c r="B88" s="23">
        <v>2</v>
      </c>
      <c r="C88" s="99">
        <v>42848</v>
      </c>
      <c r="D88" s="39" t="s">
        <v>103</v>
      </c>
      <c r="E88" s="24" t="str">
        <f t="shared" si="13"/>
        <v>EAST HAVEN SC</v>
      </c>
      <c r="F88" s="25" t="str">
        <f t="shared" si="13"/>
        <v>SOUTHBURY BOOMERS</v>
      </c>
      <c r="G88" s="73"/>
      <c r="H88" s="97">
        <f>VLOOKUP(E88,START_TIMES,2)</f>
        <v>0.41666666666666702</v>
      </c>
      <c r="I88" s="25" t="str">
        <f>VLOOKUP(E88,fields,2)</f>
        <v>Moulthrop Field, East Haven</v>
      </c>
      <c r="J88" s="75"/>
      <c r="M88" s="5" t="s">
        <v>146</v>
      </c>
      <c r="N88" s="5" t="s">
        <v>140</v>
      </c>
      <c r="Q88" s="22"/>
      <c r="R88" s="22"/>
      <c r="X88" s="13"/>
      <c r="AA88" s="22"/>
      <c r="AB88" s="22"/>
    </row>
    <row r="89" spans="1:28" ht="12.75" customHeight="1" thickTop="1" thickBot="1" x14ac:dyDescent="0.4">
      <c r="A89" s="23">
        <v>86</v>
      </c>
      <c r="B89" s="23" t="s">
        <v>0</v>
      </c>
      <c r="C89" s="99"/>
      <c r="D89" s="27" t="s">
        <v>0</v>
      </c>
      <c r="E89" s="24"/>
      <c r="F89" s="25"/>
      <c r="G89" s="73"/>
      <c r="H89" s="97"/>
      <c r="I89" s="25"/>
      <c r="J89" s="75"/>
      <c r="M89" s="5"/>
      <c r="N89" s="5"/>
      <c r="Q89" s="22"/>
      <c r="R89" s="22"/>
      <c r="X89" s="11"/>
      <c r="AA89" s="22"/>
      <c r="AB89" s="22"/>
    </row>
    <row r="90" spans="1:28" ht="12.75" customHeight="1" thickTop="1" thickBot="1" x14ac:dyDescent="0.4">
      <c r="A90" s="23">
        <v>87</v>
      </c>
      <c r="B90" s="23">
        <v>3</v>
      </c>
      <c r="C90" s="99">
        <v>42855</v>
      </c>
      <c r="D90" s="34" t="s">
        <v>10</v>
      </c>
      <c r="E90" s="24" t="str">
        <f t="shared" ref="E90:F94" si="14">VLOOKUP(M90,Teams,2)</f>
        <v>DANBURY UNITED 30</v>
      </c>
      <c r="F90" s="25" t="str">
        <f t="shared" si="14"/>
        <v>NEWINGTON PORTUGUESE 30</v>
      </c>
      <c r="G90" s="73"/>
      <c r="H90" s="97">
        <f>VLOOKUP(E90,START_TIMES,2)</f>
        <v>0.375</v>
      </c>
      <c r="I90" s="25" t="str">
        <f>VLOOKUP(E90,fields,2)</f>
        <v>Portuguese Cultural Center, Danbury</v>
      </c>
      <c r="J90" s="75"/>
      <c r="M90" s="5" t="s">
        <v>96</v>
      </c>
      <c r="N90" s="5" t="s">
        <v>92</v>
      </c>
      <c r="Q90" s="22"/>
      <c r="R90" s="22"/>
      <c r="X90" s="11"/>
      <c r="AA90" s="22"/>
      <c r="AB90" s="22"/>
    </row>
    <row r="91" spans="1:28" ht="12.75" customHeight="1" thickTop="1" thickBot="1" x14ac:dyDescent="0.4">
      <c r="A91" s="23">
        <v>88</v>
      </c>
      <c r="B91" s="23">
        <v>3</v>
      </c>
      <c r="C91" s="99">
        <v>42855</v>
      </c>
      <c r="D91" s="34" t="s">
        <v>10</v>
      </c>
      <c r="E91" s="24" t="str">
        <f t="shared" si="14"/>
        <v>MILFORD TUESDAY</v>
      </c>
      <c r="F91" s="25" t="str">
        <f t="shared" si="14"/>
        <v>POLONEZ UNITED</v>
      </c>
      <c r="G91" s="73"/>
      <c r="H91" s="97">
        <f>VLOOKUP(E91,START_TIMES,2)</f>
        <v>0.33333333333333331</v>
      </c>
      <c r="I91" s="25" t="str">
        <f>VLOOKUP(E91,fields,2)</f>
        <v>Fred Wolfe Park, Orange</v>
      </c>
      <c r="J91" s="75"/>
      <c r="M91" s="5" t="s">
        <v>94</v>
      </c>
      <c r="N91" s="5" t="s">
        <v>100</v>
      </c>
      <c r="Q91" s="22"/>
      <c r="R91" s="22"/>
      <c r="X91" s="13"/>
    </row>
    <row r="92" spans="1:28" ht="12.75" customHeight="1" thickTop="1" thickBot="1" x14ac:dyDescent="0.4">
      <c r="A92" s="23">
        <v>89</v>
      </c>
      <c r="B92" s="23">
        <v>3</v>
      </c>
      <c r="C92" s="99">
        <v>42855</v>
      </c>
      <c r="D92" s="34" t="s">
        <v>10</v>
      </c>
      <c r="E92" s="24" t="str">
        <f t="shared" si="14"/>
        <v>GREENWICH ARSENAL 30</v>
      </c>
      <c r="F92" s="25" t="str">
        <f t="shared" si="14"/>
        <v>CLINTON FC</v>
      </c>
      <c r="G92" s="73"/>
      <c r="H92" s="97">
        <f>VLOOKUP(E92,START_TIMES,2)</f>
        <v>0.41666666666666702</v>
      </c>
      <c r="I92" s="25" t="str">
        <f>VLOOKUP(E92,fields,2)</f>
        <v>tbd</v>
      </c>
      <c r="J92" s="75"/>
      <c r="M92" s="5" t="s">
        <v>99</v>
      </c>
      <c r="N92" s="5" t="s">
        <v>97</v>
      </c>
      <c r="Q92" s="22"/>
      <c r="R92" s="22"/>
      <c r="X92" s="11"/>
      <c r="AB92" s="22"/>
    </row>
    <row r="93" spans="1:28" ht="12.75" customHeight="1" thickTop="1" thickBot="1" x14ac:dyDescent="0.4">
      <c r="A93" s="23">
        <v>90</v>
      </c>
      <c r="B93" s="23">
        <v>3</v>
      </c>
      <c r="C93" s="99">
        <v>42855</v>
      </c>
      <c r="D93" s="34" t="s">
        <v>10</v>
      </c>
      <c r="E93" s="24" t="str">
        <f t="shared" si="14"/>
        <v>SHELTON FC</v>
      </c>
      <c r="F93" s="25" t="str">
        <f t="shared" si="14"/>
        <v>ECUACHAMOS FC</v>
      </c>
      <c r="G93" s="73"/>
      <c r="H93" s="97">
        <f>VLOOKUP(E93,START_TIMES,2)</f>
        <v>0.33333333333333331</v>
      </c>
      <c r="I93" s="25" t="str">
        <f>VLOOKUP(E93,fields,2)</f>
        <v>Nike Site, Shelton</v>
      </c>
      <c r="J93" s="75"/>
      <c r="L93" s="22"/>
      <c r="M93" s="5" t="s">
        <v>95</v>
      </c>
      <c r="N93" s="5" t="s">
        <v>93</v>
      </c>
      <c r="Q93" s="22"/>
      <c r="R93" s="22"/>
      <c r="X93" s="11"/>
      <c r="AB93" s="22"/>
    </row>
    <row r="94" spans="1:28" ht="12.75" customHeight="1" thickTop="1" thickBot="1" x14ac:dyDescent="0.4">
      <c r="A94" s="23">
        <v>91</v>
      </c>
      <c r="B94" s="23">
        <v>3</v>
      </c>
      <c r="C94" s="99">
        <v>42855</v>
      </c>
      <c r="D94" s="34" t="s">
        <v>10</v>
      </c>
      <c r="E94" s="24" t="str">
        <f t="shared" si="14"/>
        <v>NORTH BRANFORD 30</v>
      </c>
      <c r="F94" s="25" t="str">
        <f t="shared" si="14"/>
        <v>VASCO DA GAMA 30</v>
      </c>
      <c r="G94" s="73"/>
      <c r="H94" s="97">
        <f>VLOOKUP(E94,START_TIMES,2)</f>
        <v>0.41666666666666702</v>
      </c>
      <c r="I94" s="25" t="str">
        <f>VLOOKUP(E94,fields,2)</f>
        <v>Northford Park, North Branford</v>
      </c>
      <c r="J94" s="75"/>
      <c r="M94" s="5" t="s">
        <v>98</v>
      </c>
      <c r="N94" s="5" t="s">
        <v>101</v>
      </c>
      <c r="Q94" s="22"/>
      <c r="R94" s="22"/>
    </row>
    <row r="95" spans="1:28" ht="12.75" customHeight="1" thickTop="1" thickBot="1" x14ac:dyDescent="0.4">
      <c r="A95" s="23">
        <v>92</v>
      </c>
      <c r="B95" s="23" t="s">
        <v>0</v>
      </c>
      <c r="C95" s="99"/>
      <c r="D95" s="27" t="s">
        <v>0</v>
      </c>
      <c r="E95" s="24"/>
      <c r="F95" s="25"/>
      <c r="G95" s="73"/>
      <c r="H95" s="97"/>
      <c r="I95" s="25"/>
      <c r="J95" s="75"/>
      <c r="M95" s="5"/>
      <c r="N95" s="5"/>
      <c r="Q95" s="22"/>
      <c r="R95" s="22"/>
      <c r="AA95" s="22"/>
      <c r="AB95" s="22"/>
    </row>
    <row r="96" spans="1:28" ht="12.75" customHeight="1" thickTop="1" thickBot="1" x14ac:dyDescent="0.4">
      <c r="A96" s="23">
        <v>93</v>
      </c>
      <c r="B96" s="23">
        <v>3</v>
      </c>
      <c r="C96" s="99">
        <v>42855</v>
      </c>
      <c r="D96" s="35" t="s">
        <v>175</v>
      </c>
      <c r="E96" s="24" t="str">
        <f t="shared" ref="E96:F100" si="15">VLOOKUP(M96,Teams,2)</f>
        <v>CASEUS NEW HAVEN FC</v>
      </c>
      <c r="F96" s="25" t="str">
        <f t="shared" si="15"/>
        <v>MILFORD AMIGOS</v>
      </c>
      <c r="G96" s="73"/>
      <c r="H96" s="97">
        <f>VLOOKUP(E96,START_TIMES,2)</f>
        <v>0.33333333333333331</v>
      </c>
      <c r="I96" s="25" t="str">
        <f>VLOOKUP(E96,fields,2)</f>
        <v>Strong Stadium, West Haven</v>
      </c>
      <c r="J96" s="75"/>
      <c r="M96" s="5" t="s">
        <v>151</v>
      </c>
      <c r="N96" s="5" t="s">
        <v>155</v>
      </c>
      <c r="Q96" s="22"/>
      <c r="R96" s="22"/>
    </row>
    <row r="97" spans="1:28" ht="12.75" customHeight="1" thickTop="1" thickBot="1" x14ac:dyDescent="0.4">
      <c r="A97" s="23">
        <v>94</v>
      </c>
      <c r="B97" s="23">
        <v>3</v>
      </c>
      <c r="C97" s="99">
        <v>42855</v>
      </c>
      <c r="D97" s="35" t="s">
        <v>175</v>
      </c>
      <c r="E97" s="24" t="str">
        <f t="shared" si="15"/>
        <v>NEWTOWN SALTY DOGS</v>
      </c>
      <c r="F97" s="25" t="str">
        <f t="shared" si="15"/>
        <v>LITCHFIELD COUNTY BLUES</v>
      </c>
      <c r="G97" s="73"/>
      <c r="H97" s="97">
        <f>VLOOKUP(E97,START_TIMES,2)</f>
        <v>0.33333333333333331</v>
      </c>
      <c r="I97" s="25" t="str">
        <f>VLOOKUP(E97,fields,2)</f>
        <v>Treadwell Park, Newtown</v>
      </c>
      <c r="J97" s="75"/>
      <c r="M97" s="5" t="s">
        <v>157</v>
      </c>
      <c r="N97" s="5" t="s">
        <v>154</v>
      </c>
    </row>
    <row r="98" spans="1:28" ht="12.75" customHeight="1" thickTop="1" thickBot="1" x14ac:dyDescent="0.4">
      <c r="A98" s="23">
        <v>95</v>
      </c>
      <c r="B98" s="23">
        <v>3</v>
      </c>
      <c r="C98" s="99">
        <v>42855</v>
      </c>
      <c r="D98" s="35" t="s">
        <v>175</v>
      </c>
      <c r="E98" s="24" t="str">
        <f t="shared" si="15"/>
        <v>HENRY  REID FC 30</v>
      </c>
      <c r="F98" s="25" t="str">
        <f t="shared" si="15"/>
        <v>BYE</v>
      </c>
      <c r="G98" s="73"/>
      <c r="H98" s="97">
        <f>VLOOKUP(E98,START_TIMES,2)</f>
        <v>0.41666666666666702</v>
      </c>
      <c r="I98" s="25" t="str">
        <f>VLOOKUP(E98,fields,2)</f>
        <v>Ludlowe HS, Fairfield</v>
      </c>
      <c r="J98" s="75"/>
      <c r="M98" s="5" t="s">
        <v>153</v>
      </c>
      <c r="N98" s="5" t="s">
        <v>150</v>
      </c>
    </row>
    <row r="99" spans="1:28" ht="12.75" customHeight="1" thickTop="1" thickBot="1" x14ac:dyDescent="0.4">
      <c r="A99" s="23">
        <v>96</v>
      </c>
      <c r="B99" s="23">
        <v>3</v>
      </c>
      <c r="C99" s="99">
        <v>42855</v>
      </c>
      <c r="D99" s="35" t="s">
        <v>175</v>
      </c>
      <c r="E99" s="24" t="str">
        <f t="shared" si="15"/>
        <v>STAMFORD FC</v>
      </c>
      <c r="F99" s="25" t="str">
        <f t="shared" si="15"/>
        <v>CLUB NAPOLI 30</v>
      </c>
      <c r="G99" s="73"/>
      <c r="H99" s="97">
        <f>VLOOKUP(E99,START_TIMES,2)</f>
        <v>0.41666666666666702</v>
      </c>
      <c r="I99" s="25" t="str">
        <f>VLOOKUP(E99,fields,2)</f>
        <v>West Beach Fields, Stamford</v>
      </c>
      <c r="J99" s="75"/>
      <c r="M99" s="5" t="s">
        <v>158</v>
      </c>
      <c r="N99" s="5" t="s">
        <v>152</v>
      </c>
    </row>
    <row r="100" spans="1:28" ht="12.75" customHeight="1" thickTop="1" thickBot="1" x14ac:dyDescent="0.4">
      <c r="A100" s="23">
        <v>97</v>
      </c>
      <c r="B100" s="23">
        <v>3</v>
      </c>
      <c r="C100" s="99">
        <v>42855</v>
      </c>
      <c r="D100" s="35" t="s">
        <v>175</v>
      </c>
      <c r="E100" s="24" t="str">
        <f t="shared" si="15"/>
        <v>NAUGATUCK FUSION</v>
      </c>
      <c r="F100" s="25" t="str">
        <f t="shared" si="15"/>
        <v>WATERTOWN GEEZERS</v>
      </c>
      <c r="G100" s="73"/>
      <c r="H100" s="97">
        <f>VLOOKUP(E100,START_TIMES,2)</f>
        <v>0.41666666666666702</v>
      </c>
      <c r="I100" s="25" t="str">
        <f>VLOOKUP(E100,fields,2)</f>
        <v>City Hill MS, Naugatuck</v>
      </c>
      <c r="J100" s="75"/>
      <c r="M100" s="5" t="s">
        <v>156</v>
      </c>
      <c r="N100" s="5" t="s">
        <v>159</v>
      </c>
    </row>
    <row r="101" spans="1:28" ht="12.75" customHeight="1" thickTop="1" thickBot="1" x14ac:dyDescent="0.4">
      <c r="A101" s="23">
        <v>98</v>
      </c>
      <c r="B101" s="23" t="s">
        <v>0</v>
      </c>
      <c r="C101" s="99"/>
      <c r="D101" s="27" t="s">
        <v>0</v>
      </c>
      <c r="E101" s="24"/>
      <c r="F101" s="25"/>
      <c r="G101" s="73"/>
      <c r="H101" s="97"/>
      <c r="I101" s="25"/>
      <c r="J101" s="75"/>
      <c r="M101" s="2"/>
      <c r="N101" s="2"/>
      <c r="Q101" s="22"/>
      <c r="R101" s="22"/>
      <c r="AA101" s="22"/>
      <c r="AB101" s="22"/>
    </row>
    <row r="102" spans="1:28" ht="12.75" customHeight="1" thickTop="1" thickBot="1" x14ac:dyDescent="0.4">
      <c r="A102" s="23">
        <v>99</v>
      </c>
      <c r="B102" s="23">
        <v>3</v>
      </c>
      <c r="C102" s="99">
        <v>42855</v>
      </c>
      <c r="D102" s="36" t="s">
        <v>11</v>
      </c>
      <c r="E102" s="24" t="str">
        <f t="shared" ref="E102:F106" si="16">VLOOKUP(M102,Teams,2)</f>
        <v>DANBURY UNITED 40</v>
      </c>
      <c r="F102" s="25" t="str">
        <f t="shared" si="16"/>
        <v>RIDGEFIELD KICKS</v>
      </c>
      <c r="G102" s="73"/>
      <c r="H102" s="97">
        <f>VLOOKUP(E102,START_TIMES,2)</f>
        <v>0.45833333333333331</v>
      </c>
      <c r="I102" s="25" t="str">
        <f>VLOOKUP(E102,fields,2)</f>
        <v>Portuguese Cultural Center, Danbury</v>
      </c>
      <c r="J102" s="75"/>
      <c r="M102" s="5" t="s">
        <v>161</v>
      </c>
      <c r="N102" s="5" t="s">
        <v>105</v>
      </c>
    </row>
    <row r="103" spans="1:28" ht="12.75" customHeight="1" thickTop="1" thickBot="1" x14ac:dyDescent="0.4">
      <c r="A103" s="23">
        <v>100</v>
      </c>
      <c r="B103" s="23">
        <v>3</v>
      </c>
      <c r="C103" s="99">
        <v>42855</v>
      </c>
      <c r="D103" s="36" t="s">
        <v>11</v>
      </c>
      <c r="E103" s="24" t="str">
        <f t="shared" si="16"/>
        <v>NORWALK MARINERS</v>
      </c>
      <c r="F103" s="25" t="str">
        <f t="shared" si="16"/>
        <v>VASCO DA GAMA 40</v>
      </c>
      <c r="G103" s="73"/>
      <c r="H103" s="97">
        <f>VLOOKUP(E103,START_TIMES,2)</f>
        <v>0.41666666666666702</v>
      </c>
      <c r="I103" s="25" t="str">
        <f>VLOOKUP(E103,fields,2)</f>
        <v>Nathan Hale MS, Norwalk</v>
      </c>
      <c r="J103" s="75"/>
      <c r="M103" s="5" t="s">
        <v>104</v>
      </c>
      <c r="N103" s="5" t="s">
        <v>107</v>
      </c>
    </row>
    <row r="104" spans="1:28" ht="12.75" customHeight="1" thickTop="1" thickBot="1" x14ac:dyDescent="0.4">
      <c r="A104" s="23">
        <v>101</v>
      </c>
      <c r="B104" s="23">
        <v>3</v>
      </c>
      <c r="C104" s="99">
        <v>42855</v>
      </c>
      <c r="D104" s="36" t="s">
        <v>11</v>
      </c>
      <c r="E104" s="24" t="str">
        <f t="shared" si="16"/>
        <v>CHESHIRE AZZURRI 40</v>
      </c>
      <c r="F104" s="25" t="str">
        <f t="shared" si="16"/>
        <v>GREENWICH PUMAS</v>
      </c>
      <c r="G104" s="73"/>
      <c r="H104" s="97">
        <f>VLOOKUP(E104,START_TIMES,2)</f>
        <v>0.41666666666666669</v>
      </c>
      <c r="I104" s="25" t="str">
        <f>VLOOKUP(E104,fields,2)</f>
        <v>Quinnipiac Park, Cheshire</v>
      </c>
      <c r="J104" s="75"/>
      <c r="M104" s="5" t="s">
        <v>160</v>
      </c>
      <c r="N104" s="5" t="s">
        <v>163</v>
      </c>
    </row>
    <row r="105" spans="1:28" ht="12.75" customHeight="1" thickTop="1" thickBot="1" x14ac:dyDescent="0.4">
      <c r="A105" s="23">
        <v>102</v>
      </c>
      <c r="B105" s="23">
        <v>3</v>
      </c>
      <c r="C105" s="99">
        <v>42855</v>
      </c>
      <c r="D105" s="36" t="s">
        <v>11</v>
      </c>
      <c r="E105" s="24" t="str">
        <f t="shared" si="16"/>
        <v>WATERBURY ALBANIANS</v>
      </c>
      <c r="F105" s="25" t="str">
        <f t="shared" si="16"/>
        <v>FAIRFIELD GAC</v>
      </c>
      <c r="G105" s="73"/>
      <c r="H105" s="97">
        <f>VLOOKUP(E105,START_TIMES,2)</f>
        <v>0.375</v>
      </c>
      <c r="I105" s="25" t="str">
        <f>VLOOKUP(E105,fields,2)</f>
        <v>Wilby HS, Waterbury</v>
      </c>
      <c r="J105" s="75"/>
      <c r="M105" s="5" t="s">
        <v>108</v>
      </c>
      <c r="N105" s="5" t="s">
        <v>162</v>
      </c>
    </row>
    <row r="106" spans="1:28" ht="12.75" customHeight="1" thickTop="1" thickBot="1" x14ac:dyDescent="0.4">
      <c r="A106" s="23">
        <v>103</v>
      </c>
      <c r="B106" s="23">
        <v>3</v>
      </c>
      <c r="C106" s="99">
        <v>42855</v>
      </c>
      <c r="D106" s="36" t="s">
        <v>11</v>
      </c>
      <c r="E106" s="24" t="str">
        <f t="shared" si="16"/>
        <v>STORM FC</v>
      </c>
      <c r="F106" s="25" t="str">
        <f t="shared" si="16"/>
        <v xml:space="preserve">WILTON WARRIORS </v>
      </c>
      <c r="G106" s="73"/>
      <c r="H106" s="97">
        <f>VLOOKUP(E106,START_TIMES,2)</f>
        <v>0.375</v>
      </c>
      <c r="I106" s="25" t="str">
        <f>VLOOKUP(E106,fields,2)</f>
        <v>Wakeman Park, Westport</v>
      </c>
      <c r="J106" s="75"/>
      <c r="M106" s="5" t="s">
        <v>106</v>
      </c>
      <c r="N106" s="5" t="s">
        <v>109</v>
      </c>
    </row>
    <row r="107" spans="1:28" ht="12.75" customHeight="1" thickTop="1" thickBot="1" x14ac:dyDescent="0.4">
      <c r="A107" s="23">
        <v>104</v>
      </c>
      <c r="B107" s="23" t="s">
        <v>0</v>
      </c>
      <c r="C107" s="99"/>
      <c r="D107" s="27" t="s">
        <v>0</v>
      </c>
      <c r="E107" s="24"/>
      <c r="F107" s="25"/>
      <c r="G107" s="73"/>
      <c r="H107" s="97"/>
      <c r="I107" s="25"/>
      <c r="J107" s="75"/>
      <c r="M107" s="5"/>
      <c r="N107" s="2"/>
      <c r="Q107" s="22"/>
      <c r="R107" s="22"/>
      <c r="AA107" s="22"/>
      <c r="AB107" s="22"/>
    </row>
    <row r="108" spans="1:28" ht="12.75" customHeight="1" thickTop="1" thickBot="1" x14ac:dyDescent="0.4">
      <c r="A108" s="23">
        <v>105</v>
      </c>
      <c r="B108" s="23">
        <v>3</v>
      </c>
      <c r="C108" s="99">
        <v>42855</v>
      </c>
      <c r="D108" s="37" t="s">
        <v>12</v>
      </c>
      <c r="E108" s="24" t="str">
        <f t="shared" ref="E108:F112" si="17">VLOOKUP(M108,Teams,2)</f>
        <v>NEW HAVEN AMERICANS</v>
      </c>
      <c r="F108" s="25" t="str">
        <f t="shared" si="17"/>
        <v>GREENWICH ARSENAL 40</v>
      </c>
      <c r="G108" s="73"/>
      <c r="H108" s="97">
        <f>VLOOKUP(E108,START_TIMES,2)</f>
        <v>0.41666666666666702</v>
      </c>
      <c r="I108" s="25" t="str">
        <f>VLOOKUP(E108,fields,2)</f>
        <v>Peck Place School, Orange</v>
      </c>
      <c r="J108" s="75"/>
      <c r="M108" s="5" t="s">
        <v>115</v>
      </c>
      <c r="N108" s="5" t="s">
        <v>111</v>
      </c>
    </row>
    <row r="109" spans="1:28" ht="12.75" customHeight="1" thickTop="1" thickBot="1" x14ac:dyDescent="0.4">
      <c r="A109" s="23">
        <v>106</v>
      </c>
      <c r="B109" s="23">
        <v>3</v>
      </c>
      <c r="C109" s="99">
        <v>42855</v>
      </c>
      <c r="D109" s="37" t="s">
        <v>12</v>
      </c>
      <c r="E109" s="24" t="str">
        <f t="shared" si="17"/>
        <v xml:space="preserve">GUILFORD CELTIC </v>
      </c>
      <c r="F109" s="25" t="str">
        <f t="shared" si="17"/>
        <v xml:space="preserve">NORWALK SPORT COLOMBIA </v>
      </c>
      <c r="G109" s="73"/>
      <c r="H109" s="97">
        <f>VLOOKUP(E109,START_TIMES,2)</f>
        <v>0.41666666666666702</v>
      </c>
      <c r="I109" s="25" t="str">
        <f>VLOOKUP(E109,fields,2)</f>
        <v>Bittner Park, Guilford</v>
      </c>
      <c r="J109" s="75"/>
      <c r="M109" s="5" t="s">
        <v>114</v>
      </c>
      <c r="N109" s="5" t="s">
        <v>117</v>
      </c>
    </row>
    <row r="110" spans="1:28" ht="12.75" customHeight="1" thickTop="1" thickBot="1" x14ac:dyDescent="0.4">
      <c r="A110" s="23">
        <v>107</v>
      </c>
      <c r="B110" s="23">
        <v>3</v>
      </c>
      <c r="C110" s="99">
        <v>42855</v>
      </c>
      <c r="D110" s="37" t="s">
        <v>12</v>
      </c>
      <c r="E110" s="24" t="str">
        <f t="shared" si="17"/>
        <v>GUILFORD BELL CURVE</v>
      </c>
      <c r="F110" s="25" t="str">
        <f t="shared" si="17"/>
        <v>DERBY QUITUS</v>
      </c>
      <c r="G110" s="73"/>
      <c r="H110" s="97">
        <f>VLOOKUP(E110,START_TIMES,2)</f>
        <v>0.41666666666666702</v>
      </c>
      <c r="I110" s="25" t="str">
        <f>VLOOKUP(E110,fields,2)</f>
        <v>Guilford HS, Guilford</v>
      </c>
      <c r="J110" s="75"/>
      <c r="M110" s="5" t="s">
        <v>113</v>
      </c>
      <c r="N110" s="5" t="s">
        <v>110</v>
      </c>
    </row>
    <row r="111" spans="1:28" ht="12.75" customHeight="1" thickTop="1" thickBot="1" x14ac:dyDescent="0.4">
      <c r="A111" s="23">
        <v>108</v>
      </c>
      <c r="B111" s="23">
        <v>3</v>
      </c>
      <c r="C111" s="99">
        <v>42855</v>
      </c>
      <c r="D111" s="37" t="s">
        <v>12</v>
      </c>
      <c r="E111" s="24" t="str">
        <f t="shared" si="17"/>
        <v>SOUTHEAST ROVERS</v>
      </c>
      <c r="F111" s="25" t="str">
        <f t="shared" si="17"/>
        <v>GREENWICH GUNNERS 40</v>
      </c>
      <c r="G111" s="73"/>
      <c r="H111" s="97">
        <f>VLOOKUP(E111,START_TIMES,2)</f>
        <v>0.41666666666666702</v>
      </c>
      <c r="I111" s="25" t="str">
        <f>VLOOKUP(E111,fields,2)</f>
        <v>Spera Park, Waterford</v>
      </c>
      <c r="J111" s="75"/>
      <c r="M111" s="5" t="s">
        <v>118</v>
      </c>
      <c r="N111" s="5" t="s">
        <v>112</v>
      </c>
    </row>
    <row r="112" spans="1:28" ht="12.75" customHeight="1" thickTop="1" thickBot="1" x14ac:dyDescent="0.4">
      <c r="A112" s="23">
        <v>109</v>
      </c>
      <c r="B112" s="23">
        <v>3</v>
      </c>
      <c r="C112" s="99">
        <v>42855</v>
      </c>
      <c r="D112" s="37" t="s">
        <v>12</v>
      </c>
      <c r="E112" s="24" t="str">
        <f t="shared" si="17"/>
        <v>NEWINGTON PORTUGUESE 40</v>
      </c>
      <c r="F112" s="25" t="str">
        <f t="shared" si="17"/>
        <v>STAMFORD UNITED</v>
      </c>
      <c r="G112" s="73"/>
      <c r="H112" s="97">
        <f>VLOOKUP(E112,START_TIMES,2)</f>
        <v>0.41666666666666702</v>
      </c>
      <c r="I112" s="25" t="str">
        <f>VLOOKUP(E112,fields,2)</f>
        <v>Martin Kellogg, Newington</v>
      </c>
      <c r="J112" s="75"/>
      <c r="M112" s="5" t="s">
        <v>116</v>
      </c>
      <c r="N112" s="5" t="s">
        <v>119</v>
      </c>
    </row>
    <row r="113" spans="1:28" ht="12.75" customHeight="1" thickTop="1" thickBot="1" x14ac:dyDescent="0.4">
      <c r="A113" s="23">
        <v>110</v>
      </c>
      <c r="B113" s="23" t="s">
        <v>0</v>
      </c>
      <c r="C113" s="99"/>
      <c r="D113" s="27" t="s">
        <v>0</v>
      </c>
      <c r="E113" s="24"/>
      <c r="F113" s="25"/>
      <c r="G113" s="73"/>
      <c r="H113" s="97"/>
      <c r="I113" s="25"/>
      <c r="J113" s="75"/>
      <c r="M113" s="5"/>
      <c r="N113" s="2"/>
      <c r="Q113" s="22"/>
      <c r="R113" s="22"/>
      <c r="AA113" s="22"/>
      <c r="AB113" s="22"/>
    </row>
    <row r="114" spans="1:28" ht="12.75" customHeight="1" thickTop="1" thickBot="1" x14ac:dyDescent="0.4">
      <c r="A114" s="23">
        <v>111</v>
      </c>
      <c r="B114" s="23">
        <v>3</v>
      </c>
      <c r="C114" s="99">
        <v>42855</v>
      </c>
      <c r="D114" s="38" t="s">
        <v>13</v>
      </c>
      <c r="E114" s="24" t="str">
        <f t="shared" ref="E114:F118" si="18">VLOOKUP(M114,Teams,2)</f>
        <v>ELI'S FC</v>
      </c>
      <c r="F114" s="25" t="str">
        <f t="shared" si="18"/>
        <v>NORTH HAVEN SC</v>
      </c>
      <c r="G114" s="73"/>
      <c r="H114" s="97">
        <f>VLOOKUP(E114,START_TIMES,2)</f>
        <v>0.41666666666666702</v>
      </c>
      <c r="I114" s="25" t="str">
        <f>VLOOKUP(E114,fields,2)</f>
        <v>Platt Tech HS, Milford</v>
      </c>
      <c r="J114" s="75"/>
      <c r="M114" s="5" t="s">
        <v>121</v>
      </c>
      <c r="N114" s="5" t="s">
        <v>125</v>
      </c>
    </row>
    <row r="115" spans="1:28" ht="12.75" customHeight="1" thickTop="1" thickBot="1" x14ac:dyDescent="0.4">
      <c r="A115" s="23">
        <v>112</v>
      </c>
      <c r="B115" s="23">
        <v>3</v>
      </c>
      <c r="C115" s="99">
        <v>42855</v>
      </c>
      <c r="D115" s="38" t="s">
        <v>13</v>
      </c>
      <c r="E115" s="24" t="str">
        <f t="shared" si="18"/>
        <v>NORTH BRANFORD 40</v>
      </c>
      <c r="F115" s="25" t="str">
        <f t="shared" si="18"/>
        <v>STAMFORD CITY</v>
      </c>
      <c r="G115" s="73"/>
      <c r="H115" s="97">
        <f>VLOOKUP(E115,START_TIMES,2)</f>
        <v>0.41666666666666702</v>
      </c>
      <c r="I115" s="25" t="str">
        <f>VLOOKUP(E115,fields,2)</f>
        <v>Coginchaug HS, Durham</v>
      </c>
      <c r="J115" s="75"/>
      <c r="M115" s="5" t="s">
        <v>124</v>
      </c>
      <c r="N115" s="5" t="s">
        <v>127</v>
      </c>
    </row>
    <row r="116" spans="1:28" ht="12.75" customHeight="1" thickTop="1" thickBot="1" x14ac:dyDescent="0.4">
      <c r="A116" s="23">
        <v>113</v>
      </c>
      <c r="B116" s="23">
        <v>3</v>
      </c>
      <c r="C116" s="99">
        <v>42855</v>
      </c>
      <c r="D116" s="38" t="s">
        <v>13</v>
      </c>
      <c r="E116" s="24" t="str">
        <f t="shared" si="18"/>
        <v>HENRY  REID FC 40</v>
      </c>
      <c r="F116" s="25" t="str">
        <f t="shared" si="18"/>
        <v xml:space="preserve">CHESHIRE UNITED </v>
      </c>
      <c r="G116" s="73"/>
      <c r="H116" s="97">
        <v>0.33333333333333331</v>
      </c>
      <c r="I116" s="25" t="str">
        <f>VLOOKUP(E116,fields,2)</f>
        <v>Ludlowe HS, Fairfield</v>
      </c>
      <c r="J116" s="75"/>
      <c r="M116" s="5" t="s">
        <v>123</v>
      </c>
      <c r="N116" s="5" t="s">
        <v>120</v>
      </c>
    </row>
    <row r="117" spans="1:28" ht="12.75" customHeight="1" thickTop="1" thickBot="1" x14ac:dyDescent="0.4">
      <c r="A117" s="23">
        <v>114</v>
      </c>
      <c r="B117" s="23">
        <v>3</v>
      </c>
      <c r="C117" s="99">
        <v>42855</v>
      </c>
      <c r="D117" s="38" t="s">
        <v>13</v>
      </c>
      <c r="E117" s="24" t="str">
        <f t="shared" si="18"/>
        <v>WALLINGFORD MORELIA</v>
      </c>
      <c r="F117" s="25" t="str">
        <f t="shared" si="18"/>
        <v>HAMDEN UNITED</v>
      </c>
      <c r="G117" s="73"/>
      <c r="H117" s="97">
        <f>VLOOKUP(E117,START_TIMES,2)</f>
        <v>0.41666666666666702</v>
      </c>
      <c r="I117" s="25" t="str">
        <f>VLOOKUP(E117,fields,2)</f>
        <v>Woodhouse Field, Wallingford</v>
      </c>
      <c r="J117" s="75"/>
      <c r="M117" s="5" t="s">
        <v>128</v>
      </c>
      <c r="N117" s="5" t="s">
        <v>122</v>
      </c>
    </row>
    <row r="118" spans="1:28" ht="12.75" customHeight="1" thickTop="1" thickBot="1" x14ac:dyDescent="0.4">
      <c r="A118" s="23">
        <v>115</v>
      </c>
      <c r="B118" s="23">
        <v>3</v>
      </c>
      <c r="C118" s="99">
        <v>42855</v>
      </c>
      <c r="D118" s="38" t="s">
        <v>13</v>
      </c>
      <c r="E118" s="24" t="str">
        <f t="shared" si="18"/>
        <v>PAN ZONES</v>
      </c>
      <c r="F118" s="25" t="str">
        <f t="shared" si="18"/>
        <v>WILTON WOLVES</v>
      </c>
      <c r="G118" s="73"/>
      <c r="H118" s="97">
        <f>VLOOKUP(E118,START_TIMES,2)</f>
        <v>0.41666666666666702</v>
      </c>
      <c r="I118" s="25" t="str">
        <f>VLOOKUP(E118,fields,2)</f>
        <v>Stanley Quarter Park, New Britain</v>
      </c>
      <c r="J118" s="75"/>
      <c r="M118" s="5" t="s">
        <v>126</v>
      </c>
      <c r="N118" s="5" t="s">
        <v>129</v>
      </c>
    </row>
    <row r="119" spans="1:28" ht="12.75" customHeight="1" thickTop="1" thickBot="1" x14ac:dyDescent="0.4">
      <c r="A119" s="23">
        <v>116</v>
      </c>
      <c r="B119" s="23" t="s">
        <v>0</v>
      </c>
      <c r="C119" s="99"/>
      <c r="D119" s="27" t="s">
        <v>0</v>
      </c>
      <c r="E119" s="24"/>
      <c r="F119" s="25"/>
      <c r="G119" s="73"/>
      <c r="H119" s="97"/>
      <c r="I119" s="25"/>
      <c r="J119" s="75"/>
      <c r="M119" s="5"/>
      <c r="N119" s="2"/>
      <c r="Q119" s="22"/>
      <c r="R119" s="22"/>
      <c r="AA119" s="22"/>
      <c r="AB119" s="22"/>
    </row>
    <row r="120" spans="1:28" ht="12.75" customHeight="1" thickTop="1" thickBot="1" x14ac:dyDescent="0.4">
      <c r="A120" s="23">
        <v>117</v>
      </c>
      <c r="B120" s="23">
        <v>3</v>
      </c>
      <c r="C120" s="99">
        <v>42855</v>
      </c>
      <c r="D120" s="28" t="s">
        <v>102</v>
      </c>
      <c r="E120" s="24" t="str">
        <f t="shared" ref="E120:F124" si="19">VLOOKUP(M120,Teams,2)</f>
        <v>CLUB NAPOLI 50</v>
      </c>
      <c r="F120" s="25" t="str">
        <f t="shared" si="19"/>
        <v>GUILFORD BLACK EAGLES</v>
      </c>
      <c r="G120" s="73"/>
      <c r="H120" s="97">
        <f>VLOOKUP(E120,START_TIMES,2)</f>
        <v>0.41666666666666702</v>
      </c>
      <c r="I120" s="25" t="str">
        <f>VLOOKUP(E120,fields,2)</f>
        <v>North Farms Park, North Branford</v>
      </c>
      <c r="J120" s="75"/>
      <c r="M120" s="5" t="s">
        <v>131</v>
      </c>
      <c r="N120" s="5" t="s">
        <v>136</v>
      </c>
    </row>
    <row r="121" spans="1:28" ht="12.75" customHeight="1" thickTop="1" thickBot="1" x14ac:dyDescent="0.4">
      <c r="A121" s="23">
        <v>118</v>
      </c>
      <c r="B121" s="23">
        <v>3</v>
      </c>
      <c r="C121" s="99">
        <v>42855</v>
      </c>
      <c r="D121" s="28" t="s">
        <v>102</v>
      </c>
      <c r="E121" s="24" t="str">
        <f t="shared" si="19"/>
        <v>GREENWICH GUNNERS 50</v>
      </c>
      <c r="F121" s="25" t="str">
        <f t="shared" si="19"/>
        <v>NEW BRITAIN FALCONS FC</v>
      </c>
      <c r="G121" s="73"/>
      <c r="H121" s="97">
        <f>VLOOKUP(E121,START_TIMES,2)</f>
        <v>0.41666666666666702</v>
      </c>
      <c r="I121" s="25" t="str">
        <f>VLOOKUP(E121,fields,2)</f>
        <v>tbd</v>
      </c>
      <c r="J121" s="75"/>
      <c r="M121" s="5" t="s">
        <v>134</v>
      </c>
      <c r="N121" s="5" t="s">
        <v>141</v>
      </c>
    </row>
    <row r="122" spans="1:28" ht="12.75" customHeight="1" thickTop="1" thickBot="1" x14ac:dyDescent="0.4">
      <c r="A122" s="23">
        <v>119</v>
      </c>
      <c r="B122" s="23">
        <v>3</v>
      </c>
      <c r="C122" s="99">
        <v>42855</v>
      </c>
      <c r="D122" s="28" t="s">
        <v>102</v>
      </c>
      <c r="E122" s="24" t="str">
        <f t="shared" si="19"/>
        <v>CHESHIRE AZZURRI 50</v>
      </c>
      <c r="F122" s="25" t="str">
        <f t="shared" si="19"/>
        <v xml:space="preserve">GLASTONBURY CELTIC </v>
      </c>
      <c r="G122" s="73"/>
      <c r="H122" s="97">
        <v>0.33333333333333331</v>
      </c>
      <c r="I122" s="25" t="str">
        <f>VLOOKUP(E122,fields,2)</f>
        <v>Quinnipiac Park, Cheshire</v>
      </c>
      <c r="J122" s="75"/>
      <c r="M122" s="5" t="s">
        <v>130</v>
      </c>
      <c r="N122" s="5" t="s">
        <v>133</v>
      </c>
    </row>
    <row r="123" spans="1:28" ht="12.75" customHeight="1" thickTop="1" thickBot="1" x14ac:dyDescent="0.4">
      <c r="A123" s="23">
        <v>120</v>
      </c>
      <c r="B123" s="23">
        <v>3</v>
      </c>
      <c r="C123" s="99">
        <v>42855</v>
      </c>
      <c r="D123" s="28" t="s">
        <v>102</v>
      </c>
      <c r="E123" s="24" t="str">
        <f t="shared" si="19"/>
        <v>POLONIA FALCON STARS FC</v>
      </c>
      <c r="F123" s="25" t="str">
        <f t="shared" si="19"/>
        <v>DARIEN BLUE WAVE</v>
      </c>
      <c r="G123" s="73"/>
      <c r="H123" s="97">
        <f>VLOOKUP(E123,START_TIMES,2)</f>
        <v>0.41666666666666702</v>
      </c>
      <c r="I123" s="25" t="str">
        <f>VLOOKUP(E123,fields,2)</f>
        <v>Falcon Field, New Britain</v>
      </c>
      <c r="J123" s="75"/>
      <c r="M123" s="5" t="s">
        <v>142</v>
      </c>
      <c r="N123" s="5" t="s">
        <v>132</v>
      </c>
    </row>
    <row r="124" spans="1:28" ht="12.75" customHeight="1" thickTop="1" thickBot="1" x14ac:dyDescent="0.4">
      <c r="A124" s="23">
        <v>121</v>
      </c>
      <c r="B124" s="23">
        <v>3</v>
      </c>
      <c r="C124" s="99">
        <v>42855</v>
      </c>
      <c r="D124" s="28" t="s">
        <v>102</v>
      </c>
      <c r="E124" s="24" t="str">
        <f t="shared" si="19"/>
        <v>HARTFORD CAVALIERS</v>
      </c>
      <c r="F124" s="25" t="str">
        <f t="shared" si="19"/>
        <v>VASCO DA GAMA 50</v>
      </c>
      <c r="G124" s="73"/>
      <c r="H124" s="97">
        <f>VLOOKUP(E124,START_TIMES,2)</f>
        <v>0.41666666666666702</v>
      </c>
      <c r="I124" s="25" t="str">
        <f>VLOOKUP(E124,fields,2)</f>
        <v>Cronin Field, Hartford</v>
      </c>
      <c r="J124" s="75"/>
      <c r="M124" s="5" t="s">
        <v>138</v>
      </c>
      <c r="N124" s="5" t="s">
        <v>144</v>
      </c>
    </row>
    <row r="125" spans="1:28" ht="12.75" customHeight="1" thickTop="1" thickBot="1" x14ac:dyDescent="0.4">
      <c r="A125" s="23">
        <v>122</v>
      </c>
      <c r="B125" s="23" t="s">
        <v>0</v>
      </c>
      <c r="C125" s="99"/>
      <c r="D125" s="29" t="s">
        <v>0</v>
      </c>
      <c r="E125" s="24"/>
      <c r="F125" s="25"/>
      <c r="G125" s="73"/>
      <c r="H125" s="97"/>
      <c r="I125" s="25"/>
      <c r="J125" s="75"/>
      <c r="M125" s="5"/>
      <c r="N125" s="2"/>
      <c r="Q125" s="22"/>
      <c r="R125" s="22"/>
      <c r="AA125" s="22"/>
      <c r="AB125" s="22"/>
    </row>
    <row r="126" spans="1:28" ht="12.75" customHeight="1" thickTop="1" thickBot="1" x14ac:dyDescent="0.4">
      <c r="A126" s="23">
        <v>123</v>
      </c>
      <c r="B126" s="23">
        <v>3</v>
      </c>
      <c r="C126" s="99">
        <v>42855</v>
      </c>
      <c r="D126" s="39" t="s">
        <v>103</v>
      </c>
      <c r="E126" s="24" t="str">
        <f t="shared" ref="E126:F130" si="20">VLOOKUP(M126,Teams,2)</f>
        <v>FARMINGTON WHITE OWLS</v>
      </c>
      <c r="F126" s="25" t="str">
        <f t="shared" si="20"/>
        <v>NAUGATUCK RIVER RATS</v>
      </c>
      <c r="G126" s="73"/>
      <c r="H126" s="97">
        <f>VLOOKUP(E126,START_TIMES,2)</f>
        <v>0.41666666666666702</v>
      </c>
      <c r="I126" s="25" t="str">
        <f>VLOOKUP(E126,fields,2)</f>
        <v>Winding Trails, Farmington</v>
      </c>
      <c r="J126" s="75"/>
      <c r="M126" s="5" t="s">
        <v>147</v>
      </c>
      <c r="N126" s="5" t="s">
        <v>137</v>
      </c>
    </row>
    <row r="127" spans="1:28" ht="12.75" customHeight="1" thickTop="1" thickBot="1" x14ac:dyDescent="0.4">
      <c r="A127" s="23">
        <v>124</v>
      </c>
      <c r="B127" s="23">
        <v>3</v>
      </c>
      <c r="C127" s="99">
        <v>42855</v>
      </c>
      <c r="D127" s="39" t="s">
        <v>103</v>
      </c>
      <c r="E127" s="24" t="str">
        <f t="shared" si="20"/>
        <v>MOODUS SC</v>
      </c>
      <c r="F127" s="25" t="str">
        <f t="shared" si="20"/>
        <v>SOUTHBURY BOOMERS</v>
      </c>
      <c r="G127" s="73"/>
      <c r="H127" s="97">
        <f>VLOOKUP(E127,START_TIMES,2)</f>
        <v>0.41666666666666702</v>
      </c>
      <c r="I127" s="25" t="str">
        <f>VLOOKUP(E127,fields,2)</f>
        <v>Nathan Hale-Ray HS, Moodus</v>
      </c>
      <c r="J127" s="75"/>
      <c r="M127" s="5" t="s">
        <v>135</v>
      </c>
      <c r="N127" s="5" t="s">
        <v>140</v>
      </c>
    </row>
    <row r="128" spans="1:28" ht="12.75" customHeight="1" thickTop="1" thickBot="1" x14ac:dyDescent="0.4">
      <c r="A128" s="23">
        <v>125</v>
      </c>
      <c r="B128" s="23">
        <v>3</v>
      </c>
      <c r="C128" s="99">
        <v>42855</v>
      </c>
      <c r="D128" s="39" t="s">
        <v>103</v>
      </c>
      <c r="E128" s="24" t="str">
        <f t="shared" si="20"/>
        <v>GREENWICH PUMAS LEGENDS</v>
      </c>
      <c r="F128" s="25" t="str">
        <f t="shared" si="20"/>
        <v>EAST HAVEN SC</v>
      </c>
      <c r="G128" s="73"/>
      <c r="H128" s="97">
        <v>0.33333333333333331</v>
      </c>
      <c r="I128" s="25" t="str">
        <f>VLOOKUP(E128,fields,2)</f>
        <v>tbd</v>
      </c>
      <c r="J128" s="75"/>
      <c r="M128" s="5" t="s">
        <v>149</v>
      </c>
      <c r="N128" s="5" t="s">
        <v>146</v>
      </c>
    </row>
    <row r="129" spans="1:28" ht="12.75" customHeight="1" thickTop="1" thickBot="1" x14ac:dyDescent="0.4">
      <c r="A129" s="23">
        <v>126</v>
      </c>
      <c r="B129" s="23">
        <v>3</v>
      </c>
      <c r="C129" s="99">
        <v>42855</v>
      </c>
      <c r="D129" s="39" t="s">
        <v>103</v>
      </c>
      <c r="E129" s="24" t="str">
        <f t="shared" si="20"/>
        <v>WATERBURY PONTES</v>
      </c>
      <c r="F129" s="25" t="str">
        <f t="shared" si="20"/>
        <v>GREENWICH ARSENAL 50</v>
      </c>
      <c r="G129" s="73"/>
      <c r="H129" s="97">
        <f>VLOOKUP(E129,START_TIMES,2)</f>
        <v>0.41666666666666702</v>
      </c>
      <c r="I129" s="25" t="str">
        <f>VLOOKUP(E129,fields,2)</f>
        <v>Pontelandolfo Club, Waterbury</v>
      </c>
      <c r="J129" s="75"/>
      <c r="M129" s="5" t="s">
        <v>143</v>
      </c>
      <c r="N129" s="5" t="s">
        <v>148</v>
      </c>
    </row>
    <row r="130" spans="1:28" ht="12.75" customHeight="1" thickTop="1" thickBot="1" x14ac:dyDescent="0.4">
      <c r="A130" s="23">
        <v>127</v>
      </c>
      <c r="B130" s="23">
        <v>3</v>
      </c>
      <c r="C130" s="99">
        <v>42855</v>
      </c>
      <c r="D130" s="39" t="s">
        <v>103</v>
      </c>
      <c r="E130" s="24" t="str">
        <f t="shared" si="20"/>
        <v>NORTH BRANFORD LEGENDS</v>
      </c>
      <c r="F130" s="25" t="str">
        <f t="shared" si="20"/>
        <v>WEST HAVEN GRAYS</v>
      </c>
      <c r="G130" s="73"/>
      <c r="H130" s="97">
        <v>0.33333333333333331</v>
      </c>
      <c r="I130" s="25" t="str">
        <f>VLOOKUP(E130,fields,2)</f>
        <v>Northford Park, North Branford</v>
      </c>
      <c r="J130" s="75"/>
      <c r="M130" s="5" t="s">
        <v>139</v>
      </c>
      <c r="N130" s="5" t="s">
        <v>145</v>
      </c>
    </row>
    <row r="131" spans="1:28" ht="12.75" customHeight="1" thickTop="1" thickBot="1" x14ac:dyDescent="0.4">
      <c r="A131" s="23">
        <v>128</v>
      </c>
      <c r="B131" s="23" t="s">
        <v>0</v>
      </c>
      <c r="C131" s="99"/>
      <c r="D131" s="27" t="s">
        <v>0</v>
      </c>
      <c r="E131" s="24" t="s">
        <v>0</v>
      </c>
      <c r="F131" s="25" t="s">
        <v>0</v>
      </c>
      <c r="G131" s="73"/>
      <c r="H131" s="97"/>
      <c r="I131" s="25" t="s">
        <v>0</v>
      </c>
      <c r="J131" s="75"/>
      <c r="M131" s="5"/>
      <c r="N131" s="5"/>
      <c r="Q131" s="22"/>
      <c r="R131" s="22"/>
      <c r="AA131" s="22"/>
      <c r="AB131" s="22"/>
    </row>
    <row r="132" spans="1:28" ht="12.75" customHeight="1" thickTop="1" thickBot="1" x14ac:dyDescent="0.4">
      <c r="A132" s="23">
        <v>129</v>
      </c>
      <c r="B132" s="23">
        <v>4</v>
      </c>
      <c r="C132" s="99">
        <v>42862</v>
      </c>
      <c r="D132" s="34" t="s">
        <v>10</v>
      </c>
      <c r="E132" s="24" t="str">
        <f t="shared" ref="E132:F136" si="21">VLOOKUP(M132,Teams,2)</f>
        <v>VASCO DA GAMA 30</v>
      </c>
      <c r="F132" s="25" t="str">
        <f t="shared" si="21"/>
        <v>MILFORD TUESDAY</v>
      </c>
      <c r="G132" s="73"/>
      <c r="H132" s="97">
        <f>VLOOKUP(E132,START_TIMES,2)</f>
        <v>0.33333333333333331</v>
      </c>
      <c r="I132" s="25" t="str">
        <f>VLOOKUP(E132,fields,2)</f>
        <v>Veterans Memorial Park, Bridgeport</v>
      </c>
      <c r="J132" s="75"/>
      <c r="M132" s="5" t="s">
        <v>101</v>
      </c>
      <c r="N132" s="5" t="s">
        <v>94</v>
      </c>
    </row>
    <row r="133" spans="1:28" ht="12.75" customHeight="1" thickTop="1" thickBot="1" x14ac:dyDescent="0.4">
      <c r="A133" s="23">
        <v>130</v>
      </c>
      <c r="B133" s="23">
        <v>4</v>
      </c>
      <c r="C133" s="99">
        <v>42862</v>
      </c>
      <c r="D133" s="34" t="s">
        <v>10</v>
      </c>
      <c r="E133" s="24" t="str">
        <f t="shared" si="21"/>
        <v>ECUACHAMOS FC</v>
      </c>
      <c r="F133" s="25" t="str">
        <f t="shared" si="21"/>
        <v>CLINTON FC</v>
      </c>
      <c r="G133" s="73"/>
      <c r="H133" s="97">
        <f>VLOOKUP(E133,START_TIMES,2)</f>
        <v>0.41666666666666702</v>
      </c>
      <c r="I133" s="25" t="str">
        <f>VLOOKUP(E133,fields,2)</f>
        <v>Witek Park, Derby</v>
      </c>
      <c r="J133" s="75"/>
      <c r="M133" s="5" t="s">
        <v>93</v>
      </c>
      <c r="N133" s="5" t="s">
        <v>97</v>
      </c>
    </row>
    <row r="134" spans="1:28" ht="12.75" customHeight="1" thickTop="1" thickBot="1" x14ac:dyDescent="0.4">
      <c r="A134" s="23">
        <v>131</v>
      </c>
      <c r="B134" s="23">
        <v>4</v>
      </c>
      <c r="C134" s="99">
        <v>42862</v>
      </c>
      <c r="D134" s="34" t="s">
        <v>10</v>
      </c>
      <c r="E134" s="24" t="str">
        <f t="shared" si="21"/>
        <v>POLONEZ UNITED</v>
      </c>
      <c r="F134" s="25" t="str">
        <f t="shared" si="21"/>
        <v>GREENWICH ARSENAL 30</v>
      </c>
      <c r="G134" s="73"/>
      <c r="H134" s="97">
        <f>VLOOKUP(E134,START_TIMES,2)</f>
        <v>0.375</v>
      </c>
      <c r="I134" s="25" t="str">
        <f>VLOOKUP(E134,fields,2)</f>
        <v>Cromwell MS, Cromwell</v>
      </c>
      <c r="J134" s="75"/>
      <c r="M134" s="5" t="s">
        <v>100</v>
      </c>
      <c r="N134" s="5" t="s">
        <v>99</v>
      </c>
    </row>
    <row r="135" spans="1:28" ht="12.75" customHeight="1" thickTop="1" thickBot="1" x14ac:dyDescent="0.4">
      <c r="A135" s="23">
        <v>132</v>
      </c>
      <c r="B135" s="23">
        <v>4</v>
      </c>
      <c r="C135" s="99">
        <v>42862</v>
      </c>
      <c r="D135" s="34" t="s">
        <v>10</v>
      </c>
      <c r="E135" s="24" t="str">
        <f t="shared" si="21"/>
        <v>NEWINGTON PORTUGUESE 30</v>
      </c>
      <c r="F135" s="25" t="str">
        <f t="shared" si="21"/>
        <v>SHELTON FC</v>
      </c>
      <c r="G135" s="73"/>
      <c r="H135" s="97">
        <f>VLOOKUP(E135,START_TIMES,2)</f>
        <v>0.41666666666666702</v>
      </c>
      <c r="I135" s="25" t="str">
        <f>VLOOKUP(E135,fields,2)</f>
        <v>Martin Kellogg, Newington</v>
      </c>
      <c r="J135" s="75"/>
      <c r="M135" s="5" t="s">
        <v>92</v>
      </c>
      <c r="N135" s="5" t="s">
        <v>95</v>
      </c>
    </row>
    <row r="136" spans="1:28" ht="12.75" customHeight="1" thickTop="1" thickBot="1" x14ac:dyDescent="0.4">
      <c r="A136" s="23">
        <v>133</v>
      </c>
      <c r="B136" s="23">
        <v>4</v>
      </c>
      <c r="C136" s="99">
        <v>42862</v>
      </c>
      <c r="D136" s="34" t="s">
        <v>10</v>
      </c>
      <c r="E136" s="24" t="str">
        <f t="shared" si="21"/>
        <v>DANBURY UNITED 30</v>
      </c>
      <c r="F136" s="25" t="str">
        <f t="shared" si="21"/>
        <v>NORTH BRANFORD 30</v>
      </c>
      <c r="G136" s="73"/>
      <c r="H136" s="97">
        <f>VLOOKUP(E136,START_TIMES,2)</f>
        <v>0.375</v>
      </c>
      <c r="I136" s="25" t="str">
        <f>VLOOKUP(E136,fields,2)</f>
        <v>Portuguese Cultural Center, Danbury</v>
      </c>
      <c r="J136" s="75"/>
      <c r="K136" s="16" t="s">
        <v>0</v>
      </c>
      <c r="M136" s="5" t="s">
        <v>96</v>
      </c>
      <c r="N136" s="5" t="s">
        <v>98</v>
      </c>
    </row>
    <row r="137" spans="1:28" ht="12.75" customHeight="1" thickTop="1" thickBot="1" x14ac:dyDescent="0.4">
      <c r="A137" s="23">
        <v>134</v>
      </c>
      <c r="B137" s="23" t="s">
        <v>0</v>
      </c>
      <c r="C137" s="99"/>
      <c r="D137" s="27" t="s">
        <v>0</v>
      </c>
      <c r="E137" s="24" t="s">
        <v>0</v>
      </c>
      <c r="F137" s="25" t="s">
        <v>0</v>
      </c>
      <c r="G137" s="73"/>
      <c r="H137" s="97"/>
      <c r="I137" s="25" t="s">
        <v>0</v>
      </c>
      <c r="J137" s="75"/>
      <c r="M137" s="2"/>
      <c r="N137" s="2"/>
      <c r="Q137" s="22"/>
      <c r="R137" s="22"/>
      <c r="AA137" s="22"/>
      <c r="AB137" s="22"/>
    </row>
    <row r="138" spans="1:28" ht="12.75" customHeight="1" thickTop="1" thickBot="1" x14ac:dyDescent="0.4">
      <c r="A138" s="23">
        <v>135</v>
      </c>
      <c r="B138" s="23">
        <v>4</v>
      </c>
      <c r="C138" s="99">
        <v>42862</v>
      </c>
      <c r="D138" s="35" t="s">
        <v>175</v>
      </c>
      <c r="E138" s="24" t="str">
        <f t="shared" ref="E138:F142" si="22">VLOOKUP(M138,Teams,2)</f>
        <v>WATERTOWN GEEZERS</v>
      </c>
      <c r="F138" s="25" t="str">
        <f t="shared" si="22"/>
        <v>LITCHFIELD COUNTY BLUES</v>
      </c>
      <c r="G138" s="73"/>
      <c r="H138" s="97">
        <f>VLOOKUP(E138,START_TIMES,2)</f>
        <v>0.41666666666666702</v>
      </c>
      <c r="I138" s="25" t="str">
        <f>VLOOKUP(E138,fields,2)</f>
        <v>Swift School, Watertown</v>
      </c>
      <c r="J138" s="75"/>
      <c r="M138" s="5" t="s">
        <v>159</v>
      </c>
      <c r="N138" s="5" t="s">
        <v>154</v>
      </c>
    </row>
    <row r="139" spans="1:28" ht="12.75" customHeight="1" thickTop="1" thickBot="1" x14ac:dyDescent="0.4">
      <c r="A139" s="23">
        <v>136</v>
      </c>
      <c r="B139" s="23">
        <v>4</v>
      </c>
      <c r="C139" s="99">
        <v>42862</v>
      </c>
      <c r="D139" s="35" t="s">
        <v>175</v>
      </c>
      <c r="E139" s="24" t="str">
        <f t="shared" si="22"/>
        <v>CLUB NAPOLI 30</v>
      </c>
      <c r="F139" s="25" t="str">
        <f t="shared" si="22"/>
        <v>BYE</v>
      </c>
      <c r="G139" s="73"/>
      <c r="H139" s="97">
        <f>VLOOKUP(E139,START_TIMES,2)</f>
        <v>0.41666666666666702</v>
      </c>
      <c r="I139" s="25" t="str">
        <f>VLOOKUP(E139,fields,2)</f>
        <v>Quinnipiac Park, Cheshire</v>
      </c>
      <c r="J139" s="75"/>
      <c r="M139" s="5" t="s">
        <v>152</v>
      </c>
      <c r="N139" s="5" t="s">
        <v>150</v>
      </c>
    </row>
    <row r="140" spans="1:28" ht="12.75" customHeight="1" thickTop="1" thickBot="1" x14ac:dyDescent="0.4">
      <c r="A140" s="23">
        <v>137</v>
      </c>
      <c r="B140" s="23">
        <v>4</v>
      </c>
      <c r="C140" s="99">
        <v>42862</v>
      </c>
      <c r="D140" s="35" t="s">
        <v>175</v>
      </c>
      <c r="E140" s="24" t="str">
        <f t="shared" si="22"/>
        <v>HENRY  REID FC 30</v>
      </c>
      <c r="F140" s="25" t="str">
        <f t="shared" si="22"/>
        <v>NEWTOWN SALTY DOGS</v>
      </c>
      <c r="G140" s="73"/>
      <c r="H140" s="97">
        <v>0.33333333333333331</v>
      </c>
      <c r="I140" s="25" t="str">
        <f>VLOOKUP(E140,fields,2)</f>
        <v>Ludlowe HS, Fairfield</v>
      </c>
      <c r="J140" s="75"/>
      <c r="M140" s="5" t="s">
        <v>153</v>
      </c>
      <c r="N140" s="5" t="s">
        <v>157</v>
      </c>
    </row>
    <row r="141" spans="1:28" ht="12.75" customHeight="1" thickTop="1" thickBot="1" x14ac:dyDescent="0.4">
      <c r="A141" s="23">
        <v>138</v>
      </c>
      <c r="B141" s="23">
        <v>4</v>
      </c>
      <c r="C141" s="99">
        <v>42862</v>
      </c>
      <c r="D141" s="35" t="s">
        <v>175</v>
      </c>
      <c r="E141" s="24" t="str">
        <f t="shared" si="22"/>
        <v>MILFORD AMIGOS</v>
      </c>
      <c r="F141" s="25" t="str">
        <f t="shared" si="22"/>
        <v>STAMFORD FC</v>
      </c>
      <c r="G141" s="73"/>
      <c r="H141" s="97">
        <f>VLOOKUP(E141,START_TIMES,2)</f>
        <v>0.33333333333333331</v>
      </c>
      <c r="I141" s="25" t="str">
        <f>VLOOKUP(E141,fields,2)</f>
        <v>Pease Road, Woodbridge</v>
      </c>
      <c r="J141" s="75"/>
      <c r="M141" s="5" t="s">
        <v>155</v>
      </c>
      <c r="N141" s="5" t="s">
        <v>158</v>
      </c>
    </row>
    <row r="142" spans="1:28" ht="12.75" customHeight="1" thickTop="1" thickBot="1" x14ac:dyDescent="0.4">
      <c r="A142" s="23">
        <v>139</v>
      </c>
      <c r="B142" s="23">
        <v>4</v>
      </c>
      <c r="C142" s="99">
        <v>42862</v>
      </c>
      <c r="D142" s="35" t="s">
        <v>175</v>
      </c>
      <c r="E142" s="24" t="str">
        <f t="shared" si="22"/>
        <v>CASEUS NEW HAVEN FC</v>
      </c>
      <c r="F142" s="25" t="str">
        <f t="shared" si="22"/>
        <v>NAUGATUCK FUSION</v>
      </c>
      <c r="G142" s="73"/>
      <c r="H142" s="97">
        <f>VLOOKUP(E142,START_TIMES,2)</f>
        <v>0.33333333333333331</v>
      </c>
      <c r="I142" s="25" t="str">
        <f>VLOOKUP(E142,fields,2)</f>
        <v>Strong Stadium, West Haven</v>
      </c>
      <c r="J142" s="75"/>
      <c r="M142" s="5" t="s">
        <v>151</v>
      </c>
      <c r="N142" s="5" t="s">
        <v>156</v>
      </c>
    </row>
    <row r="143" spans="1:28" ht="12.75" customHeight="1" thickTop="1" thickBot="1" x14ac:dyDescent="0.4">
      <c r="A143" s="23">
        <v>140</v>
      </c>
      <c r="B143" s="23" t="s">
        <v>0</v>
      </c>
      <c r="C143" s="99"/>
      <c r="D143" s="27" t="s">
        <v>0</v>
      </c>
      <c r="E143" s="24"/>
      <c r="F143" s="25"/>
      <c r="G143" s="73"/>
      <c r="H143" s="97"/>
      <c r="I143" s="25"/>
      <c r="J143" s="75"/>
      <c r="M143" s="2"/>
      <c r="N143" s="2"/>
      <c r="Q143" s="22"/>
      <c r="R143" s="22"/>
      <c r="AA143" s="22"/>
      <c r="AB143" s="22"/>
    </row>
    <row r="144" spans="1:28" ht="12.75" customHeight="1" thickTop="1" thickBot="1" x14ac:dyDescent="0.4">
      <c r="A144" s="23">
        <v>141</v>
      </c>
      <c r="B144" s="23">
        <v>4</v>
      </c>
      <c r="C144" s="99">
        <v>42862</v>
      </c>
      <c r="D144" s="36" t="s">
        <v>11</v>
      </c>
      <c r="E144" s="24" t="str">
        <f t="shared" ref="E144:F148" si="23">VLOOKUP(M144,Teams,2)</f>
        <v>RIDGEFIELD KICKS</v>
      </c>
      <c r="F144" s="25" t="str">
        <f t="shared" si="23"/>
        <v>FAIRFIELD GAC</v>
      </c>
      <c r="G144" s="73"/>
      <c r="H144" s="97">
        <f>VLOOKUP(E144,START_TIMES,2)</f>
        <v>0.41666666666666702</v>
      </c>
      <c r="I144" s="25" t="str">
        <f>VLOOKUP(E144,fields,2)</f>
        <v>Diniz Field, Ridgefield</v>
      </c>
      <c r="J144" s="75"/>
      <c r="M144" s="5" t="s">
        <v>105</v>
      </c>
      <c r="N144" s="5" t="s">
        <v>162</v>
      </c>
    </row>
    <row r="145" spans="1:28" ht="12.75" customHeight="1" thickTop="1" thickBot="1" x14ac:dyDescent="0.4">
      <c r="A145" s="23">
        <v>142</v>
      </c>
      <c r="B145" s="23">
        <v>4</v>
      </c>
      <c r="C145" s="99">
        <v>42862</v>
      </c>
      <c r="D145" s="36" t="s">
        <v>11</v>
      </c>
      <c r="E145" s="24" t="str">
        <f t="shared" si="23"/>
        <v>WATERBURY ALBANIANS</v>
      </c>
      <c r="F145" s="25" t="str">
        <f t="shared" si="23"/>
        <v>NORWALK MARINERS</v>
      </c>
      <c r="G145" s="73"/>
      <c r="H145" s="97">
        <f>VLOOKUP(E145,START_TIMES,2)</f>
        <v>0.375</v>
      </c>
      <c r="I145" s="25" t="str">
        <f>VLOOKUP(E145,fields,2)</f>
        <v>Wilby HS, Waterbury</v>
      </c>
      <c r="J145" s="75"/>
      <c r="M145" s="5" t="s">
        <v>108</v>
      </c>
      <c r="N145" s="5" t="s">
        <v>104</v>
      </c>
    </row>
    <row r="146" spans="1:28" ht="12.75" customHeight="1" thickTop="1" thickBot="1" x14ac:dyDescent="0.4">
      <c r="A146" s="23">
        <v>143</v>
      </c>
      <c r="B146" s="23">
        <v>4</v>
      </c>
      <c r="C146" s="99">
        <v>42862</v>
      </c>
      <c r="D146" s="36" t="s">
        <v>11</v>
      </c>
      <c r="E146" s="24" t="str">
        <f t="shared" si="23"/>
        <v>DANBURY UNITED 40</v>
      </c>
      <c r="F146" s="25" t="str">
        <f t="shared" si="23"/>
        <v>CHESHIRE AZZURRI 40</v>
      </c>
      <c r="G146" s="73"/>
      <c r="H146" s="97">
        <f>VLOOKUP(E146,START_TIMES,2)</f>
        <v>0.45833333333333331</v>
      </c>
      <c r="I146" s="25" t="str">
        <f>VLOOKUP(E146,fields,2)</f>
        <v>Portuguese Cultural Center, Danbury</v>
      </c>
      <c r="J146" s="75"/>
      <c r="M146" s="5" t="s">
        <v>161</v>
      </c>
      <c r="N146" s="5" t="s">
        <v>160</v>
      </c>
    </row>
    <row r="147" spans="1:28" ht="12.75" customHeight="1" thickTop="1" thickBot="1" x14ac:dyDescent="0.4">
      <c r="A147" s="23">
        <v>144</v>
      </c>
      <c r="B147" s="23">
        <v>4</v>
      </c>
      <c r="C147" s="99">
        <v>42862</v>
      </c>
      <c r="D147" s="36" t="s">
        <v>11</v>
      </c>
      <c r="E147" s="24" t="str">
        <f t="shared" si="23"/>
        <v>GREENWICH PUMAS</v>
      </c>
      <c r="F147" s="25" t="str">
        <f t="shared" si="23"/>
        <v>STORM FC</v>
      </c>
      <c r="G147" s="73"/>
      <c r="H147" s="97">
        <f>VLOOKUP(E147,START_TIMES,2)</f>
        <v>0.41666666666666702</v>
      </c>
      <c r="I147" s="25" t="str">
        <f>VLOOKUP(E147,fields,2)</f>
        <v>tbd</v>
      </c>
      <c r="J147" s="75"/>
      <c r="M147" s="5" t="s">
        <v>163</v>
      </c>
      <c r="N147" s="5" t="s">
        <v>106</v>
      </c>
    </row>
    <row r="148" spans="1:28" ht="12.75" customHeight="1" thickTop="1" thickBot="1" x14ac:dyDescent="0.4">
      <c r="A148" s="23">
        <v>145</v>
      </c>
      <c r="B148" s="23">
        <v>4</v>
      </c>
      <c r="C148" s="99">
        <v>42862</v>
      </c>
      <c r="D148" s="36" t="s">
        <v>11</v>
      </c>
      <c r="E148" s="24" t="str">
        <f t="shared" si="23"/>
        <v>VASCO DA GAMA 40</v>
      </c>
      <c r="F148" s="25" t="str">
        <f t="shared" si="23"/>
        <v xml:space="preserve">WILTON WARRIORS </v>
      </c>
      <c r="G148" s="73"/>
      <c r="H148" s="97">
        <f>VLOOKUP(E148,START_TIMES,2)</f>
        <v>0.41666666666666702</v>
      </c>
      <c r="I148" s="25" t="str">
        <f>VLOOKUP(E148,fields,2)</f>
        <v>Veterans Memorial Park, Bridgeport</v>
      </c>
      <c r="J148" s="75"/>
      <c r="M148" s="5" t="s">
        <v>107</v>
      </c>
      <c r="N148" s="5" t="s">
        <v>109</v>
      </c>
    </row>
    <row r="149" spans="1:28" ht="12.75" customHeight="1" thickTop="1" thickBot="1" x14ac:dyDescent="0.4">
      <c r="A149" s="23">
        <v>146</v>
      </c>
      <c r="B149" s="23" t="s">
        <v>0</v>
      </c>
      <c r="C149" s="99"/>
      <c r="D149" s="27" t="s">
        <v>0</v>
      </c>
      <c r="E149" s="24"/>
      <c r="F149" s="25"/>
      <c r="G149" s="73"/>
      <c r="H149" s="97"/>
      <c r="I149" s="25"/>
      <c r="J149" s="75"/>
      <c r="M149" s="2"/>
      <c r="N149" s="2"/>
      <c r="Q149" s="22"/>
      <c r="R149" s="22"/>
      <c r="AA149" s="22"/>
      <c r="AB149" s="22"/>
    </row>
    <row r="150" spans="1:28" ht="12.75" customHeight="1" thickTop="1" thickBot="1" x14ac:dyDescent="0.4">
      <c r="A150" s="23">
        <v>147</v>
      </c>
      <c r="B150" s="23">
        <v>4</v>
      </c>
      <c r="C150" s="99">
        <v>42862</v>
      </c>
      <c r="D150" s="37" t="s">
        <v>12</v>
      </c>
      <c r="E150" s="24" t="str">
        <f t="shared" ref="E150:F154" si="24">VLOOKUP(M150,Teams,2)</f>
        <v>STAMFORD UNITED</v>
      </c>
      <c r="F150" s="25" t="str">
        <f t="shared" si="24"/>
        <v xml:space="preserve">GUILFORD CELTIC </v>
      </c>
      <c r="G150" s="73"/>
      <c r="H150" s="97">
        <f>VLOOKUP(E150,START_TIMES,2)</f>
        <v>0.41666666666666702</v>
      </c>
      <c r="I150" s="25" t="str">
        <f>VLOOKUP(E150,fields,2)</f>
        <v>West Beach Fields, Stamford</v>
      </c>
      <c r="J150" s="75"/>
      <c r="M150" s="5" t="s">
        <v>119</v>
      </c>
      <c r="N150" s="5" t="s">
        <v>114</v>
      </c>
    </row>
    <row r="151" spans="1:28" ht="12.75" customHeight="1" thickTop="1" thickBot="1" x14ac:dyDescent="0.4">
      <c r="A151" s="23">
        <v>148</v>
      </c>
      <c r="B151" s="23">
        <v>4</v>
      </c>
      <c r="C151" s="99">
        <v>42862</v>
      </c>
      <c r="D151" s="37" t="s">
        <v>12</v>
      </c>
      <c r="E151" s="24" t="str">
        <f t="shared" si="24"/>
        <v>GREENWICH GUNNERS 40</v>
      </c>
      <c r="F151" s="25" t="str">
        <f t="shared" si="24"/>
        <v>DERBY QUITUS</v>
      </c>
      <c r="G151" s="73"/>
      <c r="H151" s="97">
        <f>VLOOKUP(E151,START_TIMES,2)</f>
        <v>0.41666666666666702</v>
      </c>
      <c r="I151" s="25" t="str">
        <f>VLOOKUP(E151,fields,2)</f>
        <v>tbd</v>
      </c>
      <c r="J151" s="75"/>
      <c r="M151" s="5" t="s">
        <v>112</v>
      </c>
      <c r="N151" s="5" t="s">
        <v>110</v>
      </c>
    </row>
    <row r="152" spans="1:28" ht="12.75" customHeight="1" thickTop="1" thickBot="1" x14ac:dyDescent="0.4">
      <c r="A152" s="23">
        <v>149</v>
      </c>
      <c r="B152" s="23">
        <v>4</v>
      </c>
      <c r="C152" s="99">
        <v>42862</v>
      </c>
      <c r="D152" s="37" t="s">
        <v>12</v>
      </c>
      <c r="E152" s="24" t="str">
        <f t="shared" si="24"/>
        <v>GUILFORD BELL CURVE</v>
      </c>
      <c r="F152" s="25" t="str">
        <f t="shared" si="24"/>
        <v xml:space="preserve">NORWALK SPORT COLOMBIA </v>
      </c>
      <c r="G152" s="73"/>
      <c r="H152" s="97">
        <f>VLOOKUP(E152,START_TIMES,2)</f>
        <v>0.41666666666666702</v>
      </c>
      <c r="I152" s="25" t="str">
        <f>VLOOKUP(E152,fields,2)</f>
        <v>Guilford HS, Guilford</v>
      </c>
      <c r="J152" s="75"/>
      <c r="M152" s="5" t="s">
        <v>113</v>
      </c>
      <c r="N152" s="5" t="s">
        <v>117</v>
      </c>
    </row>
    <row r="153" spans="1:28" ht="12.75" customHeight="1" thickTop="1" thickBot="1" x14ac:dyDescent="0.4">
      <c r="A153" s="23">
        <v>150</v>
      </c>
      <c r="B153" s="23">
        <v>4</v>
      </c>
      <c r="C153" s="99">
        <v>42862</v>
      </c>
      <c r="D153" s="37" t="s">
        <v>12</v>
      </c>
      <c r="E153" s="24" t="str">
        <f t="shared" si="24"/>
        <v>NEW HAVEN AMERICANS</v>
      </c>
      <c r="F153" s="25" t="str">
        <f t="shared" si="24"/>
        <v>SOUTHEAST ROVERS</v>
      </c>
      <c r="G153" s="73"/>
      <c r="H153" s="97">
        <f>VLOOKUP(E153,START_TIMES,2)</f>
        <v>0.41666666666666702</v>
      </c>
      <c r="I153" s="25" t="str">
        <f>VLOOKUP(E153,fields,2)</f>
        <v>Peck Place School, Orange</v>
      </c>
      <c r="J153" s="75"/>
      <c r="M153" s="5" t="s">
        <v>115</v>
      </c>
      <c r="N153" s="5" t="s">
        <v>118</v>
      </c>
    </row>
    <row r="154" spans="1:28" ht="12.75" customHeight="1" thickTop="1" thickBot="1" x14ac:dyDescent="0.4">
      <c r="A154" s="23">
        <v>151</v>
      </c>
      <c r="B154" s="23">
        <v>4</v>
      </c>
      <c r="C154" s="99">
        <v>42862</v>
      </c>
      <c r="D154" s="37" t="s">
        <v>12</v>
      </c>
      <c r="E154" s="24" t="str">
        <f t="shared" si="24"/>
        <v>GREENWICH ARSENAL 40</v>
      </c>
      <c r="F154" s="25" t="str">
        <f t="shared" si="24"/>
        <v>NEWINGTON PORTUGUESE 40</v>
      </c>
      <c r="G154" s="73"/>
      <c r="H154" s="97">
        <f>VLOOKUP(E154,START_TIMES,2)</f>
        <v>0.41666666666666702</v>
      </c>
      <c r="I154" s="25" t="str">
        <f>VLOOKUP(E154,fields,2)</f>
        <v>tbd</v>
      </c>
      <c r="J154" s="75"/>
      <c r="M154" s="5" t="s">
        <v>111</v>
      </c>
      <c r="N154" s="5" t="s">
        <v>116</v>
      </c>
    </row>
    <row r="155" spans="1:28" ht="12.75" customHeight="1" thickTop="1" thickBot="1" x14ac:dyDescent="0.4">
      <c r="A155" s="23">
        <v>152</v>
      </c>
      <c r="B155" s="23" t="s">
        <v>0</v>
      </c>
      <c r="C155" s="99"/>
      <c r="D155" s="27" t="s">
        <v>0</v>
      </c>
      <c r="E155" s="24"/>
      <c r="F155" s="25"/>
      <c r="G155" s="73"/>
      <c r="H155" s="97"/>
      <c r="I155" s="25"/>
      <c r="J155" s="75"/>
      <c r="M155" s="5"/>
      <c r="N155" s="2"/>
      <c r="Q155" s="22"/>
      <c r="R155" s="22"/>
      <c r="AA155" s="22"/>
      <c r="AB155" s="22"/>
    </row>
    <row r="156" spans="1:28" ht="12.75" customHeight="1" thickTop="1" thickBot="1" x14ac:dyDescent="0.4">
      <c r="A156" s="23">
        <v>153</v>
      </c>
      <c r="B156" s="23">
        <v>4</v>
      </c>
      <c r="C156" s="99">
        <v>42862</v>
      </c>
      <c r="D156" s="38" t="s">
        <v>13</v>
      </c>
      <c r="E156" s="24" t="str">
        <f t="shared" ref="E156:F160" si="25">VLOOKUP(M156,Teams,2)</f>
        <v>WILTON WOLVES</v>
      </c>
      <c r="F156" s="25" t="str">
        <f t="shared" si="25"/>
        <v>NORTH BRANFORD 40</v>
      </c>
      <c r="G156" s="73"/>
      <c r="H156" s="97">
        <f>VLOOKUP(E156,START_TIMES,2)</f>
        <v>0.41666666666666702</v>
      </c>
      <c r="I156" s="25" t="str">
        <f>VLOOKUP(E156,fields,2)</f>
        <v>Middlebrook School, Wilton</v>
      </c>
      <c r="J156" s="75"/>
      <c r="M156" s="5" t="s">
        <v>129</v>
      </c>
      <c r="N156" s="5" t="s">
        <v>124</v>
      </c>
    </row>
    <row r="157" spans="1:28" ht="12.75" customHeight="1" thickTop="1" thickBot="1" x14ac:dyDescent="0.4">
      <c r="A157" s="23">
        <v>154</v>
      </c>
      <c r="B157" s="23">
        <v>4</v>
      </c>
      <c r="C157" s="99">
        <v>42862</v>
      </c>
      <c r="D157" s="38" t="s">
        <v>13</v>
      </c>
      <c r="E157" s="24" t="str">
        <f t="shared" si="25"/>
        <v>HAMDEN UNITED</v>
      </c>
      <c r="F157" s="25" t="str">
        <f t="shared" si="25"/>
        <v xml:space="preserve">CHESHIRE UNITED </v>
      </c>
      <c r="G157" s="73"/>
      <c r="H157" s="97">
        <f>VLOOKUP(E157,START_TIMES,2)</f>
        <v>0.41666666666666702</v>
      </c>
      <c r="I157" s="25" t="str">
        <f>VLOOKUP(E157,fields,2)</f>
        <v>Hamden MS, Hamden</v>
      </c>
      <c r="J157" s="75"/>
      <c r="M157" s="5" t="s">
        <v>122</v>
      </c>
      <c r="N157" s="5" t="s">
        <v>120</v>
      </c>
    </row>
    <row r="158" spans="1:28" ht="12.75" customHeight="1" thickTop="1" thickBot="1" x14ac:dyDescent="0.4">
      <c r="A158" s="23">
        <v>155</v>
      </c>
      <c r="B158" s="23">
        <v>4</v>
      </c>
      <c r="C158" s="99">
        <v>42862</v>
      </c>
      <c r="D158" s="38" t="s">
        <v>13</v>
      </c>
      <c r="E158" s="24" t="str">
        <f t="shared" si="25"/>
        <v>HENRY  REID FC 40</v>
      </c>
      <c r="F158" s="25" t="str">
        <f t="shared" si="25"/>
        <v>STAMFORD CITY</v>
      </c>
      <c r="G158" s="73"/>
      <c r="H158" s="97">
        <f>VLOOKUP(E158,START_TIMES,2)</f>
        <v>0.41666666666666702</v>
      </c>
      <c r="I158" s="25" t="str">
        <f>VLOOKUP(E158,fields,2)</f>
        <v>Ludlowe HS, Fairfield</v>
      </c>
      <c r="J158" s="75"/>
      <c r="M158" s="5" t="s">
        <v>123</v>
      </c>
      <c r="N158" s="5" t="s">
        <v>127</v>
      </c>
    </row>
    <row r="159" spans="1:28" ht="12.75" customHeight="1" thickTop="1" thickBot="1" x14ac:dyDescent="0.4">
      <c r="A159" s="23">
        <v>156</v>
      </c>
      <c r="B159" s="23">
        <v>4</v>
      </c>
      <c r="C159" s="99">
        <v>42862</v>
      </c>
      <c r="D159" s="38" t="s">
        <v>13</v>
      </c>
      <c r="E159" s="24" t="str">
        <f t="shared" si="25"/>
        <v>NORTH HAVEN SC</v>
      </c>
      <c r="F159" s="25" t="str">
        <f t="shared" si="25"/>
        <v>WALLINGFORD MORELIA</v>
      </c>
      <c r="G159" s="73"/>
      <c r="H159" s="97">
        <f>VLOOKUP(E159,START_TIMES,2)</f>
        <v>0.41666666666666702</v>
      </c>
      <c r="I159" s="25" t="str">
        <f>VLOOKUP(E159,fields,2)</f>
        <v>Ridge Road, North Haven</v>
      </c>
      <c r="J159" s="75"/>
      <c r="M159" s="5" t="s">
        <v>125</v>
      </c>
      <c r="N159" s="5" t="s">
        <v>128</v>
      </c>
    </row>
    <row r="160" spans="1:28" ht="12.75" customHeight="1" thickTop="1" thickBot="1" x14ac:dyDescent="0.4">
      <c r="A160" s="23">
        <v>157</v>
      </c>
      <c r="B160" s="23">
        <v>4</v>
      </c>
      <c r="C160" s="99">
        <v>42862</v>
      </c>
      <c r="D160" s="38" t="s">
        <v>13</v>
      </c>
      <c r="E160" s="24" t="str">
        <f t="shared" si="25"/>
        <v>ELI'S FC</v>
      </c>
      <c r="F160" s="25" t="str">
        <f t="shared" si="25"/>
        <v>PAN ZONES</v>
      </c>
      <c r="G160" s="73"/>
      <c r="H160" s="97">
        <f>VLOOKUP(E160,START_TIMES,2)</f>
        <v>0.41666666666666702</v>
      </c>
      <c r="I160" s="25" t="str">
        <f>VLOOKUP(E160,fields,2)</f>
        <v>Platt Tech HS, Milford</v>
      </c>
      <c r="J160" s="75"/>
      <c r="M160" s="5" t="s">
        <v>121</v>
      </c>
      <c r="N160" s="5" t="s">
        <v>126</v>
      </c>
    </row>
    <row r="161" spans="1:28" ht="12.75" customHeight="1" thickTop="1" thickBot="1" x14ac:dyDescent="0.4">
      <c r="A161" s="23">
        <v>158</v>
      </c>
      <c r="B161" s="23" t="s">
        <v>0</v>
      </c>
      <c r="C161" s="99"/>
      <c r="D161" s="27" t="s">
        <v>0</v>
      </c>
      <c r="E161" s="24"/>
      <c r="F161" s="25"/>
      <c r="G161" s="73"/>
      <c r="H161" s="97"/>
      <c r="I161" s="25"/>
      <c r="J161" s="75"/>
      <c r="M161" s="5"/>
      <c r="N161" s="2"/>
      <c r="Q161" s="22"/>
      <c r="R161" s="22"/>
      <c r="AA161" s="22"/>
      <c r="AB161" s="22"/>
    </row>
    <row r="162" spans="1:28" ht="12.75" customHeight="1" thickTop="1" thickBot="1" x14ac:dyDescent="0.4">
      <c r="A162" s="23">
        <v>159</v>
      </c>
      <c r="B162" s="23">
        <v>4</v>
      </c>
      <c r="C162" s="99">
        <v>42862</v>
      </c>
      <c r="D162" s="28" t="s">
        <v>102</v>
      </c>
      <c r="E162" s="24" t="str">
        <f t="shared" ref="E162:F166" si="26">VLOOKUP(M162,Teams,2)</f>
        <v>VASCO DA GAMA 50</v>
      </c>
      <c r="F162" s="25" t="str">
        <f t="shared" si="26"/>
        <v>GREENWICH GUNNERS 50</v>
      </c>
      <c r="G162" s="73"/>
      <c r="H162" s="97">
        <f>VLOOKUP(E162,START_TIMES,2)</f>
        <v>0.41666666666666702</v>
      </c>
      <c r="I162" s="25" t="str">
        <f>VLOOKUP(E162,fields,2)</f>
        <v>Veterans Memorial Park, Bridgeport</v>
      </c>
      <c r="J162" s="75"/>
      <c r="M162" s="5" t="s">
        <v>144</v>
      </c>
      <c r="N162" s="5" t="s">
        <v>134</v>
      </c>
    </row>
    <row r="163" spans="1:28" ht="12.75" customHeight="1" thickTop="1" thickBot="1" x14ac:dyDescent="0.4">
      <c r="A163" s="23">
        <v>160</v>
      </c>
      <c r="B163" s="23">
        <v>4</v>
      </c>
      <c r="C163" s="99">
        <v>42862</v>
      </c>
      <c r="D163" s="28" t="s">
        <v>102</v>
      </c>
      <c r="E163" s="24" t="str">
        <f t="shared" si="26"/>
        <v>DARIEN BLUE WAVE</v>
      </c>
      <c r="F163" s="25" t="str">
        <f t="shared" si="26"/>
        <v>CHESHIRE AZZURRI 50</v>
      </c>
      <c r="G163" s="73"/>
      <c r="H163" s="97">
        <f>VLOOKUP(E163,START_TIMES,2)</f>
        <v>0.375</v>
      </c>
      <c r="I163" s="25" t="str">
        <f>VLOOKUP(E163,fields,2)</f>
        <v>Middlesex MS (Lower), Darien</v>
      </c>
      <c r="J163" s="75"/>
      <c r="M163" s="5" t="s">
        <v>132</v>
      </c>
      <c r="N163" s="5" t="s">
        <v>130</v>
      </c>
    </row>
    <row r="164" spans="1:28" ht="12.75" customHeight="1" thickTop="1" thickBot="1" x14ac:dyDescent="0.4">
      <c r="A164" s="23">
        <v>161</v>
      </c>
      <c r="B164" s="23">
        <v>4</v>
      </c>
      <c r="C164" s="99">
        <v>42862</v>
      </c>
      <c r="D164" s="28" t="s">
        <v>102</v>
      </c>
      <c r="E164" s="24" t="str">
        <f t="shared" si="26"/>
        <v xml:space="preserve">GLASTONBURY CELTIC </v>
      </c>
      <c r="F164" s="25" t="str">
        <f t="shared" si="26"/>
        <v>NEW BRITAIN FALCONS FC</v>
      </c>
      <c r="G164" s="73"/>
      <c r="H164" s="97">
        <f>VLOOKUP(E164,START_TIMES,2)</f>
        <v>0.41666666666666702</v>
      </c>
      <c r="I164" s="25" t="str">
        <f>VLOOKUP(E164,fields,2)</f>
        <v>Irish American Club, Glastonbury</v>
      </c>
      <c r="J164" s="75"/>
      <c r="M164" s="5" t="s">
        <v>133</v>
      </c>
      <c r="N164" s="5" t="s">
        <v>141</v>
      </c>
    </row>
    <row r="165" spans="1:28" ht="12.75" customHeight="1" thickTop="1" thickBot="1" x14ac:dyDescent="0.4">
      <c r="A165" s="23">
        <v>162</v>
      </c>
      <c r="B165" s="23">
        <v>4</v>
      </c>
      <c r="C165" s="99">
        <v>42862</v>
      </c>
      <c r="D165" s="28" t="s">
        <v>102</v>
      </c>
      <c r="E165" s="24" t="str">
        <f t="shared" si="26"/>
        <v>GUILFORD BLACK EAGLES</v>
      </c>
      <c r="F165" s="25" t="str">
        <f t="shared" si="26"/>
        <v>POLONIA FALCON STARS FC</v>
      </c>
      <c r="G165" s="73"/>
      <c r="H165" s="97">
        <v>0.33333333333333331</v>
      </c>
      <c r="I165" s="25" t="str">
        <f>VLOOKUP(E165,fields,2)</f>
        <v>Guilford HS, Guilford</v>
      </c>
      <c r="J165" s="75"/>
      <c r="M165" s="5" t="s">
        <v>136</v>
      </c>
      <c r="N165" s="5" t="s">
        <v>142</v>
      </c>
    </row>
    <row r="166" spans="1:28" ht="12.75" customHeight="1" thickTop="1" thickBot="1" x14ac:dyDescent="0.4">
      <c r="A166" s="23">
        <v>163</v>
      </c>
      <c r="B166" s="23">
        <v>4</v>
      </c>
      <c r="C166" s="99">
        <v>42862</v>
      </c>
      <c r="D166" s="28" t="s">
        <v>102</v>
      </c>
      <c r="E166" s="24" t="str">
        <f t="shared" si="26"/>
        <v>CLUB NAPOLI 50</v>
      </c>
      <c r="F166" s="25" t="str">
        <f t="shared" si="26"/>
        <v>HARTFORD CAVALIERS</v>
      </c>
      <c r="G166" s="73"/>
      <c r="H166" s="97">
        <f>VLOOKUP(E166,START_TIMES,2)</f>
        <v>0.41666666666666702</v>
      </c>
      <c r="I166" s="25" t="str">
        <f>VLOOKUP(E166,fields,2)</f>
        <v>North Farms Park, North Branford</v>
      </c>
      <c r="J166" s="75"/>
      <c r="M166" s="5" t="s">
        <v>131</v>
      </c>
      <c r="N166" s="5" t="s">
        <v>138</v>
      </c>
    </row>
    <row r="167" spans="1:28" ht="12.75" customHeight="1" thickTop="1" thickBot="1" x14ac:dyDescent="0.4">
      <c r="A167" s="23">
        <v>164</v>
      </c>
      <c r="B167" s="23" t="s">
        <v>0</v>
      </c>
      <c r="C167" s="99"/>
      <c r="D167" s="27" t="s">
        <v>0</v>
      </c>
      <c r="E167" s="24"/>
      <c r="F167" s="25"/>
      <c r="G167" s="73"/>
      <c r="H167" s="97"/>
      <c r="I167" s="25"/>
      <c r="J167" s="75"/>
      <c r="M167" s="5"/>
      <c r="N167" s="2"/>
      <c r="Q167" s="22"/>
      <c r="R167" s="22"/>
      <c r="AA167" s="22"/>
      <c r="AB167" s="22"/>
    </row>
    <row r="168" spans="1:28" ht="12.75" customHeight="1" thickTop="1" thickBot="1" x14ac:dyDescent="0.4">
      <c r="A168" s="23">
        <v>165</v>
      </c>
      <c r="B168" s="23">
        <v>4</v>
      </c>
      <c r="C168" s="99">
        <v>42862</v>
      </c>
      <c r="D168" s="39" t="s">
        <v>103</v>
      </c>
      <c r="E168" s="24" t="str">
        <f t="shared" ref="E168:F172" si="27">VLOOKUP(M168,Teams,2)</f>
        <v>WEST HAVEN GRAYS</v>
      </c>
      <c r="F168" s="25" t="str">
        <f t="shared" si="27"/>
        <v>MOODUS SC</v>
      </c>
      <c r="G168" s="73"/>
      <c r="H168" s="97">
        <f>VLOOKUP(E168,START_TIMES,2)</f>
        <v>0.41666666666666702</v>
      </c>
      <c r="I168" s="25" t="str">
        <f>VLOOKUP(E168,fields,2)</f>
        <v>Pagels Field, West Haven</v>
      </c>
      <c r="J168" s="75"/>
      <c r="M168" s="5" t="s">
        <v>145</v>
      </c>
      <c r="N168" s="5" t="s">
        <v>135</v>
      </c>
    </row>
    <row r="169" spans="1:28" ht="12.75" customHeight="1" thickTop="1" thickBot="1" x14ac:dyDescent="0.4">
      <c r="A169" s="23">
        <v>166</v>
      </c>
      <c r="B169" s="23">
        <v>4</v>
      </c>
      <c r="C169" s="99">
        <v>42862</v>
      </c>
      <c r="D169" s="39" t="s">
        <v>103</v>
      </c>
      <c r="E169" s="24" t="str">
        <f t="shared" si="27"/>
        <v>GREENWICH ARSENAL 50</v>
      </c>
      <c r="F169" s="25" t="str">
        <f t="shared" si="27"/>
        <v>EAST HAVEN SC</v>
      </c>
      <c r="G169" s="73"/>
      <c r="H169" s="97">
        <f>VLOOKUP(E169,START_TIMES,2)</f>
        <v>0.41666666666666702</v>
      </c>
      <c r="I169" s="25" t="str">
        <f>VLOOKUP(E169,fields,2)</f>
        <v>tbd</v>
      </c>
      <c r="J169" s="75"/>
      <c r="M169" s="5" t="s">
        <v>148</v>
      </c>
      <c r="N169" s="5" t="s">
        <v>146</v>
      </c>
    </row>
    <row r="170" spans="1:28" ht="12.75" customHeight="1" thickTop="1" thickBot="1" x14ac:dyDescent="0.4">
      <c r="A170" s="23">
        <v>167</v>
      </c>
      <c r="B170" s="23">
        <v>4</v>
      </c>
      <c r="C170" s="99">
        <v>42862</v>
      </c>
      <c r="D170" s="39" t="s">
        <v>103</v>
      </c>
      <c r="E170" s="24" t="str">
        <f t="shared" si="27"/>
        <v>GREENWICH PUMAS LEGENDS</v>
      </c>
      <c r="F170" s="25" t="str">
        <f t="shared" si="27"/>
        <v>SOUTHBURY BOOMERS</v>
      </c>
      <c r="G170" s="73"/>
      <c r="H170" s="97">
        <f>VLOOKUP(E170,START_TIMES,2)</f>
        <v>0.41666666666666702</v>
      </c>
      <c r="I170" s="25" t="str">
        <f>VLOOKUP(E170,fields,2)</f>
        <v>tbd</v>
      </c>
      <c r="J170" s="75"/>
      <c r="M170" s="5" t="s">
        <v>149</v>
      </c>
      <c r="N170" s="5" t="s">
        <v>140</v>
      </c>
    </row>
    <row r="171" spans="1:28" ht="12.75" customHeight="1" thickTop="1" thickBot="1" x14ac:dyDescent="0.4">
      <c r="A171" s="23">
        <v>168</v>
      </c>
      <c r="B171" s="23">
        <v>4</v>
      </c>
      <c r="C171" s="99">
        <v>42862</v>
      </c>
      <c r="D171" s="39" t="s">
        <v>103</v>
      </c>
      <c r="E171" s="24" t="str">
        <f t="shared" si="27"/>
        <v>NAUGATUCK RIVER RATS</v>
      </c>
      <c r="F171" s="25" t="str">
        <f t="shared" si="27"/>
        <v>WATERBURY PONTES</v>
      </c>
      <c r="G171" s="73"/>
      <c r="H171" s="97">
        <f>VLOOKUP(E171,START_TIMES,2)</f>
        <v>0.41666666666666702</v>
      </c>
      <c r="I171" s="25" t="str">
        <f>VLOOKUP(E171,fields,2)</f>
        <v>City Hill MS, Naugatuck</v>
      </c>
      <c r="J171" s="75"/>
      <c r="M171" s="5" t="s">
        <v>137</v>
      </c>
      <c r="N171" s="5" t="s">
        <v>143</v>
      </c>
    </row>
    <row r="172" spans="1:28" ht="12.75" customHeight="1" thickTop="1" thickBot="1" x14ac:dyDescent="0.4">
      <c r="A172" s="23">
        <v>169</v>
      </c>
      <c r="B172" s="23">
        <v>4</v>
      </c>
      <c r="C172" s="99">
        <v>42862</v>
      </c>
      <c r="D172" s="39" t="s">
        <v>103</v>
      </c>
      <c r="E172" s="24" t="str">
        <f t="shared" si="27"/>
        <v>FARMINGTON WHITE OWLS</v>
      </c>
      <c r="F172" s="25" t="str">
        <f t="shared" si="27"/>
        <v>NORTH BRANFORD LEGENDS</v>
      </c>
      <c r="G172" s="73"/>
      <c r="H172" s="97">
        <f>VLOOKUP(E172,START_TIMES,2)</f>
        <v>0.41666666666666702</v>
      </c>
      <c r="I172" s="25" t="str">
        <f>VLOOKUP(E172,fields,2)</f>
        <v>Winding Trails, Farmington</v>
      </c>
      <c r="J172" s="75"/>
      <c r="M172" s="5" t="s">
        <v>147</v>
      </c>
      <c r="N172" s="5" t="s">
        <v>139</v>
      </c>
    </row>
    <row r="173" spans="1:28" ht="12.75" customHeight="1" thickTop="1" x14ac:dyDescent="0.35">
      <c r="A173" s="23">
        <v>170</v>
      </c>
      <c r="B173" s="23" t="s">
        <v>0</v>
      </c>
      <c r="C173" s="99"/>
      <c r="D173" s="27" t="s">
        <v>0</v>
      </c>
      <c r="E173" s="24"/>
      <c r="F173" s="25"/>
      <c r="G173" s="73"/>
      <c r="H173" s="97"/>
      <c r="I173" s="25"/>
      <c r="J173" s="75"/>
      <c r="M173" s="2"/>
      <c r="N173" s="2"/>
      <c r="Q173" s="22"/>
      <c r="R173" s="22"/>
      <c r="AA173" s="22"/>
      <c r="AB173" s="22"/>
    </row>
    <row r="174" spans="1:28" ht="22.5" x14ac:dyDescent="0.35">
      <c r="A174" s="23">
        <v>171</v>
      </c>
      <c r="B174" s="103" t="s">
        <v>0</v>
      </c>
      <c r="C174" s="106" t="s">
        <v>228</v>
      </c>
      <c r="D174" s="106"/>
      <c r="E174" s="106"/>
      <c r="F174" s="106"/>
      <c r="G174" s="106"/>
      <c r="H174" s="134"/>
      <c r="I174" s="110"/>
      <c r="J174" s="104"/>
      <c r="M174" s="2"/>
      <c r="N174" s="2"/>
    </row>
    <row r="175" spans="1:28" ht="12.75" customHeight="1" thickBot="1" x14ac:dyDescent="0.4">
      <c r="A175" s="23">
        <v>172</v>
      </c>
      <c r="B175" s="23" t="s">
        <v>0</v>
      </c>
      <c r="C175" s="99"/>
      <c r="D175" s="27" t="s">
        <v>0</v>
      </c>
      <c r="E175" s="24"/>
      <c r="F175" s="25"/>
      <c r="G175" s="73"/>
      <c r="H175" s="97"/>
      <c r="I175" s="25"/>
      <c r="J175" s="75"/>
      <c r="M175" s="2"/>
      <c r="N175" s="2"/>
      <c r="Q175" s="22"/>
      <c r="R175" s="22"/>
      <c r="AA175" s="22"/>
      <c r="AB175" s="22"/>
    </row>
    <row r="176" spans="1:28" ht="13.5" customHeight="1" thickTop="1" thickBot="1" x14ac:dyDescent="0.4">
      <c r="A176" s="23">
        <v>173</v>
      </c>
      <c r="B176" s="23">
        <v>5</v>
      </c>
      <c r="C176" s="99">
        <v>42876</v>
      </c>
      <c r="D176" s="34" t="s">
        <v>10</v>
      </c>
      <c r="E176" s="24" t="str">
        <f t="shared" ref="E176:F180" si="28">VLOOKUP(M176,Teams,2)</f>
        <v>NEWINGTON PORTUGUESE 30</v>
      </c>
      <c r="F176" s="25" t="str">
        <f t="shared" si="28"/>
        <v>CLINTON FC</v>
      </c>
      <c r="G176" s="73"/>
      <c r="H176" s="97">
        <v>0.33333333333333331</v>
      </c>
      <c r="I176" s="25" t="str">
        <f>VLOOKUP(E176,fields,2)</f>
        <v>Martin Kellogg, Newington</v>
      </c>
      <c r="J176" s="75"/>
      <c r="M176" s="5" t="s">
        <v>92</v>
      </c>
      <c r="N176" s="5" t="s">
        <v>97</v>
      </c>
    </row>
    <row r="177" spans="1:28" ht="13.5" customHeight="1" thickTop="1" thickBot="1" x14ac:dyDescent="0.4">
      <c r="A177" s="23">
        <v>174</v>
      </c>
      <c r="B177" s="23">
        <v>5</v>
      </c>
      <c r="C177" s="99">
        <v>42876</v>
      </c>
      <c r="D177" s="34" t="s">
        <v>10</v>
      </c>
      <c r="E177" s="24" t="str">
        <f t="shared" si="28"/>
        <v>VASCO DA GAMA 30</v>
      </c>
      <c r="F177" s="25" t="str">
        <f t="shared" si="28"/>
        <v>DANBURY UNITED 30</v>
      </c>
      <c r="G177" s="73"/>
      <c r="H177" s="97">
        <f>VLOOKUP(E177,START_TIMES,2)</f>
        <v>0.33333333333333331</v>
      </c>
      <c r="I177" s="25" t="str">
        <f>VLOOKUP(E177,fields,2)</f>
        <v>Veterans Memorial Park, Bridgeport</v>
      </c>
      <c r="J177" s="75"/>
      <c r="M177" s="5" t="s">
        <v>101</v>
      </c>
      <c r="N177" s="5" t="s">
        <v>96</v>
      </c>
    </row>
    <row r="178" spans="1:28" ht="13.5" customHeight="1" thickTop="1" thickBot="1" x14ac:dyDescent="0.4">
      <c r="A178" s="23">
        <v>175</v>
      </c>
      <c r="B178" s="23">
        <v>5</v>
      </c>
      <c r="C178" s="99">
        <v>42876</v>
      </c>
      <c r="D178" s="34" t="s">
        <v>10</v>
      </c>
      <c r="E178" s="24" t="str">
        <f t="shared" si="28"/>
        <v>GREENWICH ARSENAL 30</v>
      </c>
      <c r="F178" s="25" t="str">
        <f t="shared" si="28"/>
        <v>MILFORD TUESDAY</v>
      </c>
      <c r="G178" s="73"/>
      <c r="H178" s="97">
        <f>VLOOKUP(E178,START_TIMES,2)</f>
        <v>0.41666666666666702</v>
      </c>
      <c r="I178" s="25" t="str">
        <f>VLOOKUP(E178,fields,2)</f>
        <v>tbd</v>
      </c>
      <c r="J178" s="75"/>
      <c r="M178" s="5" t="s">
        <v>99</v>
      </c>
      <c r="N178" s="5" t="s">
        <v>94</v>
      </c>
    </row>
    <row r="179" spans="1:28" ht="12.75" customHeight="1" thickTop="1" thickBot="1" x14ac:dyDescent="0.4">
      <c r="A179" s="23">
        <v>176</v>
      </c>
      <c r="B179" s="23">
        <v>5</v>
      </c>
      <c r="C179" s="99">
        <v>42876</v>
      </c>
      <c r="D179" s="34" t="s">
        <v>10</v>
      </c>
      <c r="E179" s="24" t="str">
        <f t="shared" si="28"/>
        <v>POLONEZ UNITED</v>
      </c>
      <c r="F179" s="25" t="str">
        <f t="shared" si="28"/>
        <v>ECUACHAMOS FC</v>
      </c>
      <c r="G179" s="73"/>
      <c r="H179" s="97">
        <f>VLOOKUP(E179,START_TIMES,2)</f>
        <v>0.375</v>
      </c>
      <c r="I179" s="25" t="str">
        <f>VLOOKUP(E179,fields,2)</f>
        <v>Cromwell MS, Cromwell</v>
      </c>
      <c r="J179" s="75"/>
      <c r="M179" s="5" t="s">
        <v>100</v>
      </c>
      <c r="N179" s="5" t="s">
        <v>93</v>
      </c>
    </row>
    <row r="180" spans="1:28" ht="13.5" customHeight="1" thickTop="1" thickBot="1" x14ac:dyDescent="0.4">
      <c r="A180" s="23">
        <v>177</v>
      </c>
      <c r="B180" s="23">
        <v>5</v>
      </c>
      <c r="C180" s="99">
        <v>42876</v>
      </c>
      <c r="D180" s="34" t="s">
        <v>10</v>
      </c>
      <c r="E180" s="24" t="str">
        <f t="shared" si="28"/>
        <v>NORTH BRANFORD 30</v>
      </c>
      <c r="F180" s="25" t="str">
        <f t="shared" si="28"/>
        <v>SHELTON FC</v>
      </c>
      <c r="G180" s="73"/>
      <c r="H180" s="97">
        <v>0.33333333333333331</v>
      </c>
      <c r="I180" s="25" t="str">
        <f>VLOOKUP(E180,fields,2)</f>
        <v>Northford Park, North Branford</v>
      </c>
      <c r="J180" s="75"/>
      <c r="M180" s="5" t="s">
        <v>98</v>
      </c>
      <c r="N180" s="5" t="s">
        <v>95</v>
      </c>
    </row>
    <row r="181" spans="1:28" ht="12.75" customHeight="1" thickTop="1" thickBot="1" x14ac:dyDescent="0.4">
      <c r="A181" s="23">
        <v>178</v>
      </c>
      <c r="B181" s="23" t="s">
        <v>0</v>
      </c>
      <c r="C181" s="99"/>
      <c r="D181" s="27" t="s">
        <v>0</v>
      </c>
      <c r="E181" s="24"/>
      <c r="F181" s="25"/>
      <c r="G181" s="73"/>
      <c r="H181" s="97"/>
      <c r="I181" s="25"/>
      <c r="J181" s="75"/>
      <c r="M181" s="5"/>
      <c r="N181" s="5"/>
      <c r="Q181" s="22"/>
      <c r="R181" s="22"/>
      <c r="AA181" s="22"/>
      <c r="AB181" s="22"/>
    </row>
    <row r="182" spans="1:28" ht="13.5" customHeight="1" thickTop="1" thickBot="1" x14ac:dyDescent="0.4">
      <c r="A182" s="23">
        <v>179</v>
      </c>
      <c r="B182" s="23">
        <v>5</v>
      </c>
      <c r="C182" s="99">
        <v>42876</v>
      </c>
      <c r="D182" s="35" t="s">
        <v>175</v>
      </c>
      <c r="E182" s="24" t="str">
        <f t="shared" ref="E182:F186" si="29">VLOOKUP(M182,Teams,2)</f>
        <v>BYE</v>
      </c>
      <c r="F182" s="25" t="str">
        <f t="shared" si="29"/>
        <v>MILFORD AMIGOS</v>
      </c>
      <c r="G182" s="73"/>
      <c r="H182" s="97">
        <f>VLOOKUP(E182,START_TIMES,2)</f>
        <v>0.41666666666666669</v>
      </c>
      <c r="I182" s="25" t="str">
        <f>VLOOKUP(E182,fields,2)</f>
        <v>--</v>
      </c>
      <c r="J182" s="75"/>
      <c r="M182" s="5" t="s">
        <v>150</v>
      </c>
      <c r="N182" s="5" t="s">
        <v>155</v>
      </c>
    </row>
    <row r="183" spans="1:28" ht="13.5" customHeight="1" thickTop="1" thickBot="1" x14ac:dyDescent="0.4">
      <c r="A183" s="23">
        <v>180</v>
      </c>
      <c r="B183" s="23">
        <v>5</v>
      </c>
      <c r="C183" s="99">
        <v>42876</v>
      </c>
      <c r="D183" s="35" t="s">
        <v>175</v>
      </c>
      <c r="E183" s="24" t="str">
        <f t="shared" si="29"/>
        <v>WATERTOWN GEEZERS</v>
      </c>
      <c r="F183" s="25" t="str">
        <f t="shared" si="29"/>
        <v>CASEUS NEW HAVEN FC</v>
      </c>
      <c r="G183" s="73"/>
      <c r="H183" s="97">
        <f>VLOOKUP(E183,START_TIMES,2)</f>
        <v>0.41666666666666702</v>
      </c>
      <c r="I183" s="25" t="str">
        <f>VLOOKUP(E183,fields,2)</f>
        <v>Swift School, Watertown</v>
      </c>
      <c r="J183" s="75"/>
      <c r="M183" s="5" t="s">
        <v>159</v>
      </c>
      <c r="N183" s="5" t="s">
        <v>151</v>
      </c>
    </row>
    <row r="184" spans="1:28" ht="12.75" customHeight="1" thickTop="1" thickBot="1" x14ac:dyDescent="0.4">
      <c r="A184" s="23">
        <v>181</v>
      </c>
      <c r="B184" s="23">
        <v>5</v>
      </c>
      <c r="C184" s="99">
        <v>42876</v>
      </c>
      <c r="D184" s="35" t="s">
        <v>175</v>
      </c>
      <c r="E184" s="24" t="str">
        <f t="shared" si="29"/>
        <v>HENRY  REID FC 30</v>
      </c>
      <c r="F184" s="25" t="str">
        <f t="shared" si="29"/>
        <v>LITCHFIELD COUNTY BLUES</v>
      </c>
      <c r="G184" s="73"/>
      <c r="H184" s="97">
        <f>VLOOKUP(E184,START_TIMES,2)</f>
        <v>0.41666666666666702</v>
      </c>
      <c r="I184" s="25" t="str">
        <f>VLOOKUP(E184,fields,2)</f>
        <v>Ludlowe HS, Fairfield</v>
      </c>
      <c r="J184" s="75"/>
      <c r="M184" s="5" t="s">
        <v>153</v>
      </c>
      <c r="N184" s="5" t="s">
        <v>154</v>
      </c>
    </row>
    <row r="185" spans="1:28" ht="12.75" customHeight="1" thickTop="1" thickBot="1" x14ac:dyDescent="0.4">
      <c r="A185" s="23">
        <v>182</v>
      </c>
      <c r="B185" s="23">
        <v>5</v>
      </c>
      <c r="C185" s="99">
        <v>42876</v>
      </c>
      <c r="D185" s="35" t="s">
        <v>175</v>
      </c>
      <c r="E185" s="24" t="str">
        <f t="shared" si="29"/>
        <v>NEWTOWN SALTY DOGS</v>
      </c>
      <c r="F185" s="25" t="str">
        <f t="shared" si="29"/>
        <v>CLUB NAPOLI 30</v>
      </c>
      <c r="G185" s="73"/>
      <c r="H185" s="97">
        <f>VLOOKUP(E185,START_TIMES,2)</f>
        <v>0.33333333333333331</v>
      </c>
      <c r="I185" s="25" t="str">
        <f>VLOOKUP(E185,fields,2)</f>
        <v>Treadwell Park, Newtown</v>
      </c>
      <c r="J185" s="75"/>
      <c r="M185" s="5" t="s">
        <v>157</v>
      </c>
      <c r="N185" s="5" t="s">
        <v>152</v>
      </c>
    </row>
    <row r="186" spans="1:28" ht="12.75" customHeight="1" thickTop="1" thickBot="1" x14ac:dyDescent="0.4">
      <c r="A186" s="23">
        <v>183</v>
      </c>
      <c r="B186" s="23">
        <v>5</v>
      </c>
      <c r="C186" s="99">
        <v>42876</v>
      </c>
      <c r="D186" s="35" t="s">
        <v>175</v>
      </c>
      <c r="E186" s="24" t="str">
        <f t="shared" si="29"/>
        <v>NAUGATUCK FUSION</v>
      </c>
      <c r="F186" s="25" t="str">
        <f t="shared" si="29"/>
        <v>STAMFORD FC</v>
      </c>
      <c r="G186" s="73"/>
      <c r="H186" s="97">
        <f>VLOOKUP(E186,START_TIMES,2)</f>
        <v>0.41666666666666702</v>
      </c>
      <c r="I186" s="25" t="str">
        <f>VLOOKUP(E186,fields,2)</f>
        <v>City Hill MS, Naugatuck</v>
      </c>
      <c r="J186" s="75"/>
      <c r="M186" s="5" t="s">
        <v>156</v>
      </c>
      <c r="N186" s="5" t="s">
        <v>158</v>
      </c>
    </row>
    <row r="187" spans="1:28" ht="12.75" customHeight="1" thickTop="1" thickBot="1" x14ac:dyDescent="0.4">
      <c r="A187" s="23">
        <v>184</v>
      </c>
      <c r="B187" s="23" t="s">
        <v>0</v>
      </c>
      <c r="C187" s="99"/>
      <c r="D187" s="27" t="s">
        <v>0</v>
      </c>
      <c r="E187" s="24"/>
      <c r="F187" s="25"/>
      <c r="G187" s="73"/>
      <c r="H187" s="97"/>
      <c r="I187" s="25"/>
      <c r="J187" s="75"/>
      <c r="M187" s="2"/>
      <c r="N187" s="2"/>
      <c r="Q187" s="22"/>
      <c r="R187" s="22"/>
      <c r="AA187" s="22"/>
      <c r="AB187" s="22"/>
    </row>
    <row r="188" spans="1:28" ht="12.75" customHeight="1" thickTop="1" thickBot="1" x14ac:dyDescent="0.4">
      <c r="A188" s="23">
        <v>185</v>
      </c>
      <c r="B188" s="23">
        <v>5</v>
      </c>
      <c r="C188" s="99">
        <v>42876</v>
      </c>
      <c r="D188" s="36" t="s">
        <v>11</v>
      </c>
      <c r="E188" s="24" t="str">
        <f t="shared" ref="E188:F192" si="30">VLOOKUP(M188,Teams,2)</f>
        <v>CHESHIRE AZZURRI 40</v>
      </c>
      <c r="F188" s="25" t="str">
        <f t="shared" si="30"/>
        <v>RIDGEFIELD KICKS</v>
      </c>
      <c r="G188" s="73"/>
      <c r="H188" s="97">
        <f>VLOOKUP(E188,START_TIMES,2)</f>
        <v>0.41666666666666669</v>
      </c>
      <c r="I188" s="25" t="str">
        <f>VLOOKUP(E188,fields,2)</f>
        <v>Quinnipiac Park, Cheshire</v>
      </c>
      <c r="J188" s="75"/>
      <c r="M188" s="5" t="s">
        <v>160</v>
      </c>
      <c r="N188" s="5" t="s">
        <v>105</v>
      </c>
    </row>
    <row r="189" spans="1:28" ht="12.75" customHeight="1" thickTop="1" thickBot="1" x14ac:dyDescent="0.4">
      <c r="A189" s="23">
        <v>186</v>
      </c>
      <c r="B189" s="23">
        <v>5</v>
      </c>
      <c r="C189" s="99">
        <v>42876</v>
      </c>
      <c r="D189" s="36" t="s">
        <v>11</v>
      </c>
      <c r="E189" s="24" t="str">
        <f t="shared" si="30"/>
        <v xml:space="preserve">WILTON WARRIORS </v>
      </c>
      <c r="F189" s="25" t="str">
        <f t="shared" si="30"/>
        <v>DANBURY UNITED 40</v>
      </c>
      <c r="G189" s="73"/>
      <c r="H189" s="97">
        <f>VLOOKUP(E189,START_TIMES,2)</f>
        <v>0.41666666666666702</v>
      </c>
      <c r="I189" s="25" t="str">
        <f>VLOOKUP(E189,fields,2)</f>
        <v>Lilly Field, Wilton</v>
      </c>
      <c r="J189" s="75"/>
      <c r="M189" s="5" t="s">
        <v>109</v>
      </c>
      <c r="N189" s="5" t="s">
        <v>161</v>
      </c>
    </row>
    <row r="190" spans="1:28" ht="12.75" customHeight="1" thickTop="1" thickBot="1" x14ac:dyDescent="0.4">
      <c r="A190" s="23">
        <v>187</v>
      </c>
      <c r="B190" s="23">
        <v>5</v>
      </c>
      <c r="C190" s="99">
        <v>42876</v>
      </c>
      <c r="D190" s="36" t="s">
        <v>11</v>
      </c>
      <c r="E190" s="24" t="str">
        <f t="shared" si="30"/>
        <v>GREENWICH PUMAS</v>
      </c>
      <c r="F190" s="25" t="str">
        <f t="shared" si="30"/>
        <v>NORWALK MARINERS</v>
      </c>
      <c r="G190" s="73"/>
      <c r="H190" s="97">
        <f>VLOOKUP(E190,START_TIMES,2)</f>
        <v>0.41666666666666702</v>
      </c>
      <c r="I190" s="25" t="str">
        <f>VLOOKUP(E190,fields,2)</f>
        <v>tbd</v>
      </c>
      <c r="J190" s="75"/>
      <c r="M190" s="5" t="s">
        <v>163</v>
      </c>
      <c r="N190" s="5" t="s">
        <v>104</v>
      </c>
    </row>
    <row r="191" spans="1:28" ht="12.75" customHeight="1" thickTop="1" thickBot="1" x14ac:dyDescent="0.4">
      <c r="A191" s="23">
        <v>188</v>
      </c>
      <c r="B191" s="23">
        <v>5</v>
      </c>
      <c r="C191" s="99">
        <v>42876</v>
      </c>
      <c r="D191" s="36" t="s">
        <v>11</v>
      </c>
      <c r="E191" s="24" t="str">
        <f t="shared" si="30"/>
        <v>VASCO DA GAMA 40</v>
      </c>
      <c r="F191" s="25" t="str">
        <f t="shared" si="30"/>
        <v>FAIRFIELD GAC</v>
      </c>
      <c r="G191" s="73"/>
      <c r="H191" s="97">
        <f>VLOOKUP(E191,START_TIMES,2)</f>
        <v>0.41666666666666702</v>
      </c>
      <c r="I191" s="25" t="str">
        <f>VLOOKUP(E191,fields,2)</f>
        <v>Veterans Memorial Park, Bridgeport</v>
      </c>
      <c r="J191" s="75"/>
      <c r="M191" s="5" t="s">
        <v>107</v>
      </c>
      <c r="N191" s="5" t="s">
        <v>162</v>
      </c>
    </row>
    <row r="192" spans="1:28" ht="12.75" customHeight="1" thickTop="1" thickBot="1" x14ac:dyDescent="0.4">
      <c r="A192" s="23">
        <v>189</v>
      </c>
      <c r="B192" s="23">
        <v>5</v>
      </c>
      <c r="C192" s="99">
        <v>42876</v>
      </c>
      <c r="D192" s="36" t="s">
        <v>11</v>
      </c>
      <c r="E192" s="24" t="str">
        <f t="shared" si="30"/>
        <v>STORM FC</v>
      </c>
      <c r="F192" s="25" t="str">
        <f t="shared" si="30"/>
        <v>WATERBURY ALBANIANS</v>
      </c>
      <c r="G192" s="73"/>
      <c r="H192" s="97">
        <f>VLOOKUP(E192,START_TIMES,2)</f>
        <v>0.375</v>
      </c>
      <c r="I192" s="25" t="str">
        <f>VLOOKUP(E192,fields,2)</f>
        <v>Wakeman Park, Westport</v>
      </c>
      <c r="J192" s="75"/>
      <c r="M192" s="5" t="s">
        <v>106</v>
      </c>
      <c r="N192" s="5" t="s">
        <v>108</v>
      </c>
    </row>
    <row r="193" spans="1:28" ht="12.75" customHeight="1" thickTop="1" thickBot="1" x14ac:dyDescent="0.4">
      <c r="A193" s="23">
        <v>190</v>
      </c>
      <c r="B193" s="23" t="s">
        <v>0</v>
      </c>
      <c r="C193" s="99"/>
      <c r="D193" s="27" t="s">
        <v>0</v>
      </c>
      <c r="E193" s="24"/>
      <c r="F193" s="25"/>
      <c r="G193" s="73"/>
      <c r="H193" s="97"/>
      <c r="I193" s="25"/>
      <c r="J193" s="75"/>
      <c r="M193" s="2"/>
      <c r="N193" s="2"/>
      <c r="Q193" s="22"/>
      <c r="R193" s="22"/>
      <c r="AA193" s="22"/>
      <c r="AB193" s="22"/>
    </row>
    <row r="194" spans="1:28" ht="12.75" customHeight="1" thickTop="1" thickBot="1" x14ac:dyDescent="0.4">
      <c r="A194" s="23">
        <v>191</v>
      </c>
      <c r="B194" s="23">
        <v>5</v>
      </c>
      <c r="C194" s="99">
        <v>42876</v>
      </c>
      <c r="D194" s="37" t="s">
        <v>12</v>
      </c>
      <c r="E194" s="24" t="str">
        <f t="shared" ref="E194:F198" si="31">VLOOKUP(M194,Teams,2)</f>
        <v>DERBY QUITUS</v>
      </c>
      <c r="F194" s="25" t="str">
        <f t="shared" si="31"/>
        <v>NEW HAVEN AMERICANS</v>
      </c>
      <c r="G194" s="73"/>
      <c r="H194" s="97">
        <f>VLOOKUP(E194,START_TIMES,2)</f>
        <v>0.41666666666666702</v>
      </c>
      <c r="I194" s="25" t="str">
        <f>VLOOKUP(E194,fields,2)</f>
        <v>Witek Park, Derby</v>
      </c>
      <c r="J194" s="75"/>
      <c r="M194" s="5" t="s">
        <v>110</v>
      </c>
      <c r="N194" s="5" t="s">
        <v>115</v>
      </c>
    </row>
    <row r="195" spans="1:28" ht="12.75" customHeight="1" thickTop="1" thickBot="1" x14ac:dyDescent="0.4">
      <c r="A195" s="23">
        <v>192</v>
      </c>
      <c r="B195" s="23">
        <v>5</v>
      </c>
      <c r="C195" s="99">
        <v>42876</v>
      </c>
      <c r="D195" s="37" t="s">
        <v>12</v>
      </c>
      <c r="E195" s="24" t="str">
        <f t="shared" si="31"/>
        <v>STAMFORD UNITED</v>
      </c>
      <c r="F195" s="25" t="str">
        <f t="shared" si="31"/>
        <v>GREENWICH ARSENAL 40</v>
      </c>
      <c r="G195" s="73"/>
      <c r="H195" s="97">
        <v>0.33333333333333331</v>
      </c>
      <c r="I195" s="25" t="str">
        <f>VLOOKUP(E195,fields,2)</f>
        <v>West Beach Fields, Stamford</v>
      </c>
      <c r="J195" s="75"/>
      <c r="M195" s="5" t="s">
        <v>119</v>
      </c>
      <c r="N195" s="5" t="s">
        <v>111</v>
      </c>
    </row>
    <row r="196" spans="1:28" ht="12.75" customHeight="1" thickTop="1" thickBot="1" x14ac:dyDescent="0.4">
      <c r="A196" s="23">
        <v>193</v>
      </c>
      <c r="B196" s="23">
        <v>5</v>
      </c>
      <c r="C196" s="99">
        <v>42876</v>
      </c>
      <c r="D196" s="37" t="s">
        <v>12</v>
      </c>
      <c r="E196" s="24" t="str">
        <f t="shared" si="31"/>
        <v>GUILFORD BELL CURVE</v>
      </c>
      <c r="F196" s="25" t="str">
        <f t="shared" si="31"/>
        <v xml:space="preserve">GUILFORD CELTIC </v>
      </c>
      <c r="G196" s="73"/>
      <c r="H196" s="97">
        <f>VLOOKUP(E196,START_TIMES,2)</f>
        <v>0.41666666666666702</v>
      </c>
      <c r="I196" s="25" t="str">
        <f>VLOOKUP(E196,fields,2)</f>
        <v>Guilford HS, Guilford</v>
      </c>
      <c r="J196" s="75"/>
      <c r="M196" s="5" t="s">
        <v>113</v>
      </c>
      <c r="N196" s="5" t="s">
        <v>114</v>
      </c>
    </row>
    <row r="197" spans="1:28" ht="12.75" customHeight="1" thickTop="1" thickBot="1" x14ac:dyDescent="0.4">
      <c r="A197" s="23">
        <v>194</v>
      </c>
      <c r="B197" s="23">
        <v>5</v>
      </c>
      <c r="C197" s="99">
        <v>42876</v>
      </c>
      <c r="D197" s="37" t="s">
        <v>12</v>
      </c>
      <c r="E197" s="24" t="str">
        <f t="shared" si="31"/>
        <v xml:space="preserve">NORWALK SPORT COLOMBIA </v>
      </c>
      <c r="F197" s="25" t="str">
        <f t="shared" si="31"/>
        <v>GREENWICH GUNNERS 40</v>
      </c>
      <c r="G197" s="73"/>
      <c r="H197" s="97">
        <f>VLOOKUP(E197,START_TIMES,2)</f>
        <v>0.41666666666666702</v>
      </c>
      <c r="I197" s="25" t="str">
        <f>VLOOKUP(E197,fields,2)</f>
        <v>Nathan Hale MS, Norwalk</v>
      </c>
      <c r="J197" s="75"/>
      <c r="M197" s="5" t="s">
        <v>117</v>
      </c>
      <c r="N197" s="5" t="s">
        <v>112</v>
      </c>
    </row>
    <row r="198" spans="1:28" ht="12.75" customHeight="1" thickTop="1" thickBot="1" x14ac:dyDescent="0.4">
      <c r="A198" s="23">
        <v>195</v>
      </c>
      <c r="B198" s="23">
        <v>5</v>
      </c>
      <c r="C198" s="99">
        <v>42876</v>
      </c>
      <c r="D198" s="37" t="s">
        <v>12</v>
      </c>
      <c r="E198" s="24" t="str">
        <f t="shared" si="31"/>
        <v>NEWINGTON PORTUGUESE 40</v>
      </c>
      <c r="F198" s="25" t="str">
        <f t="shared" si="31"/>
        <v>SOUTHEAST ROVERS</v>
      </c>
      <c r="G198" s="73"/>
      <c r="H198" s="97">
        <f>VLOOKUP(E198,START_TIMES,2)</f>
        <v>0.41666666666666702</v>
      </c>
      <c r="I198" s="25" t="str">
        <f>VLOOKUP(E198,fields,2)</f>
        <v>Martin Kellogg, Newington</v>
      </c>
      <c r="J198" s="75"/>
      <c r="M198" s="5" t="s">
        <v>116</v>
      </c>
      <c r="N198" s="5" t="s">
        <v>118</v>
      </c>
    </row>
    <row r="199" spans="1:28" ht="12.75" customHeight="1" thickTop="1" thickBot="1" x14ac:dyDescent="0.4">
      <c r="A199" s="23">
        <v>196</v>
      </c>
      <c r="B199" s="23" t="s">
        <v>0</v>
      </c>
      <c r="C199" s="99"/>
      <c r="D199" s="27" t="s">
        <v>0</v>
      </c>
      <c r="E199" s="24"/>
      <c r="F199" s="25"/>
      <c r="G199" s="73"/>
      <c r="H199" s="97"/>
      <c r="I199" s="25"/>
      <c r="J199" s="75"/>
      <c r="M199" s="2"/>
      <c r="N199" s="2"/>
      <c r="Q199" s="22"/>
      <c r="R199" s="22"/>
      <c r="AA199" s="22"/>
      <c r="AB199" s="22"/>
    </row>
    <row r="200" spans="1:28" ht="12.75" customHeight="1" thickTop="1" thickBot="1" x14ac:dyDescent="0.4">
      <c r="A200" s="23">
        <v>197</v>
      </c>
      <c r="B200" s="23">
        <v>5</v>
      </c>
      <c r="C200" s="99">
        <v>42876</v>
      </c>
      <c r="D200" s="38" t="s">
        <v>13</v>
      </c>
      <c r="E200" s="24" t="str">
        <f t="shared" ref="E200:F204" si="32">VLOOKUP(M200,Teams,2)</f>
        <v xml:space="preserve">CHESHIRE UNITED </v>
      </c>
      <c r="F200" s="25" t="str">
        <f t="shared" si="32"/>
        <v>NORTH HAVEN SC</v>
      </c>
      <c r="G200" s="73"/>
      <c r="H200" s="97">
        <v>0.33333333333333331</v>
      </c>
      <c r="I200" s="25" t="str">
        <f>VLOOKUP(E200,fields,2)</f>
        <v>Quinnipiac Park, Cheshire</v>
      </c>
      <c r="J200" s="75"/>
      <c r="M200" s="5" t="s">
        <v>120</v>
      </c>
      <c r="N200" s="5" t="s">
        <v>125</v>
      </c>
    </row>
    <row r="201" spans="1:28" ht="12.75" customHeight="1" thickTop="1" thickBot="1" x14ac:dyDescent="0.4">
      <c r="A201" s="23">
        <v>198</v>
      </c>
      <c r="B201" s="23">
        <v>5</v>
      </c>
      <c r="C201" s="99">
        <v>42876</v>
      </c>
      <c r="D201" s="38" t="s">
        <v>13</v>
      </c>
      <c r="E201" s="24" t="str">
        <f t="shared" si="32"/>
        <v>WILTON WOLVES</v>
      </c>
      <c r="F201" s="25" t="str">
        <f t="shared" si="32"/>
        <v>ELI'S FC</v>
      </c>
      <c r="G201" s="73"/>
      <c r="H201" s="97">
        <f>VLOOKUP(E201,START_TIMES,2)</f>
        <v>0.41666666666666702</v>
      </c>
      <c r="I201" s="25" t="str">
        <f>VLOOKUP(E201,fields,2)</f>
        <v>Middlebrook School, Wilton</v>
      </c>
      <c r="J201" s="75"/>
      <c r="M201" s="87" t="s">
        <v>129</v>
      </c>
      <c r="N201" s="87" t="s">
        <v>121</v>
      </c>
    </row>
    <row r="202" spans="1:28" ht="12.75" customHeight="1" thickTop="1" thickBot="1" x14ac:dyDescent="0.4">
      <c r="A202" s="23">
        <v>199</v>
      </c>
      <c r="B202" s="23">
        <v>5</v>
      </c>
      <c r="C202" s="99">
        <v>42876</v>
      </c>
      <c r="D202" s="38" t="s">
        <v>13</v>
      </c>
      <c r="E202" s="24" t="str">
        <f t="shared" si="32"/>
        <v>HENRY  REID FC 40</v>
      </c>
      <c r="F202" s="25" t="str">
        <f t="shared" si="32"/>
        <v>NORTH BRANFORD 40</v>
      </c>
      <c r="G202" s="73"/>
      <c r="H202" s="97">
        <v>0.33333333333333331</v>
      </c>
      <c r="I202" s="25" t="str">
        <f>VLOOKUP(E202,fields,2)</f>
        <v>Ludlowe HS, Fairfield</v>
      </c>
      <c r="J202" s="75"/>
      <c r="K202" s="1" t="s">
        <v>0</v>
      </c>
      <c r="M202" s="87" t="s">
        <v>123</v>
      </c>
      <c r="N202" s="87" t="s">
        <v>124</v>
      </c>
    </row>
    <row r="203" spans="1:28" ht="12.75" customHeight="1" thickTop="1" thickBot="1" x14ac:dyDescent="0.4">
      <c r="A203" s="23">
        <v>200</v>
      </c>
      <c r="B203" s="23">
        <v>5</v>
      </c>
      <c r="C203" s="99">
        <v>42876</v>
      </c>
      <c r="D203" s="38" t="s">
        <v>13</v>
      </c>
      <c r="E203" s="24" t="str">
        <f t="shared" si="32"/>
        <v>STAMFORD CITY</v>
      </c>
      <c r="F203" s="25" t="str">
        <f t="shared" si="32"/>
        <v>HAMDEN UNITED</v>
      </c>
      <c r="G203" s="73"/>
      <c r="H203" s="97">
        <f>VLOOKUP(E203,START_TIMES,2)</f>
        <v>0.41666666666666702</v>
      </c>
      <c r="I203" s="25" t="str">
        <f>VLOOKUP(E203,fields,2)</f>
        <v>West Beach Fields, Stamford</v>
      </c>
      <c r="J203" s="75"/>
      <c r="M203" s="87" t="s">
        <v>127</v>
      </c>
      <c r="N203" s="87" t="s">
        <v>122</v>
      </c>
    </row>
    <row r="204" spans="1:28" ht="12.75" customHeight="1" thickTop="1" thickBot="1" x14ac:dyDescent="0.4">
      <c r="A204" s="23">
        <v>201</v>
      </c>
      <c r="B204" s="23">
        <v>5</v>
      </c>
      <c r="C204" s="99">
        <v>42876</v>
      </c>
      <c r="D204" s="38" t="s">
        <v>13</v>
      </c>
      <c r="E204" s="24" t="str">
        <f t="shared" si="32"/>
        <v>PAN ZONES</v>
      </c>
      <c r="F204" s="25" t="str">
        <f t="shared" si="32"/>
        <v>WALLINGFORD MORELIA</v>
      </c>
      <c r="G204" s="73"/>
      <c r="H204" s="97">
        <f>VLOOKUP(E204,START_TIMES,2)</f>
        <v>0.41666666666666702</v>
      </c>
      <c r="I204" s="25" t="str">
        <f>VLOOKUP(E204,fields,2)</f>
        <v>Stanley Quarter Park, New Britain</v>
      </c>
      <c r="J204" s="75"/>
      <c r="M204" s="87" t="s">
        <v>126</v>
      </c>
      <c r="N204" s="87" t="s">
        <v>128</v>
      </c>
    </row>
    <row r="205" spans="1:28" ht="12.75" customHeight="1" thickTop="1" thickBot="1" x14ac:dyDescent="0.4">
      <c r="A205" s="23">
        <v>202</v>
      </c>
      <c r="B205" s="23" t="s">
        <v>0</v>
      </c>
      <c r="C205" s="99"/>
      <c r="D205" s="27" t="s">
        <v>0</v>
      </c>
      <c r="E205" s="24"/>
      <c r="F205" s="25"/>
      <c r="G205" s="73"/>
      <c r="H205" s="97"/>
      <c r="I205" s="25"/>
      <c r="J205" s="75"/>
      <c r="M205" s="88"/>
      <c r="N205" s="88"/>
      <c r="Q205" s="22"/>
      <c r="R205" s="22"/>
      <c r="AA205" s="22"/>
      <c r="AB205" s="22"/>
    </row>
    <row r="206" spans="1:28" ht="12.75" customHeight="1" thickTop="1" thickBot="1" x14ac:dyDescent="0.4">
      <c r="A206" s="23">
        <v>203</v>
      </c>
      <c r="B206" s="23">
        <v>5</v>
      </c>
      <c r="C206" s="99">
        <v>42876</v>
      </c>
      <c r="D206" s="28" t="s">
        <v>102</v>
      </c>
      <c r="E206" s="24" t="str">
        <f t="shared" ref="E206:F210" si="33">VLOOKUP(M206,Teams,2)</f>
        <v>CHESHIRE AZZURRI 50</v>
      </c>
      <c r="F206" s="25" t="str">
        <f t="shared" si="33"/>
        <v>GUILFORD BLACK EAGLES</v>
      </c>
      <c r="G206" s="73"/>
      <c r="H206" s="97">
        <f>VLOOKUP(E206,START_TIMES,2)</f>
        <v>0.41666666666666669</v>
      </c>
      <c r="I206" s="25" t="str">
        <f>VLOOKUP(E206,fields,2)</f>
        <v>Quinnipiac Park, Cheshire</v>
      </c>
      <c r="J206" s="75"/>
      <c r="M206" s="87" t="s">
        <v>130</v>
      </c>
      <c r="N206" s="87" t="s">
        <v>136</v>
      </c>
    </row>
    <row r="207" spans="1:28" ht="12.75" customHeight="1" thickTop="1" thickBot="1" x14ac:dyDescent="0.4">
      <c r="A207" s="23">
        <v>204</v>
      </c>
      <c r="B207" s="23">
        <v>5</v>
      </c>
      <c r="C207" s="99">
        <v>42876</v>
      </c>
      <c r="D207" s="28" t="s">
        <v>102</v>
      </c>
      <c r="E207" s="24" t="str">
        <f t="shared" si="33"/>
        <v>VASCO DA GAMA 50</v>
      </c>
      <c r="F207" s="25" t="str">
        <f t="shared" si="33"/>
        <v>CLUB NAPOLI 50</v>
      </c>
      <c r="G207" s="73"/>
      <c r="H207" s="97">
        <f>VLOOKUP(E207,START_TIMES,2)</f>
        <v>0.41666666666666702</v>
      </c>
      <c r="I207" s="25" t="str">
        <f>VLOOKUP(E207,fields,2)</f>
        <v>Veterans Memorial Park, Bridgeport</v>
      </c>
      <c r="J207" s="75"/>
      <c r="M207" s="87" t="s">
        <v>144</v>
      </c>
      <c r="N207" s="87" t="s">
        <v>131</v>
      </c>
    </row>
    <row r="208" spans="1:28" ht="12.75" customHeight="1" thickTop="1" thickBot="1" x14ac:dyDescent="0.4">
      <c r="A208" s="23">
        <v>205</v>
      </c>
      <c r="B208" s="23">
        <v>5</v>
      </c>
      <c r="C208" s="99">
        <v>42876</v>
      </c>
      <c r="D208" s="28" t="s">
        <v>102</v>
      </c>
      <c r="E208" s="24" t="str">
        <f t="shared" si="33"/>
        <v xml:space="preserve">GLASTONBURY CELTIC </v>
      </c>
      <c r="F208" s="25" t="str">
        <f t="shared" si="33"/>
        <v>GREENWICH GUNNERS 50</v>
      </c>
      <c r="G208" s="73"/>
      <c r="H208" s="97">
        <f>VLOOKUP(E208,START_TIMES,2)</f>
        <v>0.41666666666666702</v>
      </c>
      <c r="I208" s="25" t="str">
        <f>VLOOKUP(E208,fields,2)</f>
        <v>Irish American Club, Glastonbury</v>
      </c>
      <c r="J208" s="75"/>
      <c r="M208" s="87" t="s">
        <v>133</v>
      </c>
      <c r="N208" s="87" t="s">
        <v>134</v>
      </c>
    </row>
    <row r="209" spans="1:28" ht="12.75" customHeight="1" thickTop="1" thickBot="1" x14ac:dyDescent="0.4">
      <c r="A209" s="23">
        <v>206</v>
      </c>
      <c r="B209" s="23">
        <v>5</v>
      </c>
      <c r="C209" s="99">
        <v>42876</v>
      </c>
      <c r="D209" s="28" t="s">
        <v>102</v>
      </c>
      <c r="E209" s="24" t="str">
        <f t="shared" si="33"/>
        <v>NEW BRITAIN FALCONS FC</v>
      </c>
      <c r="F209" s="25" t="str">
        <f t="shared" si="33"/>
        <v>DARIEN BLUE WAVE</v>
      </c>
      <c r="G209" s="73"/>
      <c r="H209" s="97">
        <f>VLOOKUP(E209,START_TIMES,2)</f>
        <v>0.41666666666666702</v>
      </c>
      <c r="I209" s="25" t="str">
        <f>VLOOKUP(E209,fields,2)</f>
        <v>Falcon Field, New Britain</v>
      </c>
      <c r="J209" s="75"/>
      <c r="M209" s="87" t="s">
        <v>141</v>
      </c>
      <c r="N209" s="87" t="s">
        <v>132</v>
      </c>
    </row>
    <row r="210" spans="1:28" ht="12.75" customHeight="1" thickTop="1" thickBot="1" x14ac:dyDescent="0.4">
      <c r="A210" s="23">
        <v>207</v>
      </c>
      <c r="B210" s="23">
        <v>5</v>
      </c>
      <c r="C210" s="99">
        <v>42876</v>
      </c>
      <c r="D210" s="28" t="s">
        <v>102</v>
      </c>
      <c r="E210" s="24" t="str">
        <f t="shared" si="33"/>
        <v>HARTFORD CAVALIERS</v>
      </c>
      <c r="F210" s="25" t="str">
        <f t="shared" si="33"/>
        <v>POLONIA FALCON STARS FC</v>
      </c>
      <c r="G210" s="73"/>
      <c r="H210" s="97">
        <f>VLOOKUP(E210,START_TIMES,2)</f>
        <v>0.41666666666666702</v>
      </c>
      <c r="I210" s="25" t="str">
        <f>VLOOKUP(E210,fields,2)</f>
        <v>Cronin Field, Hartford</v>
      </c>
      <c r="J210" s="75"/>
      <c r="M210" s="87" t="s">
        <v>138</v>
      </c>
      <c r="N210" s="87" t="s">
        <v>142</v>
      </c>
    </row>
    <row r="211" spans="1:28" ht="12.75" customHeight="1" thickTop="1" thickBot="1" x14ac:dyDescent="0.4">
      <c r="A211" s="23">
        <v>208</v>
      </c>
      <c r="B211" s="23" t="s">
        <v>0</v>
      </c>
      <c r="C211" s="99"/>
      <c r="D211" s="27" t="s">
        <v>0</v>
      </c>
      <c r="E211" s="24"/>
      <c r="F211" s="25"/>
      <c r="G211" s="73"/>
      <c r="H211" s="97"/>
      <c r="I211" s="25"/>
      <c r="J211" s="75"/>
      <c r="M211" s="88"/>
      <c r="N211" s="88"/>
      <c r="Q211" s="22"/>
      <c r="R211" s="22"/>
      <c r="AA211" s="22"/>
      <c r="AB211" s="22"/>
    </row>
    <row r="212" spans="1:28" ht="12.75" customHeight="1" thickTop="1" thickBot="1" x14ac:dyDescent="0.4">
      <c r="A212" s="23">
        <v>209</v>
      </c>
      <c r="B212" s="23">
        <v>5</v>
      </c>
      <c r="C212" s="99">
        <v>42876</v>
      </c>
      <c r="D212" s="39" t="s">
        <v>103</v>
      </c>
      <c r="E212" s="24" t="str">
        <f t="shared" ref="E212:F216" si="34">VLOOKUP(M212,Teams,2)</f>
        <v>EAST HAVEN SC</v>
      </c>
      <c r="F212" s="25" t="str">
        <f t="shared" si="34"/>
        <v>NAUGATUCK RIVER RATS</v>
      </c>
      <c r="G212" s="73"/>
      <c r="H212" s="97">
        <f>VLOOKUP(E212,START_TIMES,2)</f>
        <v>0.41666666666666702</v>
      </c>
      <c r="I212" s="25" t="str">
        <f>VLOOKUP(E212,fields,2)</f>
        <v>Moulthrop Field, East Haven</v>
      </c>
      <c r="J212" s="75"/>
      <c r="M212" s="87" t="s">
        <v>146</v>
      </c>
      <c r="N212" s="87" t="s">
        <v>137</v>
      </c>
    </row>
    <row r="213" spans="1:28" ht="12.75" customHeight="1" thickTop="1" thickBot="1" x14ac:dyDescent="0.4">
      <c r="A213" s="23">
        <v>210</v>
      </c>
      <c r="B213" s="23">
        <v>5</v>
      </c>
      <c r="C213" s="99">
        <v>42876</v>
      </c>
      <c r="D213" s="39" t="s">
        <v>103</v>
      </c>
      <c r="E213" s="24" t="str">
        <f t="shared" si="34"/>
        <v>WEST HAVEN GRAYS</v>
      </c>
      <c r="F213" s="25" t="str">
        <f t="shared" si="34"/>
        <v>FARMINGTON WHITE OWLS</v>
      </c>
      <c r="G213" s="73"/>
      <c r="H213" s="97">
        <f>VLOOKUP(E213,START_TIMES,2)</f>
        <v>0.41666666666666702</v>
      </c>
      <c r="I213" s="25" t="str">
        <f>VLOOKUP(E213,fields,2)</f>
        <v>Pagels Field, West Haven</v>
      </c>
      <c r="J213" s="75"/>
      <c r="M213" s="87" t="s">
        <v>145</v>
      </c>
      <c r="N213" s="87" t="s">
        <v>147</v>
      </c>
    </row>
    <row r="214" spans="1:28" ht="12.75" customHeight="1" thickTop="1" thickBot="1" x14ac:dyDescent="0.4">
      <c r="A214" s="23">
        <v>211</v>
      </c>
      <c r="B214" s="23">
        <v>5</v>
      </c>
      <c r="C214" s="99">
        <v>42876</v>
      </c>
      <c r="D214" s="39" t="s">
        <v>103</v>
      </c>
      <c r="E214" s="24" t="str">
        <f t="shared" si="34"/>
        <v>GREENWICH PUMAS LEGENDS</v>
      </c>
      <c r="F214" s="25" t="str">
        <f t="shared" si="34"/>
        <v>MOODUS SC</v>
      </c>
      <c r="G214" s="73"/>
      <c r="H214" s="97">
        <f>VLOOKUP(E214,START_TIMES,2)</f>
        <v>0.41666666666666702</v>
      </c>
      <c r="I214" s="25" t="str">
        <f>VLOOKUP(E214,fields,2)</f>
        <v>tbd</v>
      </c>
      <c r="J214" s="75"/>
      <c r="M214" s="87" t="s">
        <v>149</v>
      </c>
      <c r="N214" s="87" t="s">
        <v>135</v>
      </c>
    </row>
    <row r="215" spans="1:28" ht="12.75" customHeight="1" thickTop="1" thickBot="1" x14ac:dyDescent="0.4">
      <c r="A215" s="23">
        <v>212</v>
      </c>
      <c r="B215" s="23">
        <v>5</v>
      </c>
      <c r="C215" s="99">
        <v>42876</v>
      </c>
      <c r="D215" s="39" t="s">
        <v>103</v>
      </c>
      <c r="E215" s="24" t="str">
        <f t="shared" si="34"/>
        <v>SOUTHBURY BOOMERS</v>
      </c>
      <c r="F215" s="25" t="str">
        <f t="shared" si="34"/>
        <v>GREENWICH ARSENAL 50</v>
      </c>
      <c r="G215" s="73"/>
      <c r="H215" s="97">
        <f>VLOOKUP(E215,START_TIMES,2)</f>
        <v>0.41666666666666702</v>
      </c>
      <c r="I215" s="25" t="str">
        <f>VLOOKUP(E215,fields,2)</f>
        <v>Settlers Park, Southbury</v>
      </c>
      <c r="J215" s="75"/>
      <c r="M215" s="87" t="s">
        <v>140</v>
      </c>
      <c r="N215" s="87" t="s">
        <v>148</v>
      </c>
    </row>
    <row r="216" spans="1:28" ht="12.75" customHeight="1" thickTop="1" thickBot="1" x14ac:dyDescent="0.4">
      <c r="A216" s="23">
        <v>213</v>
      </c>
      <c r="B216" s="23">
        <v>5</v>
      </c>
      <c r="C216" s="99">
        <v>42876</v>
      </c>
      <c r="D216" s="39" t="s">
        <v>103</v>
      </c>
      <c r="E216" s="24" t="str">
        <f t="shared" si="34"/>
        <v>NORTH BRANFORD LEGENDS</v>
      </c>
      <c r="F216" s="25" t="str">
        <f t="shared" si="34"/>
        <v>WATERBURY PONTES</v>
      </c>
      <c r="G216" s="73"/>
      <c r="H216" s="97">
        <f>VLOOKUP(E216,START_TIMES,2)</f>
        <v>0.41666666666666702</v>
      </c>
      <c r="I216" s="25" t="str">
        <f>VLOOKUP(E216,fields,2)</f>
        <v>Northford Park, North Branford</v>
      </c>
      <c r="J216" s="75"/>
      <c r="M216" s="87" t="s">
        <v>139</v>
      </c>
      <c r="N216" s="87" t="s">
        <v>143</v>
      </c>
    </row>
    <row r="217" spans="1:28" ht="12.75" customHeight="1" thickTop="1" x14ac:dyDescent="0.35">
      <c r="A217" s="23">
        <v>214</v>
      </c>
      <c r="B217" s="23" t="s">
        <v>0</v>
      </c>
      <c r="C217" s="99"/>
      <c r="D217" s="72" t="s">
        <v>0</v>
      </c>
      <c r="E217" s="24" t="s">
        <v>0</v>
      </c>
      <c r="F217" s="25" t="s">
        <v>0</v>
      </c>
      <c r="G217" s="73"/>
      <c r="H217" s="97"/>
      <c r="I217" s="25" t="s">
        <v>0</v>
      </c>
      <c r="J217" s="75"/>
      <c r="M217" s="87"/>
      <c r="N217" s="87"/>
      <c r="Q217" s="22"/>
      <c r="R217" s="22"/>
      <c r="AA217" s="22"/>
      <c r="AB217" s="22"/>
    </row>
    <row r="218" spans="1:28" ht="22.5" x14ac:dyDescent="0.35">
      <c r="A218" s="23">
        <v>215</v>
      </c>
      <c r="B218" s="103" t="s">
        <v>0</v>
      </c>
      <c r="C218" s="106" t="s">
        <v>227</v>
      </c>
      <c r="D218" s="106"/>
      <c r="E218" s="106"/>
      <c r="F218" s="106"/>
      <c r="G218" s="106"/>
      <c r="H218" s="110"/>
      <c r="I218" s="110"/>
      <c r="J218" s="104"/>
      <c r="M218" s="88"/>
      <c r="N218" s="88"/>
    </row>
    <row r="219" spans="1:28" ht="12.75" customHeight="1" thickBot="1" x14ac:dyDescent="0.4">
      <c r="A219" s="23">
        <v>216</v>
      </c>
      <c r="B219" s="23" t="s">
        <v>0</v>
      </c>
      <c r="C219" s="99"/>
      <c r="D219" s="72" t="s">
        <v>0</v>
      </c>
      <c r="E219" s="24" t="s">
        <v>0</v>
      </c>
      <c r="F219" s="25" t="s">
        <v>0</v>
      </c>
      <c r="G219" s="73"/>
      <c r="H219" s="97"/>
      <c r="I219" s="25" t="s">
        <v>0</v>
      </c>
      <c r="J219" s="75"/>
      <c r="M219" s="88"/>
      <c r="N219" s="88"/>
      <c r="Q219" s="22"/>
      <c r="R219" s="22"/>
      <c r="AA219" s="22"/>
      <c r="AB219" s="22"/>
    </row>
    <row r="220" spans="1:28" ht="12.75" customHeight="1" thickTop="1" thickBot="1" x14ac:dyDescent="0.4">
      <c r="A220" s="23">
        <v>217</v>
      </c>
      <c r="B220" s="23">
        <v>6</v>
      </c>
      <c r="C220" s="99">
        <v>42890</v>
      </c>
      <c r="D220" s="34" t="s">
        <v>10</v>
      </c>
      <c r="E220" s="24" t="str">
        <f t="shared" ref="E220:F224" si="35">VLOOKUP(M220,Teams,2)</f>
        <v>SHELTON FC</v>
      </c>
      <c r="F220" s="25" t="str">
        <f t="shared" si="35"/>
        <v>VASCO DA GAMA 30</v>
      </c>
      <c r="G220" s="73"/>
      <c r="H220" s="97">
        <f>VLOOKUP(E220,START_TIMES,2)</f>
        <v>0.33333333333333331</v>
      </c>
      <c r="I220" s="25" t="str">
        <f>VLOOKUP(E220,fields,2)</f>
        <v>Nike Site, Shelton</v>
      </c>
      <c r="J220" s="75"/>
      <c r="M220" s="87" t="s">
        <v>95</v>
      </c>
      <c r="N220" s="87" t="s">
        <v>101</v>
      </c>
    </row>
    <row r="221" spans="1:28" ht="12.75" customHeight="1" thickTop="1" thickBot="1" x14ac:dyDescent="0.4">
      <c r="A221" s="23">
        <v>218</v>
      </c>
      <c r="B221" s="23">
        <v>6</v>
      </c>
      <c r="C221" s="99">
        <v>42890</v>
      </c>
      <c r="D221" s="34" t="s">
        <v>10</v>
      </c>
      <c r="E221" s="24" t="str">
        <f t="shared" si="35"/>
        <v>MILFORD TUESDAY</v>
      </c>
      <c r="F221" s="25" t="str">
        <f t="shared" si="35"/>
        <v>DANBURY UNITED 30</v>
      </c>
      <c r="G221" s="73"/>
      <c r="H221" s="97">
        <f>VLOOKUP(E221,START_TIMES,2)</f>
        <v>0.33333333333333331</v>
      </c>
      <c r="I221" s="25" t="str">
        <f>VLOOKUP(E221,fields,2)</f>
        <v>Fred Wolfe Park, Orange</v>
      </c>
      <c r="J221" s="75"/>
      <c r="M221" s="87" t="s">
        <v>94</v>
      </c>
      <c r="N221" s="87" t="s">
        <v>96</v>
      </c>
    </row>
    <row r="222" spans="1:28" ht="12.75" customHeight="1" thickTop="1" thickBot="1" x14ac:dyDescent="0.4">
      <c r="A222" s="23">
        <v>219</v>
      </c>
      <c r="B222" s="23">
        <v>6</v>
      </c>
      <c r="C222" s="99">
        <v>42890</v>
      </c>
      <c r="D222" s="34" t="s">
        <v>10</v>
      </c>
      <c r="E222" s="24" t="str">
        <f t="shared" si="35"/>
        <v>CLINTON FC</v>
      </c>
      <c r="F222" s="25" t="str">
        <f t="shared" si="35"/>
        <v>NORTH BRANFORD 30</v>
      </c>
      <c r="G222" s="73"/>
      <c r="H222" s="97">
        <f>VLOOKUP(E222,START_TIMES,2)</f>
        <v>0.41666666666666702</v>
      </c>
      <c r="I222" s="25" t="str">
        <f>VLOOKUP(E222,fields,2)</f>
        <v>Indian River Sports Complex, Clinton</v>
      </c>
      <c r="J222" s="75"/>
      <c r="M222" s="87" t="s">
        <v>97</v>
      </c>
      <c r="N222" s="87" t="s">
        <v>98</v>
      </c>
    </row>
    <row r="223" spans="1:28" ht="12.75" customHeight="1" thickTop="1" thickBot="1" x14ac:dyDescent="0.4">
      <c r="A223" s="23">
        <v>220</v>
      </c>
      <c r="B223" s="23">
        <v>6</v>
      </c>
      <c r="C223" s="99">
        <v>42890</v>
      </c>
      <c r="D223" s="34" t="s">
        <v>10</v>
      </c>
      <c r="E223" s="24" t="str">
        <f t="shared" si="35"/>
        <v>ECUACHAMOS FC</v>
      </c>
      <c r="F223" s="25" t="str">
        <f t="shared" si="35"/>
        <v>GREENWICH ARSENAL 30</v>
      </c>
      <c r="G223" s="73"/>
      <c r="H223" s="97">
        <v>0.33333333333333331</v>
      </c>
      <c r="I223" s="25" t="str">
        <f>VLOOKUP(E223,fields,2)</f>
        <v>Witek Park, Derby</v>
      </c>
      <c r="J223" s="75"/>
      <c r="L223" s="22"/>
      <c r="M223" s="87" t="s">
        <v>93</v>
      </c>
      <c r="N223" s="87" t="s">
        <v>99</v>
      </c>
    </row>
    <row r="224" spans="1:28" ht="12" customHeight="1" thickTop="1" thickBot="1" x14ac:dyDescent="0.4">
      <c r="A224" s="23">
        <v>221</v>
      </c>
      <c r="B224" s="23">
        <v>6</v>
      </c>
      <c r="C224" s="99">
        <v>42890</v>
      </c>
      <c r="D224" s="34" t="s">
        <v>10</v>
      </c>
      <c r="E224" s="24" t="str">
        <f t="shared" si="35"/>
        <v>POLONEZ UNITED</v>
      </c>
      <c r="F224" s="25" t="str">
        <f t="shared" si="35"/>
        <v>NEWINGTON PORTUGUESE 30</v>
      </c>
      <c r="G224" s="73"/>
      <c r="H224" s="97">
        <f>VLOOKUP(E224,START_TIMES,2)</f>
        <v>0.375</v>
      </c>
      <c r="I224" s="25" t="str">
        <f>VLOOKUP(E224,fields,2)</f>
        <v>Cromwell MS, Cromwell</v>
      </c>
      <c r="J224" s="75"/>
      <c r="M224" s="87" t="s">
        <v>100</v>
      </c>
      <c r="N224" s="87" t="s">
        <v>92</v>
      </c>
    </row>
    <row r="225" spans="1:28" ht="12.75" customHeight="1" thickTop="1" thickBot="1" x14ac:dyDescent="0.4">
      <c r="A225" s="23">
        <v>222</v>
      </c>
      <c r="B225" s="23" t="s">
        <v>0</v>
      </c>
      <c r="C225" s="99"/>
      <c r="D225" s="72" t="s">
        <v>0</v>
      </c>
      <c r="E225" s="24" t="s">
        <v>0</v>
      </c>
      <c r="F225" s="25" t="s">
        <v>0</v>
      </c>
      <c r="G225" s="73"/>
      <c r="H225" s="97"/>
      <c r="I225" s="25" t="s">
        <v>0</v>
      </c>
      <c r="J225" s="75"/>
      <c r="M225" s="87"/>
      <c r="N225" s="87"/>
      <c r="Q225" s="22"/>
      <c r="R225" s="22"/>
      <c r="AA225" s="22"/>
      <c r="AB225" s="22"/>
    </row>
    <row r="226" spans="1:28" ht="12.75" customHeight="1" thickTop="1" thickBot="1" x14ac:dyDescent="0.4">
      <c r="A226" s="23">
        <v>223</v>
      </c>
      <c r="B226" s="23">
        <v>6</v>
      </c>
      <c r="C226" s="99">
        <v>42890</v>
      </c>
      <c r="D226" s="35" t="s">
        <v>175</v>
      </c>
      <c r="E226" s="24" t="str">
        <f t="shared" ref="E226:F230" si="36">VLOOKUP(M226,Teams,2)</f>
        <v>STAMFORD FC</v>
      </c>
      <c r="F226" s="25" t="str">
        <f t="shared" si="36"/>
        <v>WATERTOWN GEEZERS</v>
      </c>
      <c r="G226" s="73"/>
      <c r="H226" s="97">
        <f>VLOOKUP(E226,START_TIMES,2)</f>
        <v>0.41666666666666702</v>
      </c>
      <c r="I226" s="25" t="str">
        <f>VLOOKUP(E226,fields,2)</f>
        <v>West Beach Fields, Stamford</v>
      </c>
      <c r="J226" s="75"/>
      <c r="M226" s="87" t="s">
        <v>158</v>
      </c>
      <c r="N226" s="87" t="s">
        <v>159</v>
      </c>
    </row>
    <row r="227" spans="1:28" ht="12.75" customHeight="1" thickTop="1" thickBot="1" x14ac:dyDescent="0.4">
      <c r="A227" s="23">
        <v>224</v>
      </c>
      <c r="B227" s="23">
        <v>6</v>
      </c>
      <c r="C227" s="99">
        <v>42890</v>
      </c>
      <c r="D227" s="35" t="s">
        <v>175</v>
      </c>
      <c r="E227" s="24" t="str">
        <f t="shared" si="36"/>
        <v>LITCHFIELD COUNTY BLUES</v>
      </c>
      <c r="F227" s="25" t="str">
        <f t="shared" si="36"/>
        <v>CASEUS NEW HAVEN FC</v>
      </c>
      <c r="G227" s="73"/>
      <c r="H227" s="97">
        <f>VLOOKUP(E227,START_TIMES,2)</f>
        <v>0.41666666666666702</v>
      </c>
      <c r="I227" s="25" t="str">
        <f>VLOOKUP(E227,fields,2)</f>
        <v>Whittlesey Harrison, Morris</v>
      </c>
      <c r="J227" s="75"/>
      <c r="M227" s="87" t="s">
        <v>154</v>
      </c>
      <c r="N227" s="87" t="s">
        <v>151</v>
      </c>
    </row>
    <row r="228" spans="1:28" ht="12.75" customHeight="1" thickTop="1" thickBot="1" x14ac:dyDescent="0.4">
      <c r="A228" s="23">
        <v>225</v>
      </c>
      <c r="B228" s="23">
        <v>6</v>
      </c>
      <c r="C228" s="99">
        <v>42890</v>
      </c>
      <c r="D228" s="35" t="s">
        <v>175</v>
      </c>
      <c r="E228" s="24" t="str">
        <f t="shared" si="36"/>
        <v>BYE</v>
      </c>
      <c r="F228" s="25" t="str">
        <f t="shared" si="36"/>
        <v>NAUGATUCK FUSION</v>
      </c>
      <c r="G228" s="73"/>
      <c r="H228" s="97">
        <f>VLOOKUP(E228,START_TIMES,2)</f>
        <v>0.41666666666666669</v>
      </c>
      <c r="I228" s="25" t="str">
        <f>VLOOKUP(E228,fields,2)</f>
        <v>--</v>
      </c>
      <c r="J228" s="75"/>
      <c r="M228" s="87" t="s">
        <v>150</v>
      </c>
      <c r="N228" s="87" t="s">
        <v>156</v>
      </c>
    </row>
    <row r="229" spans="1:28" ht="12.75" customHeight="1" thickTop="1" thickBot="1" x14ac:dyDescent="0.4">
      <c r="A229" s="23">
        <v>226</v>
      </c>
      <c r="B229" s="23">
        <v>6</v>
      </c>
      <c r="C229" s="99">
        <v>42890</v>
      </c>
      <c r="D229" s="35" t="s">
        <v>175</v>
      </c>
      <c r="E229" s="24" t="str">
        <f t="shared" si="36"/>
        <v>HENRY  REID FC 30</v>
      </c>
      <c r="F229" s="25" t="str">
        <f t="shared" si="36"/>
        <v>CLUB NAPOLI 30</v>
      </c>
      <c r="G229" s="73"/>
      <c r="H229" s="97">
        <f>VLOOKUP(E229,START_TIMES,2)</f>
        <v>0.41666666666666702</v>
      </c>
      <c r="I229" s="25" t="str">
        <f>VLOOKUP(E229,fields,2)</f>
        <v>Ludlowe HS, Fairfield</v>
      </c>
      <c r="J229" s="75"/>
      <c r="M229" s="102" t="s">
        <v>153</v>
      </c>
      <c r="N229" s="100" t="s">
        <v>225</v>
      </c>
    </row>
    <row r="230" spans="1:28" ht="12.75" customHeight="1" thickTop="1" thickBot="1" x14ac:dyDescent="0.4">
      <c r="A230" s="23">
        <v>227</v>
      </c>
      <c r="B230" s="23">
        <v>6</v>
      </c>
      <c r="C230" s="99">
        <v>42890</v>
      </c>
      <c r="D230" s="35" t="s">
        <v>175</v>
      </c>
      <c r="E230" s="24" t="str">
        <f t="shared" si="36"/>
        <v>NEWTOWN SALTY DOGS</v>
      </c>
      <c r="F230" s="25" t="str">
        <f t="shared" si="36"/>
        <v>MILFORD AMIGOS</v>
      </c>
      <c r="G230" s="73"/>
      <c r="H230" s="97">
        <f>VLOOKUP(E230,START_TIMES,2)</f>
        <v>0.33333333333333331</v>
      </c>
      <c r="I230" s="25" t="str">
        <f>VLOOKUP(E230,fields,2)</f>
        <v>Treadwell Park, Newtown</v>
      </c>
      <c r="J230" s="75"/>
      <c r="M230" s="87" t="s">
        <v>157</v>
      </c>
      <c r="N230" s="87" t="s">
        <v>155</v>
      </c>
    </row>
    <row r="231" spans="1:28" ht="12.75" customHeight="1" thickTop="1" thickBot="1" x14ac:dyDescent="0.4">
      <c r="A231" s="23">
        <v>228</v>
      </c>
      <c r="B231" s="23" t="s">
        <v>0</v>
      </c>
      <c r="C231" s="99"/>
      <c r="D231" s="27" t="s">
        <v>0</v>
      </c>
      <c r="E231" s="24"/>
      <c r="F231" s="25"/>
      <c r="G231" s="73"/>
      <c r="H231" s="97"/>
      <c r="I231" s="25"/>
      <c r="J231" s="75"/>
      <c r="M231" s="88"/>
      <c r="N231" s="88"/>
      <c r="Q231" s="22"/>
      <c r="R231" s="22"/>
      <c r="AA231" s="22"/>
      <c r="AB231" s="22"/>
    </row>
    <row r="232" spans="1:28" ht="12.75" customHeight="1" thickTop="1" thickBot="1" x14ac:dyDescent="0.4">
      <c r="A232" s="23">
        <v>229</v>
      </c>
      <c r="B232" s="23">
        <v>6</v>
      </c>
      <c r="C232" s="99">
        <v>42890</v>
      </c>
      <c r="D232" s="36" t="s">
        <v>11</v>
      </c>
      <c r="E232" s="24" t="str">
        <f t="shared" ref="E232:F236" si="37">VLOOKUP(M232,Teams,2)</f>
        <v>WATERBURY ALBANIANS</v>
      </c>
      <c r="F232" s="25" t="str">
        <f t="shared" si="37"/>
        <v xml:space="preserve">WILTON WARRIORS </v>
      </c>
      <c r="G232" s="73"/>
      <c r="H232" s="97">
        <f>VLOOKUP(E232,START_TIMES,2)</f>
        <v>0.375</v>
      </c>
      <c r="I232" s="25" t="str">
        <f>VLOOKUP(E232,fields,2)</f>
        <v>Wilby HS, Waterbury</v>
      </c>
      <c r="J232" s="75"/>
      <c r="M232" s="87" t="s">
        <v>108</v>
      </c>
      <c r="N232" s="87" t="s">
        <v>109</v>
      </c>
    </row>
    <row r="233" spans="1:28" ht="12.75" customHeight="1" thickTop="1" thickBot="1" x14ac:dyDescent="0.4">
      <c r="A233" s="23">
        <v>230</v>
      </c>
      <c r="B233" s="23">
        <v>6</v>
      </c>
      <c r="C233" s="99">
        <v>42890</v>
      </c>
      <c r="D233" s="36" t="s">
        <v>11</v>
      </c>
      <c r="E233" s="24" t="str">
        <f t="shared" si="37"/>
        <v>NORWALK MARINERS</v>
      </c>
      <c r="F233" s="25" t="str">
        <f t="shared" si="37"/>
        <v>DANBURY UNITED 40</v>
      </c>
      <c r="G233" s="73"/>
      <c r="H233" s="97">
        <f>VLOOKUP(E233,START_TIMES,2)</f>
        <v>0.41666666666666702</v>
      </c>
      <c r="I233" s="25" t="str">
        <f>VLOOKUP(E233,fields,2)</f>
        <v>Nathan Hale MS, Norwalk</v>
      </c>
      <c r="J233" s="75"/>
      <c r="M233" s="87" t="s">
        <v>104</v>
      </c>
      <c r="N233" s="87" t="s">
        <v>161</v>
      </c>
    </row>
    <row r="234" spans="1:28" ht="12.75" customHeight="1" thickTop="1" thickBot="1" x14ac:dyDescent="0.4">
      <c r="A234" s="23">
        <v>231</v>
      </c>
      <c r="B234" s="23">
        <v>6</v>
      </c>
      <c r="C234" s="99">
        <v>42890</v>
      </c>
      <c r="D234" s="36" t="s">
        <v>11</v>
      </c>
      <c r="E234" s="24" t="str">
        <f t="shared" si="37"/>
        <v>STORM FC</v>
      </c>
      <c r="F234" s="25" t="str">
        <f t="shared" si="37"/>
        <v>CHESHIRE AZZURRI 40</v>
      </c>
      <c r="G234" s="73"/>
      <c r="H234" s="97">
        <f>VLOOKUP(E234,START_TIMES,2)</f>
        <v>0.375</v>
      </c>
      <c r="I234" s="25" t="str">
        <f>VLOOKUP(E234,fields,2)</f>
        <v>Wakeman Park, Westport</v>
      </c>
      <c r="J234" s="75"/>
      <c r="M234" s="205" t="s">
        <v>106</v>
      </c>
      <c r="N234" s="100" t="s">
        <v>226</v>
      </c>
    </row>
    <row r="235" spans="1:28" ht="12.75" customHeight="1" thickTop="1" thickBot="1" x14ac:dyDescent="0.4">
      <c r="A235" s="23">
        <v>232</v>
      </c>
      <c r="B235" s="23">
        <v>6</v>
      </c>
      <c r="C235" s="99">
        <v>42890</v>
      </c>
      <c r="D235" s="36" t="s">
        <v>11</v>
      </c>
      <c r="E235" s="24" t="str">
        <f t="shared" si="37"/>
        <v>FAIRFIELD GAC</v>
      </c>
      <c r="F235" s="25" t="str">
        <f t="shared" si="37"/>
        <v>GREENWICH PUMAS</v>
      </c>
      <c r="G235" s="73"/>
      <c r="H235" s="97">
        <v>0.33333333333333331</v>
      </c>
      <c r="I235" s="25" t="str">
        <f>VLOOKUP(E235,fields,2)</f>
        <v>Ludlowe HS, Fairfield</v>
      </c>
      <c r="J235" s="75"/>
      <c r="M235" s="87" t="s">
        <v>162</v>
      </c>
      <c r="N235" s="87" t="s">
        <v>163</v>
      </c>
    </row>
    <row r="236" spans="1:28" ht="12.75" customHeight="1" thickTop="1" thickBot="1" x14ac:dyDescent="0.4">
      <c r="A236" s="23">
        <v>233</v>
      </c>
      <c r="B236" s="23">
        <v>6</v>
      </c>
      <c r="C236" s="99">
        <v>42890</v>
      </c>
      <c r="D236" s="36" t="s">
        <v>11</v>
      </c>
      <c r="E236" s="24" t="str">
        <f t="shared" si="37"/>
        <v>VASCO DA GAMA 40</v>
      </c>
      <c r="F236" s="25" t="str">
        <f t="shared" si="37"/>
        <v>RIDGEFIELD KICKS</v>
      </c>
      <c r="G236" s="73"/>
      <c r="H236" s="97">
        <f>VLOOKUP(E236,START_TIMES,2)</f>
        <v>0.41666666666666702</v>
      </c>
      <c r="I236" s="25" t="str">
        <f>VLOOKUP(E236,fields,2)</f>
        <v>Veterans Memorial Park, Bridgeport</v>
      </c>
      <c r="J236" s="75"/>
      <c r="M236" s="87" t="s">
        <v>107</v>
      </c>
      <c r="N236" s="87" t="s">
        <v>105</v>
      </c>
    </row>
    <row r="237" spans="1:28" ht="12.75" customHeight="1" thickTop="1" thickBot="1" x14ac:dyDescent="0.4">
      <c r="A237" s="23">
        <v>234</v>
      </c>
      <c r="B237" s="23" t="s">
        <v>0</v>
      </c>
      <c r="C237" s="99"/>
      <c r="D237" s="27" t="s">
        <v>0</v>
      </c>
      <c r="E237" s="24"/>
      <c r="F237" s="25"/>
      <c r="G237" s="73"/>
      <c r="H237" s="97"/>
      <c r="I237" s="25"/>
      <c r="J237" s="75"/>
      <c r="M237" s="88"/>
      <c r="N237" s="88"/>
      <c r="Q237" s="22"/>
      <c r="R237" s="22"/>
      <c r="AA237" s="22"/>
      <c r="AB237" s="22"/>
    </row>
    <row r="238" spans="1:28" ht="12.75" customHeight="1" thickTop="1" thickBot="1" x14ac:dyDescent="0.4">
      <c r="A238" s="23">
        <v>235</v>
      </c>
      <c r="B238" s="23">
        <v>6</v>
      </c>
      <c r="C238" s="99">
        <v>42890</v>
      </c>
      <c r="D238" s="37" t="s">
        <v>12</v>
      </c>
      <c r="E238" s="24" t="str">
        <f t="shared" ref="E238:F242" si="38">VLOOKUP(M238,Teams,2)</f>
        <v>SOUTHEAST ROVERS</v>
      </c>
      <c r="F238" s="25" t="str">
        <f t="shared" si="38"/>
        <v>STAMFORD UNITED</v>
      </c>
      <c r="G238" s="73"/>
      <c r="H238" s="97">
        <f>VLOOKUP(E238,START_TIMES,2)</f>
        <v>0.41666666666666702</v>
      </c>
      <c r="I238" s="25" t="str">
        <f>VLOOKUP(E238,fields,2)</f>
        <v>Spera Park, Waterford</v>
      </c>
      <c r="J238" s="75"/>
      <c r="M238" s="87" t="s">
        <v>118</v>
      </c>
      <c r="N238" s="87" t="s">
        <v>119</v>
      </c>
    </row>
    <row r="239" spans="1:28" ht="12.75" customHeight="1" thickTop="1" thickBot="1" x14ac:dyDescent="0.4">
      <c r="A239" s="23">
        <v>236</v>
      </c>
      <c r="B239" s="23">
        <v>6</v>
      </c>
      <c r="C239" s="99">
        <v>42890</v>
      </c>
      <c r="D239" s="37" t="s">
        <v>12</v>
      </c>
      <c r="E239" s="24" t="str">
        <f t="shared" si="38"/>
        <v xml:space="preserve">GUILFORD CELTIC </v>
      </c>
      <c r="F239" s="25" t="str">
        <f t="shared" si="38"/>
        <v>GREENWICH ARSENAL 40</v>
      </c>
      <c r="G239" s="73"/>
      <c r="H239" s="97">
        <f>VLOOKUP(E239,START_TIMES,2)</f>
        <v>0.41666666666666702</v>
      </c>
      <c r="I239" s="25" t="str">
        <f>VLOOKUP(E239,fields,2)</f>
        <v>Bittner Park, Guilford</v>
      </c>
      <c r="J239" s="75"/>
      <c r="M239" s="87" t="s">
        <v>114</v>
      </c>
      <c r="N239" s="87" t="s">
        <v>111</v>
      </c>
    </row>
    <row r="240" spans="1:28" ht="12.75" customHeight="1" thickTop="1" thickBot="1" x14ac:dyDescent="0.4">
      <c r="A240" s="23">
        <v>237</v>
      </c>
      <c r="B240" s="23">
        <v>6</v>
      </c>
      <c r="C240" s="99">
        <v>42890</v>
      </c>
      <c r="D240" s="37" t="s">
        <v>12</v>
      </c>
      <c r="E240" s="24" t="str">
        <f t="shared" si="38"/>
        <v>DERBY QUITUS</v>
      </c>
      <c r="F240" s="25" t="str">
        <f t="shared" si="38"/>
        <v>NEWINGTON PORTUGUESE 40</v>
      </c>
      <c r="G240" s="73"/>
      <c r="H240" s="97">
        <f>VLOOKUP(E240,START_TIMES,2)</f>
        <v>0.41666666666666702</v>
      </c>
      <c r="I240" s="25" t="str">
        <f>VLOOKUP(E240,fields,2)</f>
        <v>Witek Park, Derby</v>
      </c>
      <c r="J240" s="75"/>
      <c r="M240" s="87" t="s">
        <v>110</v>
      </c>
      <c r="N240" s="87" t="s">
        <v>116</v>
      </c>
    </row>
    <row r="241" spans="1:28" ht="12.75" customHeight="1" thickTop="1" thickBot="1" x14ac:dyDescent="0.4">
      <c r="A241" s="23">
        <v>238</v>
      </c>
      <c r="B241" s="23">
        <v>6</v>
      </c>
      <c r="C241" s="99">
        <v>42890</v>
      </c>
      <c r="D241" s="37" t="s">
        <v>12</v>
      </c>
      <c r="E241" s="24" t="str">
        <f t="shared" si="38"/>
        <v>GREENWICH GUNNERS 40</v>
      </c>
      <c r="F241" s="25" t="str">
        <f t="shared" si="38"/>
        <v>GUILFORD BELL CURVE</v>
      </c>
      <c r="G241" s="73"/>
      <c r="H241" s="97">
        <f>VLOOKUP(E241,START_TIMES,2)</f>
        <v>0.41666666666666702</v>
      </c>
      <c r="I241" s="25" t="s">
        <v>665</v>
      </c>
      <c r="J241" s="75"/>
      <c r="M241" s="87" t="s">
        <v>112</v>
      </c>
      <c r="N241" s="87" t="s">
        <v>113</v>
      </c>
    </row>
    <row r="242" spans="1:28" ht="12.75" customHeight="1" thickTop="1" thickBot="1" x14ac:dyDescent="0.4">
      <c r="A242" s="23">
        <v>239</v>
      </c>
      <c r="B242" s="23">
        <v>6</v>
      </c>
      <c r="C242" s="99">
        <v>42890</v>
      </c>
      <c r="D242" s="37" t="s">
        <v>12</v>
      </c>
      <c r="E242" s="24" t="str">
        <f t="shared" si="38"/>
        <v xml:space="preserve">NORWALK SPORT COLOMBIA </v>
      </c>
      <c r="F242" s="25" t="str">
        <f t="shared" si="38"/>
        <v>NEW HAVEN AMERICANS</v>
      </c>
      <c r="G242" s="73"/>
      <c r="H242" s="97">
        <v>0.33333333333333331</v>
      </c>
      <c r="I242" s="25" t="str">
        <f>VLOOKUP(E242,fields,2)</f>
        <v>Nathan Hale MS, Norwalk</v>
      </c>
      <c r="J242" s="75"/>
      <c r="M242" s="87" t="s">
        <v>117</v>
      </c>
      <c r="N242" s="87" t="s">
        <v>115</v>
      </c>
    </row>
    <row r="243" spans="1:28" ht="12.75" customHeight="1" thickTop="1" thickBot="1" x14ac:dyDescent="0.4">
      <c r="A243" s="23">
        <v>240</v>
      </c>
      <c r="B243" s="23" t="s">
        <v>0</v>
      </c>
      <c r="C243" s="99"/>
      <c r="D243" s="26" t="s">
        <v>0</v>
      </c>
      <c r="E243" s="24"/>
      <c r="F243" s="25"/>
      <c r="G243" s="73"/>
      <c r="H243" s="97"/>
      <c r="I243" s="25"/>
      <c r="J243" s="75"/>
      <c r="M243" s="87"/>
      <c r="N243" s="87"/>
      <c r="Q243" s="22"/>
      <c r="R243" s="22"/>
      <c r="AA243" s="22"/>
      <c r="AB243" s="22"/>
    </row>
    <row r="244" spans="1:28" ht="12.75" customHeight="1" thickTop="1" thickBot="1" x14ac:dyDescent="0.4">
      <c r="A244" s="23">
        <v>241</v>
      </c>
      <c r="B244" s="23">
        <v>6</v>
      </c>
      <c r="C244" s="99">
        <v>42890</v>
      </c>
      <c r="D244" s="38" t="s">
        <v>13</v>
      </c>
      <c r="E244" s="24" t="str">
        <f t="shared" ref="E244:F248" si="39">VLOOKUP(M244,Teams,2)</f>
        <v>WALLINGFORD MORELIA</v>
      </c>
      <c r="F244" s="25" t="str">
        <f t="shared" si="39"/>
        <v>WILTON WOLVES</v>
      </c>
      <c r="G244" s="73"/>
      <c r="H244" s="97">
        <f>VLOOKUP(E244,START_TIMES,2)</f>
        <v>0.41666666666666702</v>
      </c>
      <c r="I244" s="25" t="str">
        <f>VLOOKUP(E244,fields,2)</f>
        <v>Woodhouse Field, Wallingford</v>
      </c>
      <c r="J244" s="75"/>
      <c r="M244" s="87" t="s">
        <v>128</v>
      </c>
      <c r="N244" s="87" t="s">
        <v>129</v>
      </c>
    </row>
    <row r="245" spans="1:28" ht="12.75" customHeight="1" thickTop="1" thickBot="1" x14ac:dyDescent="0.4">
      <c r="A245" s="23">
        <v>242</v>
      </c>
      <c r="B245" s="23">
        <v>6</v>
      </c>
      <c r="C245" s="99">
        <v>42890</v>
      </c>
      <c r="D245" s="38" t="s">
        <v>13</v>
      </c>
      <c r="E245" s="24" t="str">
        <f t="shared" si="39"/>
        <v>NORTH BRANFORD 40</v>
      </c>
      <c r="F245" s="25" t="str">
        <f t="shared" si="39"/>
        <v>ELI'S FC</v>
      </c>
      <c r="G245" s="73"/>
      <c r="H245" s="97">
        <f>VLOOKUP(E245,START_TIMES,2)</f>
        <v>0.41666666666666702</v>
      </c>
      <c r="I245" s="25" t="str">
        <f>VLOOKUP(E245,fields,2)</f>
        <v>Coginchaug HS, Durham</v>
      </c>
      <c r="J245" s="75"/>
      <c r="M245" s="87" t="s">
        <v>124</v>
      </c>
      <c r="N245" s="87" t="s">
        <v>121</v>
      </c>
    </row>
    <row r="246" spans="1:28" ht="12.75" customHeight="1" thickTop="1" thickBot="1" x14ac:dyDescent="0.4">
      <c r="A246" s="23">
        <v>243</v>
      </c>
      <c r="B246" s="23">
        <v>6</v>
      </c>
      <c r="C246" s="99">
        <v>42890</v>
      </c>
      <c r="D246" s="38" t="s">
        <v>13</v>
      </c>
      <c r="E246" s="24" t="str">
        <f t="shared" si="39"/>
        <v>PAN ZONES</v>
      </c>
      <c r="F246" s="25" t="str">
        <f t="shared" si="39"/>
        <v xml:space="preserve">CHESHIRE UNITED </v>
      </c>
      <c r="G246" s="73"/>
      <c r="H246" s="97">
        <f>VLOOKUP(E246,START_TIMES,2)</f>
        <v>0.41666666666666702</v>
      </c>
      <c r="I246" s="25" t="str">
        <f>VLOOKUP(E246,fields,2)</f>
        <v>Stanley Quarter Park, New Britain</v>
      </c>
      <c r="J246" s="75"/>
      <c r="M246" s="205" t="s">
        <v>126</v>
      </c>
      <c r="N246" s="100" t="s">
        <v>120</v>
      </c>
    </row>
    <row r="247" spans="1:28" ht="12.75" customHeight="1" thickTop="1" thickBot="1" x14ac:dyDescent="0.4">
      <c r="A247" s="23">
        <v>244</v>
      </c>
      <c r="B247" s="23">
        <v>6</v>
      </c>
      <c r="C247" s="99">
        <v>42890</v>
      </c>
      <c r="D247" s="38" t="s">
        <v>13</v>
      </c>
      <c r="E247" s="24" t="str">
        <f t="shared" si="39"/>
        <v>HAMDEN UNITED</v>
      </c>
      <c r="F247" s="25" t="str">
        <f t="shared" si="39"/>
        <v>HENRY  REID FC 40</v>
      </c>
      <c r="G247" s="73"/>
      <c r="H247" s="97">
        <f>VLOOKUP(E247,START_TIMES,2)</f>
        <v>0.41666666666666702</v>
      </c>
      <c r="I247" s="25" t="str">
        <f>VLOOKUP(E247,fields,2)</f>
        <v>Hamden MS, Hamden</v>
      </c>
      <c r="J247" s="75"/>
      <c r="M247" s="87" t="s">
        <v>122</v>
      </c>
      <c r="N247" s="87" t="s">
        <v>123</v>
      </c>
    </row>
    <row r="248" spans="1:28" ht="12.75" customHeight="1" thickTop="1" thickBot="1" x14ac:dyDescent="0.4">
      <c r="A248" s="23">
        <v>245</v>
      </c>
      <c r="B248" s="23">
        <v>6</v>
      </c>
      <c r="C248" s="99">
        <v>42890</v>
      </c>
      <c r="D248" s="38" t="s">
        <v>13</v>
      </c>
      <c r="E248" s="24" t="str">
        <f t="shared" si="39"/>
        <v>STAMFORD CITY</v>
      </c>
      <c r="F248" s="25" t="str">
        <f t="shared" si="39"/>
        <v>NORTH HAVEN SC</v>
      </c>
      <c r="G248" s="73"/>
      <c r="H248" s="97">
        <v>0.33333333333333331</v>
      </c>
      <c r="I248" s="25" t="str">
        <f>VLOOKUP(E248,fields,2)</f>
        <v>West Beach Fields, Stamford</v>
      </c>
      <c r="J248" s="75"/>
      <c r="M248" s="87" t="s">
        <v>127</v>
      </c>
      <c r="N248" s="87" t="s">
        <v>125</v>
      </c>
    </row>
    <row r="249" spans="1:28" ht="12.75" customHeight="1" thickTop="1" thickBot="1" x14ac:dyDescent="0.4">
      <c r="A249" s="23">
        <v>246</v>
      </c>
      <c r="B249" s="23" t="s">
        <v>0</v>
      </c>
      <c r="C249" s="99"/>
      <c r="D249" s="26" t="s">
        <v>0</v>
      </c>
      <c r="E249" s="24"/>
      <c r="F249" s="25"/>
      <c r="G249" s="73"/>
      <c r="H249" s="97"/>
      <c r="I249" s="25"/>
      <c r="J249" s="75"/>
      <c r="M249" s="88"/>
      <c r="N249" s="88"/>
      <c r="Q249" s="22"/>
      <c r="R249" s="22"/>
      <c r="AA249" s="22"/>
      <c r="AB249" s="22"/>
    </row>
    <row r="250" spans="1:28" ht="12.75" customHeight="1" thickTop="1" thickBot="1" x14ac:dyDescent="0.4">
      <c r="A250" s="23">
        <v>247</v>
      </c>
      <c r="B250" s="23">
        <v>6</v>
      </c>
      <c r="C250" s="99">
        <v>42890</v>
      </c>
      <c r="D250" s="28" t="s">
        <v>102</v>
      </c>
      <c r="E250" s="24" t="str">
        <f t="shared" ref="E250:F254" si="40">VLOOKUP(M250,Teams,2)</f>
        <v>POLONIA FALCON STARS FC</v>
      </c>
      <c r="F250" s="25" t="str">
        <f t="shared" si="40"/>
        <v>VASCO DA GAMA 50</v>
      </c>
      <c r="G250" s="73"/>
      <c r="H250" s="97">
        <v>0.33333333333333331</v>
      </c>
      <c r="I250" s="25" t="str">
        <f>VLOOKUP(E250,fields,2)</f>
        <v>Falcon Field, New Britain</v>
      </c>
      <c r="J250" s="75"/>
      <c r="M250" s="87" t="s">
        <v>142</v>
      </c>
      <c r="N250" s="87" t="s">
        <v>144</v>
      </c>
    </row>
    <row r="251" spans="1:28" ht="12.75" customHeight="1" thickTop="1" thickBot="1" x14ac:dyDescent="0.4">
      <c r="A251" s="23">
        <v>248</v>
      </c>
      <c r="B251" s="23">
        <v>6</v>
      </c>
      <c r="C251" s="99">
        <v>42890</v>
      </c>
      <c r="D251" s="28" t="s">
        <v>102</v>
      </c>
      <c r="E251" s="24" t="str">
        <f t="shared" si="40"/>
        <v>GREENWICH GUNNERS 50</v>
      </c>
      <c r="F251" s="25" t="str">
        <f t="shared" si="40"/>
        <v>CLUB NAPOLI 50</v>
      </c>
      <c r="G251" s="73"/>
      <c r="H251" s="97">
        <f>VLOOKUP(E251,START_TIMES,2)</f>
        <v>0.41666666666666702</v>
      </c>
      <c r="I251" s="25" t="s">
        <v>553</v>
      </c>
      <c r="J251" s="75"/>
      <c r="M251" s="87" t="s">
        <v>134</v>
      </c>
      <c r="N251" s="87" t="s">
        <v>131</v>
      </c>
    </row>
    <row r="252" spans="1:28" ht="12.75" customHeight="1" thickTop="1" thickBot="1" x14ac:dyDescent="0.4">
      <c r="A252" s="23">
        <v>249</v>
      </c>
      <c r="B252" s="23">
        <v>6</v>
      </c>
      <c r="C252" s="99">
        <v>42890</v>
      </c>
      <c r="D252" s="28" t="s">
        <v>102</v>
      </c>
      <c r="E252" s="24" t="str">
        <f t="shared" si="40"/>
        <v>HARTFORD CAVALIERS</v>
      </c>
      <c r="F252" s="25" t="str">
        <f t="shared" si="40"/>
        <v>CHESHIRE AZZURRI 50</v>
      </c>
      <c r="G252" s="73"/>
      <c r="H252" s="97">
        <f>VLOOKUP(E252,START_TIMES,2)</f>
        <v>0.41666666666666702</v>
      </c>
      <c r="I252" s="25" t="str">
        <f>VLOOKUP(E252,fields,2)</f>
        <v>Cronin Field, Hartford</v>
      </c>
      <c r="J252" s="75"/>
      <c r="M252" s="205" t="s">
        <v>138</v>
      </c>
      <c r="N252" s="100" t="s">
        <v>130</v>
      </c>
    </row>
    <row r="253" spans="1:28" ht="12.75" customHeight="1" thickTop="1" thickBot="1" x14ac:dyDescent="0.4">
      <c r="A253" s="23">
        <v>250</v>
      </c>
      <c r="B253" s="23">
        <v>6</v>
      </c>
      <c r="C253" s="99">
        <v>42890</v>
      </c>
      <c r="D253" s="28" t="s">
        <v>102</v>
      </c>
      <c r="E253" s="24" t="str">
        <f t="shared" si="40"/>
        <v>DARIEN BLUE WAVE</v>
      </c>
      <c r="F253" s="25" t="str">
        <f t="shared" si="40"/>
        <v xml:space="preserve">GLASTONBURY CELTIC </v>
      </c>
      <c r="G253" s="73"/>
      <c r="H253" s="97">
        <f>VLOOKUP(E253,START_TIMES,2)</f>
        <v>0.375</v>
      </c>
      <c r="I253" s="25" t="str">
        <f>VLOOKUP(E253,fields,2)</f>
        <v>Middlesex MS (Lower), Darien</v>
      </c>
      <c r="J253" s="75"/>
      <c r="M253" s="87" t="s">
        <v>132</v>
      </c>
      <c r="N253" s="87" t="s">
        <v>133</v>
      </c>
    </row>
    <row r="254" spans="1:28" ht="12.75" customHeight="1" thickTop="1" thickBot="1" x14ac:dyDescent="0.4">
      <c r="A254" s="23">
        <v>251</v>
      </c>
      <c r="B254" s="23">
        <v>6</v>
      </c>
      <c r="C254" s="99">
        <v>42890</v>
      </c>
      <c r="D254" s="28" t="s">
        <v>102</v>
      </c>
      <c r="E254" s="24" t="str">
        <f t="shared" si="40"/>
        <v>NEW BRITAIN FALCONS FC</v>
      </c>
      <c r="F254" s="25" t="str">
        <f t="shared" si="40"/>
        <v>GUILFORD BLACK EAGLES</v>
      </c>
      <c r="G254" s="73"/>
      <c r="H254" s="97">
        <f>VLOOKUP(E254,START_TIMES,2)</f>
        <v>0.41666666666666702</v>
      </c>
      <c r="I254" s="25" t="str">
        <f>VLOOKUP(E254,fields,2)</f>
        <v>Falcon Field, New Britain</v>
      </c>
      <c r="J254" s="75"/>
      <c r="M254" s="87" t="s">
        <v>141</v>
      </c>
      <c r="N254" s="87" t="s">
        <v>136</v>
      </c>
    </row>
    <row r="255" spans="1:28" ht="12.75" customHeight="1" thickTop="1" thickBot="1" x14ac:dyDescent="0.4">
      <c r="A255" s="23">
        <v>252</v>
      </c>
      <c r="B255" s="23" t="s">
        <v>0</v>
      </c>
      <c r="C255" s="99"/>
      <c r="D255" s="26" t="s">
        <v>0</v>
      </c>
      <c r="E255" s="24"/>
      <c r="F255" s="25"/>
      <c r="G255" s="73"/>
      <c r="H255" s="97"/>
      <c r="I255" s="25"/>
      <c r="J255" s="75"/>
      <c r="M255" s="87"/>
      <c r="N255" s="87"/>
      <c r="Q255" s="22"/>
      <c r="R255" s="22"/>
      <c r="AA255" s="22"/>
      <c r="AB255" s="22"/>
    </row>
    <row r="256" spans="1:28" ht="12.75" customHeight="1" thickTop="1" thickBot="1" x14ac:dyDescent="0.4">
      <c r="A256" s="23">
        <v>253</v>
      </c>
      <c r="B256" s="23">
        <v>6</v>
      </c>
      <c r="C256" s="99">
        <v>42890</v>
      </c>
      <c r="D256" s="39" t="s">
        <v>103</v>
      </c>
      <c r="E256" s="24" t="str">
        <f t="shared" ref="E256:F260" si="41">VLOOKUP(M256,Teams,2)</f>
        <v>WATERBURY PONTES</v>
      </c>
      <c r="F256" s="25" t="str">
        <f t="shared" si="41"/>
        <v>WEST HAVEN GRAYS</v>
      </c>
      <c r="G256" s="73"/>
      <c r="H256" s="97">
        <f>VLOOKUP(E256,START_TIMES,2)</f>
        <v>0.41666666666666702</v>
      </c>
      <c r="I256" s="25" t="str">
        <f>VLOOKUP(E256,fields,2)</f>
        <v>Pontelandolfo Club, Waterbury</v>
      </c>
      <c r="J256" s="75"/>
      <c r="M256" s="87" t="s">
        <v>143</v>
      </c>
      <c r="N256" s="87" t="s">
        <v>145</v>
      </c>
    </row>
    <row r="257" spans="1:28" ht="12.75" customHeight="1" thickTop="1" thickBot="1" x14ac:dyDescent="0.4">
      <c r="A257" s="23">
        <v>254</v>
      </c>
      <c r="B257" s="23">
        <v>6</v>
      </c>
      <c r="C257" s="99">
        <v>42890</v>
      </c>
      <c r="D257" s="39" t="s">
        <v>103</v>
      </c>
      <c r="E257" s="24" t="str">
        <f t="shared" si="41"/>
        <v>MOODUS SC</v>
      </c>
      <c r="F257" s="25" t="str">
        <f t="shared" si="41"/>
        <v>FARMINGTON WHITE OWLS</v>
      </c>
      <c r="G257" s="73"/>
      <c r="H257" s="97">
        <f>VLOOKUP(E257,START_TIMES,2)</f>
        <v>0.41666666666666702</v>
      </c>
      <c r="I257" s="25" t="str">
        <f>VLOOKUP(E257,fields,2)</f>
        <v>Nathan Hale-Ray HS, Moodus</v>
      </c>
      <c r="J257" s="75"/>
      <c r="M257" s="87" t="s">
        <v>135</v>
      </c>
      <c r="N257" s="87" t="s">
        <v>147</v>
      </c>
    </row>
    <row r="258" spans="1:28" ht="12.75" customHeight="1" thickTop="1" thickBot="1" x14ac:dyDescent="0.4">
      <c r="A258" s="23">
        <v>255</v>
      </c>
      <c r="B258" s="23">
        <v>6</v>
      </c>
      <c r="C258" s="99">
        <v>42890</v>
      </c>
      <c r="D258" s="39" t="s">
        <v>103</v>
      </c>
      <c r="E258" s="24" t="str">
        <f t="shared" si="41"/>
        <v>EAST HAVEN SC</v>
      </c>
      <c r="F258" s="25" t="str">
        <f t="shared" si="41"/>
        <v>NORTH BRANFORD LEGENDS</v>
      </c>
      <c r="G258" s="73"/>
      <c r="H258" s="97">
        <f>VLOOKUP(E258,START_TIMES,2)</f>
        <v>0.41666666666666702</v>
      </c>
      <c r="I258" s="25" t="str">
        <f>VLOOKUP(E258,fields,2)</f>
        <v>Moulthrop Field, East Haven</v>
      </c>
      <c r="J258" s="75"/>
      <c r="M258" s="87" t="s">
        <v>146</v>
      </c>
      <c r="N258" s="87" t="s">
        <v>139</v>
      </c>
    </row>
    <row r="259" spans="1:28" ht="12.75" customHeight="1" thickTop="1" thickBot="1" x14ac:dyDescent="0.4">
      <c r="A259" s="23">
        <v>256</v>
      </c>
      <c r="B259" s="23">
        <v>6</v>
      </c>
      <c r="C259" s="99">
        <v>42890</v>
      </c>
      <c r="D259" s="39" t="s">
        <v>103</v>
      </c>
      <c r="E259" s="24" t="str">
        <f t="shared" si="41"/>
        <v>GREENWICH ARSENAL 50</v>
      </c>
      <c r="F259" s="25" t="str">
        <f t="shared" si="41"/>
        <v>GREENWICH PUMAS LEGENDS</v>
      </c>
      <c r="G259" s="73"/>
      <c r="H259" s="97">
        <v>0.33333333333333331</v>
      </c>
      <c r="I259" s="25" t="s">
        <v>665</v>
      </c>
      <c r="J259" s="75"/>
      <c r="M259" s="87" t="s">
        <v>148</v>
      </c>
      <c r="N259" s="87" t="s">
        <v>149</v>
      </c>
    </row>
    <row r="260" spans="1:28" ht="12.75" customHeight="1" thickTop="1" thickBot="1" x14ac:dyDescent="0.4">
      <c r="A260" s="23">
        <v>257</v>
      </c>
      <c r="B260" s="23">
        <v>6</v>
      </c>
      <c r="C260" s="99">
        <v>42890</v>
      </c>
      <c r="D260" s="39" t="s">
        <v>103</v>
      </c>
      <c r="E260" s="24" t="str">
        <f t="shared" si="41"/>
        <v>SOUTHBURY BOOMERS</v>
      </c>
      <c r="F260" s="25" t="str">
        <f t="shared" si="41"/>
        <v>NAUGATUCK RIVER RATS</v>
      </c>
      <c r="G260" s="73"/>
      <c r="H260" s="97">
        <f>VLOOKUP(E260,START_TIMES,2)</f>
        <v>0.41666666666666702</v>
      </c>
      <c r="I260" s="25" t="str">
        <f>VLOOKUP(E260,fields,2)</f>
        <v>Settlers Park, Southbury</v>
      </c>
      <c r="J260" s="75"/>
      <c r="M260" s="87" t="s">
        <v>140</v>
      </c>
      <c r="N260" s="87" t="s">
        <v>137</v>
      </c>
    </row>
    <row r="261" spans="1:28" ht="12.75" customHeight="1" thickTop="1" thickBot="1" x14ac:dyDescent="0.4">
      <c r="A261" s="23">
        <v>258</v>
      </c>
      <c r="B261" s="23" t="s">
        <v>0</v>
      </c>
      <c r="C261" s="99"/>
      <c r="D261" s="26" t="s">
        <v>0</v>
      </c>
      <c r="E261" s="24"/>
      <c r="F261" s="25"/>
      <c r="G261" s="73"/>
      <c r="H261" s="97"/>
      <c r="I261" s="25"/>
      <c r="J261" s="75"/>
      <c r="M261" s="88"/>
      <c r="N261" s="88"/>
      <c r="Q261" s="22"/>
      <c r="R261" s="22"/>
      <c r="AA261" s="22"/>
      <c r="AB261" s="22"/>
    </row>
    <row r="262" spans="1:28" ht="12.75" customHeight="1" thickTop="1" thickBot="1" x14ac:dyDescent="0.4">
      <c r="A262" s="23">
        <v>259</v>
      </c>
      <c r="B262" s="23">
        <v>7</v>
      </c>
      <c r="C262" s="99">
        <v>42897</v>
      </c>
      <c r="D262" s="34" t="s">
        <v>10</v>
      </c>
      <c r="E262" s="24" t="str">
        <f t="shared" ref="E262:F266" si="42">VLOOKUP(M262,Teams,2)</f>
        <v>MILFORD TUESDAY</v>
      </c>
      <c r="F262" s="25" t="str">
        <f t="shared" si="42"/>
        <v>ECUACHAMOS FC</v>
      </c>
      <c r="G262" s="73"/>
      <c r="H262" s="97">
        <f>VLOOKUP(E262,START_TIMES,2)</f>
        <v>0.33333333333333331</v>
      </c>
      <c r="I262" s="25" t="str">
        <f>VLOOKUP(E262,fields,2)</f>
        <v>Fred Wolfe Park, Orange</v>
      </c>
      <c r="J262" s="75"/>
      <c r="M262" s="87" t="s">
        <v>94</v>
      </c>
      <c r="N262" s="87" t="s">
        <v>93</v>
      </c>
    </row>
    <row r="263" spans="1:28" ht="12.75" customHeight="1" thickTop="1" thickBot="1" x14ac:dyDescent="0.4">
      <c r="A263" s="23">
        <v>260</v>
      </c>
      <c r="B263" s="23">
        <v>7</v>
      </c>
      <c r="C263" s="99">
        <v>42897</v>
      </c>
      <c r="D263" s="34" t="s">
        <v>10</v>
      </c>
      <c r="E263" s="24" t="str">
        <f t="shared" si="42"/>
        <v>DANBURY UNITED 30</v>
      </c>
      <c r="F263" s="25" t="str">
        <f t="shared" si="42"/>
        <v>SHELTON FC</v>
      </c>
      <c r="G263" s="73"/>
      <c r="H263" s="97">
        <f>VLOOKUP(E263,START_TIMES,2)</f>
        <v>0.375</v>
      </c>
      <c r="I263" s="25" t="str">
        <f>VLOOKUP(E263,fields,2)</f>
        <v>Portuguese Cultural Center, Danbury</v>
      </c>
      <c r="J263" s="75"/>
      <c r="M263" s="87" t="s">
        <v>96</v>
      </c>
      <c r="N263" s="87" t="s">
        <v>95</v>
      </c>
    </row>
    <row r="264" spans="1:28" ht="12.75" customHeight="1" thickTop="1" thickBot="1" x14ac:dyDescent="0.4">
      <c r="A264" s="23">
        <v>261</v>
      </c>
      <c r="B264" s="23">
        <v>7</v>
      </c>
      <c r="C264" s="99">
        <v>42897</v>
      </c>
      <c r="D264" s="34" t="s">
        <v>10</v>
      </c>
      <c r="E264" s="24" t="str">
        <f t="shared" si="42"/>
        <v>GREENWICH ARSENAL 30</v>
      </c>
      <c r="F264" s="25" t="str">
        <f t="shared" si="42"/>
        <v>NEWINGTON PORTUGUESE 30</v>
      </c>
      <c r="G264" s="73"/>
      <c r="H264" s="97">
        <f>VLOOKUP(E264,START_TIMES,2)</f>
        <v>0.41666666666666702</v>
      </c>
      <c r="I264" s="25" t="str">
        <f>VLOOKUP(E264,fields,2)</f>
        <v>tbd</v>
      </c>
      <c r="J264" s="75"/>
      <c r="M264" s="87" t="s">
        <v>99</v>
      </c>
      <c r="N264" s="87" t="s">
        <v>92</v>
      </c>
    </row>
    <row r="265" spans="1:28" ht="12.75" customHeight="1" thickTop="1" thickBot="1" x14ac:dyDescent="0.4">
      <c r="A265" s="23">
        <v>262</v>
      </c>
      <c r="B265" s="23">
        <v>7</v>
      </c>
      <c r="C265" s="99">
        <v>42897</v>
      </c>
      <c r="D265" s="34" t="s">
        <v>10</v>
      </c>
      <c r="E265" s="24" t="str">
        <f t="shared" si="42"/>
        <v>NORTH BRANFORD 30</v>
      </c>
      <c r="F265" s="25" t="str">
        <f t="shared" si="42"/>
        <v>POLONEZ UNITED</v>
      </c>
      <c r="G265" s="73"/>
      <c r="H265" s="97">
        <v>0.33333333333333331</v>
      </c>
      <c r="I265" s="25" t="str">
        <f>VLOOKUP(E265,fields,2)</f>
        <v>Northford Park, North Branford</v>
      </c>
      <c r="J265" s="75"/>
      <c r="M265" s="87" t="s">
        <v>98</v>
      </c>
      <c r="N265" s="87" t="s">
        <v>100</v>
      </c>
    </row>
    <row r="266" spans="1:28" ht="12.75" customHeight="1" thickTop="1" thickBot="1" x14ac:dyDescent="0.4">
      <c r="A266" s="23">
        <v>263</v>
      </c>
      <c r="B266" s="23">
        <v>7</v>
      </c>
      <c r="C266" s="99">
        <v>42897</v>
      </c>
      <c r="D266" s="34" t="s">
        <v>10</v>
      </c>
      <c r="E266" s="24" t="str">
        <f t="shared" si="42"/>
        <v>VASCO DA GAMA 30</v>
      </c>
      <c r="F266" s="25" t="str">
        <f t="shared" si="42"/>
        <v>CLINTON FC</v>
      </c>
      <c r="G266" s="73"/>
      <c r="H266" s="97">
        <f>VLOOKUP(E266,START_TIMES,2)</f>
        <v>0.33333333333333331</v>
      </c>
      <c r="I266" s="25" t="str">
        <f>VLOOKUP(E266,fields,2)</f>
        <v>Veterans Memorial Park, Bridgeport</v>
      </c>
      <c r="J266" s="75"/>
      <c r="M266" s="87" t="s">
        <v>101</v>
      </c>
      <c r="N266" s="87" t="s">
        <v>97</v>
      </c>
    </row>
    <row r="267" spans="1:28" ht="12.75" customHeight="1" thickTop="1" thickBot="1" x14ac:dyDescent="0.4">
      <c r="A267" s="23">
        <v>264</v>
      </c>
      <c r="B267" s="23" t="s">
        <v>0</v>
      </c>
      <c r="C267" s="99"/>
      <c r="D267" s="26" t="s">
        <v>0</v>
      </c>
      <c r="E267" s="24"/>
      <c r="F267" s="25"/>
      <c r="G267" s="73"/>
      <c r="H267" s="97"/>
      <c r="I267" s="25"/>
      <c r="J267" s="75"/>
      <c r="M267" s="88"/>
      <c r="N267" s="88"/>
      <c r="Q267" s="22"/>
      <c r="R267" s="22"/>
      <c r="AA267" s="22"/>
      <c r="AB267" s="22"/>
    </row>
    <row r="268" spans="1:28" ht="12.75" customHeight="1" thickTop="1" thickBot="1" x14ac:dyDescent="0.4">
      <c r="A268" s="23">
        <v>265</v>
      </c>
      <c r="B268" s="23">
        <v>7</v>
      </c>
      <c r="C268" s="99">
        <v>42897</v>
      </c>
      <c r="D268" s="35" t="s">
        <v>175</v>
      </c>
      <c r="E268" s="24" t="str">
        <f t="shared" ref="E268:F272" si="43">VLOOKUP(M268,Teams,2)</f>
        <v>LITCHFIELD COUNTY BLUES</v>
      </c>
      <c r="F268" s="25" t="str">
        <f t="shared" si="43"/>
        <v>CLUB NAPOLI 30</v>
      </c>
      <c r="G268" s="73"/>
      <c r="H268" s="97">
        <f>VLOOKUP(E268,START_TIMES,2)</f>
        <v>0.41666666666666702</v>
      </c>
      <c r="I268" s="25" t="str">
        <f>VLOOKUP(E268,fields,2)</f>
        <v>Whittlesey Harrison, Morris</v>
      </c>
      <c r="J268" s="75"/>
      <c r="M268" s="87" t="s">
        <v>154</v>
      </c>
      <c r="N268" s="87" t="s">
        <v>152</v>
      </c>
    </row>
    <row r="269" spans="1:28" ht="12.75" customHeight="1" thickTop="1" thickBot="1" x14ac:dyDescent="0.4">
      <c r="A269" s="23">
        <v>266</v>
      </c>
      <c r="B269" s="23">
        <v>7</v>
      </c>
      <c r="C269" s="99">
        <v>42897</v>
      </c>
      <c r="D269" s="35" t="s">
        <v>175</v>
      </c>
      <c r="E269" s="24" t="str">
        <f t="shared" si="43"/>
        <v>STAMFORD FC</v>
      </c>
      <c r="F269" s="25" t="str">
        <f t="shared" si="43"/>
        <v>CASEUS NEW HAVEN FC</v>
      </c>
      <c r="G269" s="73"/>
      <c r="H269" s="97">
        <f>VLOOKUP(E269,START_TIMES,2)</f>
        <v>0.41666666666666702</v>
      </c>
      <c r="I269" s="25" t="str">
        <f>VLOOKUP(E269,fields,2)</f>
        <v>West Beach Fields, Stamford</v>
      </c>
      <c r="J269" s="75"/>
      <c r="M269" s="87" t="s">
        <v>158</v>
      </c>
      <c r="N269" s="87" t="s">
        <v>151</v>
      </c>
    </row>
    <row r="270" spans="1:28" ht="12.75" customHeight="1" thickTop="1" thickBot="1" x14ac:dyDescent="0.4">
      <c r="A270" s="23">
        <v>267</v>
      </c>
      <c r="B270" s="23">
        <v>7</v>
      </c>
      <c r="C270" s="99">
        <v>42897</v>
      </c>
      <c r="D270" s="35" t="s">
        <v>175</v>
      </c>
      <c r="E270" s="24" t="str">
        <f t="shared" si="43"/>
        <v>MILFORD AMIGOS</v>
      </c>
      <c r="F270" s="25" t="str">
        <f t="shared" si="43"/>
        <v>HENRY  REID FC 30</v>
      </c>
      <c r="G270" s="73"/>
      <c r="H270" s="97">
        <f>VLOOKUP(E270,START_TIMES,2)</f>
        <v>0.33333333333333331</v>
      </c>
      <c r="I270" s="25" t="str">
        <f>VLOOKUP(E270,fields,2)</f>
        <v>Pease Road, Woodbridge</v>
      </c>
      <c r="J270" s="75"/>
      <c r="M270" s="87" t="s">
        <v>155</v>
      </c>
      <c r="N270" s="87" t="s">
        <v>153</v>
      </c>
    </row>
    <row r="271" spans="1:28" ht="12.75" customHeight="1" thickTop="1" thickBot="1" x14ac:dyDescent="0.4">
      <c r="A271" s="23">
        <v>268</v>
      </c>
      <c r="B271" s="23">
        <v>7</v>
      </c>
      <c r="C271" s="99">
        <v>42897</v>
      </c>
      <c r="D271" s="35" t="s">
        <v>175</v>
      </c>
      <c r="E271" s="24" t="str">
        <f t="shared" si="43"/>
        <v>NAUGATUCK FUSION</v>
      </c>
      <c r="F271" s="25" t="str">
        <f t="shared" si="43"/>
        <v>NEWTOWN SALTY DOGS</v>
      </c>
      <c r="G271" s="73"/>
      <c r="H271" s="97">
        <f>VLOOKUP(E271,START_TIMES,2)</f>
        <v>0.41666666666666702</v>
      </c>
      <c r="I271" s="25" t="str">
        <f>VLOOKUP(E271,fields,2)</f>
        <v>City Hill MS, Naugatuck</v>
      </c>
      <c r="J271" s="75"/>
      <c r="M271" s="87" t="s">
        <v>156</v>
      </c>
      <c r="N271" s="87" t="s">
        <v>157</v>
      </c>
    </row>
    <row r="272" spans="1:28" ht="12.75" customHeight="1" thickTop="1" thickBot="1" x14ac:dyDescent="0.4">
      <c r="A272" s="23">
        <v>269</v>
      </c>
      <c r="B272" s="23">
        <v>7</v>
      </c>
      <c r="C272" s="99">
        <v>42897</v>
      </c>
      <c r="D272" s="35" t="s">
        <v>175</v>
      </c>
      <c r="E272" s="24" t="str">
        <f t="shared" si="43"/>
        <v>WATERTOWN GEEZERS</v>
      </c>
      <c r="F272" s="25" t="str">
        <f t="shared" si="43"/>
        <v>BYE</v>
      </c>
      <c r="G272" s="73"/>
      <c r="H272" s="97">
        <f>VLOOKUP(E272,START_TIMES,2)</f>
        <v>0.41666666666666702</v>
      </c>
      <c r="I272" s="25" t="str">
        <f>VLOOKUP(E272,fields,2)</f>
        <v>Swift School, Watertown</v>
      </c>
      <c r="J272" s="75"/>
      <c r="M272" s="87" t="s">
        <v>159</v>
      </c>
      <c r="N272" s="87" t="s">
        <v>150</v>
      </c>
    </row>
    <row r="273" spans="1:28" ht="12.75" customHeight="1" thickTop="1" thickBot="1" x14ac:dyDescent="0.4">
      <c r="A273" s="23">
        <v>270</v>
      </c>
      <c r="B273" s="23" t="s">
        <v>0</v>
      </c>
      <c r="C273" s="99"/>
      <c r="D273" s="26" t="s">
        <v>0</v>
      </c>
      <c r="E273" s="24"/>
      <c r="F273" s="25"/>
      <c r="G273" s="73"/>
      <c r="H273" s="97"/>
      <c r="I273" s="25"/>
      <c r="J273" s="75"/>
      <c r="M273" s="88"/>
      <c r="N273" s="88"/>
      <c r="Q273" s="22"/>
      <c r="R273" s="22"/>
      <c r="AA273" s="22"/>
      <c r="AB273" s="22"/>
    </row>
    <row r="274" spans="1:28" ht="12.75" customHeight="1" thickTop="1" thickBot="1" x14ac:dyDescent="0.4">
      <c r="A274" s="23">
        <v>271</v>
      </c>
      <c r="B274" s="23">
        <v>7</v>
      </c>
      <c r="C274" s="99">
        <v>42897</v>
      </c>
      <c r="D274" s="36" t="s">
        <v>11</v>
      </c>
      <c r="E274" s="24" t="str">
        <f t="shared" ref="E274:F278" si="44">VLOOKUP(M274,Teams,2)</f>
        <v>NORWALK MARINERS</v>
      </c>
      <c r="F274" s="25" t="str">
        <f t="shared" si="44"/>
        <v>FAIRFIELD GAC</v>
      </c>
      <c r="G274" s="73"/>
      <c r="H274" s="97">
        <f>VLOOKUP(E274,START_TIMES,2)</f>
        <v>0.41666666666666702</v>
      </c>
      <c r="I274" s="25" t="str">
        <f>VLOOKUP(E274,fields,2)</f>
        <v>Nathan Hale MS, Norwalk</v>
      </c>
      <c r="J274" s="75"/>
      <c r="M274" s="87" t="s">
        <v>104</v>
      </c>
      <c r="N274" s="87" t="s">
        <v>162</v>
      </c>
    </row>
    <row r="275" spans="1:28" ht="12.75" customHeight="1" thickTop="1" thickBot="1" x14ac:dyDescent="0.4">
      <c r="A275" s="23">
        <v>272</v>
      </c>
      <c r="B275" s="23">
        <v>7</v>
      </c>
      <c r="C275" s="99">
        <v>42897</v>
      </c>
      <c r="D275" s="36" t="s">
        <v>11</v>
      </c>
      <c r="E275" s="24" t="str">
        <f t="shared" si="44"/>
        <v>DANBURY UNITED 40</v>
      </c>
      <c r="F275" s="25" t="str">
        <f t="shared" si="44"/>
        <v>WATERBURY ALBANIANS</v>
      </c>
      <c r="G275" s="73"/>
      <c r="H275" s="97">
        <f>VLOOKUP(E275,START_TIMES,2)</f>
        <v>0.45833333333333331</v>
      </c>
      <c r="I275" s="25" t="str">
        <f>VLOOKUP(E275,fields,2)</f>
        <v>Portuguese Cultural Center, Danbury</v>
      </c>
      <c r="J275" s="75"/>
      <c r="M275" s="87" t="s">
        <v>161</v>
      </c>
      <c r="N275" s="87" t="s">
        <v>108</v>
      </c>
    </row>
    <row r="276" spans="1:28" ht="12.75" customHeight="1" thickTop="1" thickBot="1" x14ac:dyDescent="0.4">
      <c r="A276" s="23">
        <v>273</v>
      </c>
      <c r="B276" s="23">
        <v>7</v>
      </c>
      <c r="C276" s="99">
        <v>42897</v>
      </c>
      <c r="D276" s="36" t="s">
        <v>11</v>
      </c>
      <c r="E276" s="24" t="str">
        <f t="shared" si="44"/>
        <v>GREENWICH PUMAS</v>
      </c>
      <c r="F276" s="25" t="str">
        <f t="shared" si="44"/>
        <v>RIDGEFIELD KICKS</v>
      </c>
      <c r="G276" s="73"/>
      <c r="H276" s="97">
        <f>VLOOKUP(E276,START_TIMES,2)</f>
        <v>0.41666666666666702</v>
      </c>
      <c r="I276" s="25" t="str">
        <f>VLOOKUP(E276,fields,2)</f>
        <v>tbd</v>
      </c>
      <c r="J276" s="75"/>
      <c r="M276" s="87" t="s">
        <v>163</v>
      </c>
      <c r="N276" s="87" t="s">
        <v>105</v>
      </c>
    </row>
    <row r="277" spans="1:28" ht="12.75" customHeight="1" thickTop="1" thickBot="1" x14ac:dyDescent="0.4">
      <c r="A277" s="23">
        <v>274</v>
      </c>
      <c r="B277" s="23">
        <v>7</v>
      </c>
      <c r="C277" s="99">
        <v>42897</v>
      </c>
      <c r="D277" s="36" t="s">
        <v>11</v>
      </c>
      <c r="E277" s="24" t="str">
        <f t="shared" si="44"/>
        <v>STORM FC</v>
      </c>
      <c r="F277" s="25" t="str">
        <f t="shared" si="44"/>
        <v>VASCO DA GAMA 40</v>
      </c>
      <c r="G277" s="73"/>
      <c r="H277" s="97">
        <f>VLOOKUP(E277,START_TIMES,2)</f>
        <v>0.375</v>
      </c>
      <c r="I277" s="25" t="str">
        <f>VLOOKUP(E277,fields,2)</f>
        <v>Wakeman Park, Westport</v>
      </c>
      <c r="J277" s="75"/>
      <c r="M277" s="87" t="s">
        <v>106</v>
      </c>
      <c r="N277" s="87" t="s">
        <v>107</v>
      </c>
    </row>
    <row r="278" spans="1:28" ht="12.75" customHeight="1" thickTop="1" thickBot="1" x14ac:dyDescent="0.4">
      <c r="A278" s="23">
        <v>275</v>
      </c>
      <c r="B278" s="23">
        <v>7</v>
      </c>
      <c r="C278" s="99">
        <v>42897</v>
      </c>
      <c r="D278" s="36" t="s">
        <v>11</v>
      </c>
      <c r="E278" s="24" t="str">
        <f t="shared" si="44"/>
        <v xml:space="preserve">WILTON WARRIORS </v>
      </c>
      <c r="F278" s="25" t="str">
        <f t="shared" si="44"/>
        <v>CHESHIRE AZZURRI 40</v>
      </c>
      <c r="G278" s="73"/>
      <c r="H278" s="97">
        <f>VLOOKUP(E278,START_TIMES,2)</f>
        <v>0.41666666666666702</v>
      </c>
      <c r="I278" s="25" t="str">
        <f>VLOOKUP(E278,fields,2)</f>
        <v>Lilly Field, Wilton</v>
      </c>
      <c r="J278" s="75"/>
      <c r="M278" s="87" t="s">
        <v>109</v>
      </c>
      <c r="N278" s="87" t="s">
        <v>160</v>
      </c>
    </row>
    <row r="279" spans="1:28" ht="12.75" customHeight="1" thickTop="1" thickBot="1" x14ac:dyDescent="0.4">
      <c r="A279" s="23">
        <v>276</v>
      </c>
      <c r="B279" s="23" t="s">
        <v>0</v>
      </c>
      <c r="C279" s="99"/>
      <c r="D279" s="26" t="s">
        <v>0</v>
      </c>
      <c r="E279" s="24"/>
      <c r="F279" s="25"/>
      <c r="G279" s="73"/>
      <c r="H279" s="97"/>
      <c r="I279" s="25"/>
      <c r="J279" s="75"/>
      <c r="M279" s="88"/>
      <c r="N279" s="88"/>
      <c r="Q279" s="22"/>
      <c r="R279" s="22"/>
      <c r="AA279" s="22"/>
      <c r="AB279" s="22"/>
    </row>
    <row r="280" spans="1:28" ht="12.75" customHeight="1" thickTop="1" thickBot="1" x14ac:dyDescent="0.4">
      <c r="A280" s="23">
        <v>277</v>
      </c>
      <c r="B280" s="23">
        <v>7</v>
      </c>
      <c r="C280" s="99">
        <v>42897</v>
      </c>
      <c r="D280" s="37" t="s">
        <v>12</v>
      </c>
      <c r="E280" s="24" t="str">
        <f t="shared" ref="E280:F284" si="45">VLOOKUP(M280,Teams,2)</f>
        <v xml:space="preserve">GUILFORD CELTIC </v>
      </c>
      <c r="F280" s="25" t="str">
        <f t="shared" si="45"/>
        <v>GREENWICH GUNNERS 40</v>
      </c>
      <c r="G280" s="73"/>
      <c r="H280" s="97">
        <f>VLOOKUP(E280,START_TIMES,2)</f>
        <v>0.41666666666666702</v>
      </c>
      <c r="I280" s="25" t="str">
        <f>VLOOKUP(E280,fields,2)</f>
        <v>Bittner Park, Guilford</v>
      </c>
      <c r="J280" s="75"/>
      <c r="M280" s="87" t="s">
        <v>114</v>
      </c>
      <c r="N280" s="87" t="s">
        <v>112</v>
      </c>
    </row>
    <row r="281" spans="1:28" ht="12.75" customHeight="1" thickTop="1" thickBot="1" x14ac:dyDescent="0.4">
      <c r="A281" s="23">
        <v>278</v>
      </c>
      <c r="B281" s="23">
        <v>7</v>
      </c>
      <c r="C281" s="99">
        <v>42897</v>
      </c>
      <c r="D281" s="37" t="s">
        <v>12</v>
      </c>
      <c r="E281" s="24" t="str">
        <f t="shared" si="45"/>
        <v>GREENWICH ARSENAL 40</v>
      </c>
      <c r="F281" s="25" t="str">
        <f t="shared" si="45"/>
        <v>SOUTHEAST ROVERS</v>
      </c>
      <c r="G281" s="73"/>
      <c r="H281" s="97">
        <f>VLOOKUP(E281,START_TIMES,2)</f>
        <v>0.41666666666666702</v>
      </c>
      <c r="I281" s="25" t="str">
        <f>VLOOKUP(E281,fields,2)</f>
        <v>tbd</v>
      </c>
      <c r="J281" s="75"/>
      <c r="M281" s="87" t="s">
        <v>111</v>
      </c>
      <c r="N281" s="87" t="s">
        <v>118</v>
      </c>
    </row>
    <row r="282" spans="1:28" ht="12.75" customHeight="1" thickTop="1" thickBot="1" x14ac:dyDescent="0.4">
      <c r="A282" s="23">
        <v>279</v>
      </c>
      <c r="B282" s="23">
        <v>7</v>
      </c>
      <c r="C282" s="99">
        <v>42897</v>
      </c>
      <c r="D282" s="37" t="s">
        <v>12</v>
      </c>
      <c r="E282" s="24" t="str">
        <f t="shared" si="45"/>
        <v>GUILFORD BELL CURVE</v>
      </c>
      <c r="F282" s="25" t="str">
        <f t="shared" si="45"/>
        <v>NEW HAVEN AMERICANS</v>
      </c>
      <c r="G282" s="73"/>
      <c r="H282" s="97">
        <v>0.33333333333333331</v>
      </c>
      <c r="I282" s="25" t="str">
        <f>VLOOKUP(E282,fields,2)</f>
        <v>Guilford HS, Guilford</v>
      </c>
      <c r="J282" s="75"/>
      <c r="M282" s="87" t="s">
        <v>113</v>
      </c>
      <c r="N282" s="87" t="s">
        <v>115</v>
      </c>
    </row>
    <row r="283" spans="1:28" ht="12.75" customHeight="1" thickTop="1" thickBot="1" x14ac:dyDescent="0.4">
      <c r="A283" s="23">
        <v>280</v>
      </c>
      <c r="B283" s="23">
        <v>7</v>
      </c>
      <c r="C283" s="99">
        <v>42897</v>
      </c>
      <c r="D283" s="37" t="s">
        <v>12</v>
      </c>
      <c r="E283" s="24" t="str">
        <f t="shared" si="45"/>
        <v>NEWINGTON PORTUGUESE 40</v>
      </c>
      <c r="F283" s="25" t="str">
        <f t="shared" si="45"/>
        <v xml:space="preserve">NORWALK SPORT COLOMBIA </v>
      </c>
      <c r="G283" s="73"/>
      <c r="H283" s="97">
        <f>VLOOKUP(E283,START_TIMES,2)</f>
        <v>0.41666666666666702</v>
      </c>
      <c r="I283" s="25" t="str">
        <f>VLOOKUP(E283,fields,2)</f>
        <v>Martin Kellogg, Newington</v>
      </c>
      <c r="J283" s="75"/>
      <c r="M283" s="87" t="s">
        <v>116</v>
      </c>
      <c r="N283" s="87" t="s">
        <v>117</v>
      </c>
    </row>
    <row r="284" spans="1:28" ht="12.75" customHeight="1" thickTop="1" thickBot="1" x14ac:dyDescent="0.4">
      <c r="A284" s="23">
        <v>281</v>
      </c>
      <c r="B284" s="23">
        <v>7</v>
      </c>
      <c r="C284" s="99">
        <v>42897</v>
      </c>
      <c r="D284" s="37" t="s">
        <v>12</v>
      </c>
      <c r="E284" s="24" t="str">
        <f t="shared" si="45"/>
        <v>STAMFORD UNITED</v>
      </c>
      <c r="F284" s="25" t="str">
        <f t="shared" si="45"/>
        <v>DERBY QUITUS</v>
      </c>
      <c r="G284" s="73"/>
      <c r="H284" s="97">
        <v>0.33333333333333331</v>
      </c>
      <c r="I284" s="25" t="str">
        <f>VLOOKUP(E284,fields,2)</f>
        <v>West Beach Fields, Stamford</v>
      </c>
      <c r="J284" s="75"/>
      <c r="M284" s="87" t="s">
        <v>119</v>
      </c>
      <c r="N284" s="87" t="s">
        <v>110</v>
      </c>
    </row>
    <row r="285" spans="1:28" ht="12.75" customHeight="1" thickTop="1" thickBot="1" x14ac:dyDescent="0.4">
      <c r="A285" s="23">
        <v>282</v>
      </c>
      <c r="B285" s="23" t="s">
        <v>0</v>
      </c>
      <c r="C285" s="99"/>
      <c r="D285" s="26" t="s">
        <v>0</v>
      </c>
      <c r="E285" s="24"/>
      <c r="F285" s="25"/>
      <c r="G285" s="73"/>
      <c r="H285" s="97"/>
      <c r="I285" s="25"/>
      <c r="J285" s="75"/>
      <c r="M285" s="88"/>
      <c r="N285" s="88"/>
      <c r="Q285" s="22"/>
      <c r="R285" s="22"/>
      <c r="AA285" s="22"/>
      <c r="AB285" s="22"/>
    </row>
    <row r="286" spans="1:28" ht="12.75" customHeight="1" thickTop="1" thickBot="1" x14ac:dyDescent="0.4">
      <c r="A286" s="23">
        <v>283</v>
      </c>
      <c r="B286" s="23">
        <v>7</v>
      </c>
      <c r="C286" s="99">
        <v>42897</v>
      </c>
      <c r="D286" s="38" t="s">
        <v>13</v>
      </c>
      <c r="E286" s="24" t="str">
        <f t="shared" ref="E286:F290" si="46">VLOOKUP(M286,Teams,2)</f>
        <v>NORTH BRANFORD 40</v>
      </c>
      <c r="F286" s="25" t="str">
        <f t="shared" si="46"/>
        <v>HAMDEN UNITED</v>
      </c>
      <c r="G286" s="73"/>
      <c r="H286" s="97">
        <f>VLOOKUP(E286,START_TIMES,2)</f>
        <v>0.41666666666666702</v>
      </c>
      <c r="I286" s="25" t="str">
        <f>VLOOKUP(E286,fields,2)</f>
        <v>Coginchaug HS, Durham</v>
      </c>
      <c r="J286" s="75"/>
      <c r="M286" s="87" t="s">
        <v>124</v>
      </c>
      <c r="N286" s="87" t="s">
        <v>122</v>
      </c>
    </row>
    <row r="287" spans="1:28" ht="12.75" customHeight="1" thickTop="1" thickBot="1" x14ac:dyDescent="0.4">
      <c r="A287" s="23">
        <v>284</v>
      </c>
      <c r="B287" s="23">
        <v>7</v>
      </c>
      <c r="C287" s="99">
        <v>42897</v>
      </c>
      <c r="D287" s="38" t="s">
        <v>13</v>
      </c>
      <c r="E287" s="24" t="str">
        <f t="shared" si="46"/>
        <v>ELI'S FC</v>
      </c>
      <c r="F287" s="25" t="str">
        <f t="shared" si="46"/>
        <v>WALLINGFORD MORELIA</v>
      </c>
      <c r="G287" s="73"/>
      <c r="H287" s="97">
        <f>VLOOKUP(E287,START_TIMES,2)</f>
        <v>0.41666666666666702</v>
      </c>
      <c r="I287" s="25" t="str">
        <f>VLOOKUP(E287,fields,2)</f>
        <v>Platt Tech HS, Milford</v>
      </c>
      <c r="J287" s="75"/>
      <c r="M287" s="87" t="s">
        <v>121</v>
      </c>
      <c r="N287" s="87" t="s">
        <v>128</v>
      </c>
    </row>
    <row r="288" spans="1:28" ht="12.75" customHeight="1" thickTop="1" thickBot="1" x14ac:dyDescent="0.4">
      <c r="A288" s="23">
        <v>285</v>
      </c>
      <c r="B288" s="23">
        <v>7</v>
      </c>
      <c r="C288" s="99">
        <v>42897</v>
      </c>
      <c r="D288" s="38" t="s">
        <v>13</v>
      </c>
      <c r="E288" s="24" t="str">
        <f t="shared" si="46"/>
        <v>NORTH HAVEN SC</v>
      </c>
      <c r="F288" s="25" t="str">
        <f t="shared" si="46"/>
        <v>HENRY  REID FC 40</v>
      </c>
      <c r="G288" s="73"/>
      <c r="H288" s="97">
        <f>VLOOKUP(E288,START_TIMES,2)</f>
        <v>0.41666666666666702</v>
      </c>
      <c r="I288" s="25" t="str">
        <f>VLOOKUP(E288,fields,2)</f>
        <v>Ridge Road, North Haven</v>
      </c>
      <c r="J288" s="75"/>
      <c r="M288" s="87" t="s">
        <v>125</v>
      </c>
      <c r="N288" s="87" t="s">
        <v>123</v>
      </c>
    </row>
    <row r="289" spans="1:28" ht="12.75" customHeight="1" thickTop="1" thickBot="1" x14ac:dyDescent="0.4">
      <c r="A289" s="23">
        <v>286</v>
      </c>
      <c r="B289" s="23">
        <v>7</v>
      </c>
      <c r="C289" s="99">
        <v>42897</v>
      </c>
      <c r="D289" s="38" t="s">
        <v>13</v>
      </c>
      <c r="E289" s="24" t="str">
        <f t="shared" si="46"/>
        <v>PAN ZONES</v>
      </c>
      <c r="F289" s="25" t="str">
        <f t="shared" si="46"/>
        <v>STAMFORD CITY</v>
      </c>
      <c r="G289" s="73"/>
      <c r="H289" s="97">
        <f>VLOOKUP(E289,START_TIMES,2)</f>
        <v>0.41666666666666702</v>
      </c>
      <c r="I289" s="25" t="str">
        <f>VLOOKUP(E289,fields,2)</f>
        <v>Stanley Quarter Park, New Britain</v>
      </c>
      <c r="J289" s="75"/>
      <c r="M289" s="87" t="s">
        <v>126</v>
      </c>
      <c r="N289" s="87" t="s">
        <v>127</v>
      </c>
    </row>
    <row r="290" spans="1:28" ht="12.75" customHeight="1" thickTop="1" thickBot="1" x14ac:dyDescent="0.4">
      <c r="A290" s="23">
        <v>287</v>
      </c>
      <c r="B290" s="23">
        <v>7</v>
      </c>
      <c r="C290" s="99">
        <v>42897</v>
      </c>
      <c r="D290" s="38" t="s">
        <v>13</v>
      </c>
      <c r="E290" s="24" t="str">
        <f t="shared" si="46"/>
        <v>WILTON WOLVES</v>
      </c>
      <c r="F290" s="25" t="str">
        <f t="shared" si="46"/>
        <v xml:space="preserve">CHESHIRE UNITED </v>
      </c>
      <c r="G290" s="73"/>
      <c r="H290" s="97">
        <f>VLOOKUP(E290,START_TIMES,2)</f>
        <v>0.41666666666666702</v>
      </c>
      <c r="I290" s="25" t="str">
        <f>VLOOKUP(E290,fields,2)</f>
        <v>Middlebrook School, Wilton</v>
      </c>
      <c r="J290" s="75"/>
      <c r="M290" s="87" t="s">
        <v>129</v>
      </c>
      <c r="N290" s="87" t="s">
        <v>120</v>
      </c>
    </row>
    <row r="291" spans="1:28" ht="12.75" customHeight="1" thickTop="1" thickBot="1" x14ac:dyDescent="0.4">
      <c r="A291" s="23">
        <v>288</v>
      </c>
      <c r="B291" s="23" t="s">
        <v>0</v>
      </c>
      <c r="C291" s="99"/>
      <c r="D291" s="26" t="s">
        <v>0</v>
      </c>
      <c r="E291" s="24"/>
      <c r="F291" s="25"/>
      <c r="G291" s="73"/>
      <c r="H291" s="97"/>
      <c r="I291" s="25"/>
      <c r="J291" s="75"/>
      <c r="M291" s="2"/>
      <c r="N291" s="2"/>
      <c r="Q291" s="22"/>
      <c r="R291" s="22"/>
      <c r="AA291" s="22"/>
      <c r="AB291" s="22"/>
    </row>
    <row r="292" spans="1:28" ht="12.75" customHeight="1" thickTop="1" thickBot="1" x14ac:dyDescent="0.4">
      <c r="A292" s="23">
        <v>289</v>
      </c>
      <c r="B292" s="23">
        <v>7</v>
      </c>
      <c r="C292" s="99">
        <v>42897</v>
      </c>
      <c r="D292" s="28" t="s">
        <v>102</v>
      </c>
      <c r="E292" s="24" t="str">
        <f t="shared" ref="E292:F296" si="47">VLOOKUP(M292,Teams,2)</f>
        <v xml:space="preserve">GLASTONBURY CELTIC </v>
      </c>
      <c r="F292" s="25" t="str">
        <f t="shared" si="47"/>
        <v>CLUB NAPOLI 50</v>
      </c>
      <c r="G292" s="73"/>
      <c r="H292" s="136">
        <v>0.45833333333333331</v>
      </c>
      <c r="I292" s="25" t="str">
        <f>VLOOKUP(E292,fields,2)</f>
        <v>Irish American Club, Glastonbury</v>
      </c>
      <c r="J292" s="75"/>
      <c r="M292" s="5" t="s">
        <v>133</v>
      </c>
      <c r="N292" s="5" t="s">
        <v>131</v>
      </c>
    </row>
    <row r="293" spans="1:28" ht="12.75" customHeight="1" thickTop="1" thickBot="1" x14ac:dyDescent="0.4">
      <c r="A293" s="23">
        <v>290</v>
      </c>
      <c r="B293" s="23">
        <v>7</v>
      </c>
      <c r="C293" s="99">
        <v>42897</v>
      </c>
      <c r="D293" s="28" t="s">
        <v>102</v>
      </c>
      <c r="E293" s="24" t="str">
        <f t="shared" si="47"/>
        <v>CHESHIRE AZZURRI 50</v>
      </c>
      <c r="F293" s="25" t="str">
        <f t="shared" si="47"/>
        <v>GREENWICH GUNNERS 50</v>
      </c>
      <c r="G293" s="73"/>
      <c r="H293" s="97">
        <f>VLOOKUP(E293,START_TIMES,2)</f>
        <v>0.41666666666666669</v>
      </c>
      <c r="I293" s="25" t="str">
        <f>VLOOKUP(E293,fields,2)</f>
        <v>Quinnipiac Park, Cheshire</v>
      </c>
      <c r="J293" s="75"/>
      <c r="M293" s="100" t="s">
        <v>130</v>
      </c>
      <c r="N293" s="100" t="s">
        <v>134</v>
      </c>
    </row>
    <row r="294" spans="1:28" ht="12.75" customHeight="1" thickTop="1" thickBot="1" x14ac:dyDescent="0.4">
      <c r="A294" s="23">
        <v>291</v>
      </c>
      <c r="B294" s="23">
        <v>7</v>
      </c>
      <c r="C294" s="99">
        <v>42897</v>
      </c>
      <c r="D294" s="28" t="s">
        <v>102</v>
      </c>
      <c r="E294" s="24" t="str">
        <f t="shared" si="47"/>
        <v>GUILFORD BLACK EAGLES</v>
      </c>
      <c r="F294" s="25" t="str">
        <f t="shared" si="47"/>
        <v>HARTFORD CAVALIERS</v>
      </c>
      <c r="G294" s="73"/>
      <c r="H294" s="97">
        <f>VLOOKUP(E294,START_TIMES,2)</f>
        <v>0.41666666666666702</v>
      </c>
      <c r="I294" s="25" t="str">
        <f>VLOOKUP(E294,fields,2)</f>
        <v>Guilford HS, Guilford</v>
      </c>
      <c r="J294" s="75"/>
      <c r="M294" s="5" t="s">
        <v>136</v>
      </c>
      <c r="N294" s="5" t="s">
        <v>138</v>
      </c>
    </row>
    <row r="295" spans="1:28" ht="12.75" customHeight="1" thickTop="1" thickBot="1" x14ac:dyDescent="0.4">
      <c r="A295" s="23">
        <v>292</v>
      </c>
      <c r="B295" s="23">
        <v>7</v>
      </c>
      <c r="C295" s="99">
        <v>42897</v>
      </c>
      <c r="D295" s="28" t="s">
        <v>102</v>
      </c>
      <c r="E295" s="24" t="str">
        <f t="shared" si="47"/>
        <v>VASCO DA GAMA 50</v>
      </c>
      <c r="F295" s="25" t="str">
        <f t="shared" si="47"/>
        <v>DARIEN BLUE WAVE</v>
      </c>
      <c r="G295" s="73"/>
      <c r="H295" s="97">
        <f>VLOOKUP(E295,START_TIMES,2)</f>
        <v>0.41666666666666702</v>
      </c>
      <c r="I295" s="25" t="str">
        <f>VLOOKUP(E295,fields,2)</f>
        <v>Veterans Memorial Park, Bridgeport</v>
      </c>
      <c r="J295" s="75"/>
      <c r="M295" s="5" t="s">
        <v>144</v>
      </c>
      <c r="N295" s="5" t="s">
        <v>132</v>
      </c>
    </row>
    <row r="296" spans="1:28" ht="12.75" customHeight="1" thickTop="1" x14ac:dyDescent="0.35">
      <c r="A296" s="23">
        <v>293</v>
      </c>
      <c r="B296" s="23">
        <v>7</v>
      </c>
      <c r="C296" s="99">
        <v>42897</v>
      </c>
      <c r="D296" s="65" t="s">
        <v>102</v>
      </c>
      <c r="E296" s="24" t="str">
        <f t="shared" si="47"/>
        <v>POLONIA FALCON STARS FC</v>
      </c>
      <c r="F296" s="25" t="str">
        <f t="shared" si="47"/>
        <v>NEW BRITAIN FALCONS FC</v>
      </c>
      <c r="G296" s="73"/>
      <c r="H296" s="97">
        <f>VLOOKUP(E296,START_TIMES,2)</f>
        <v>0.41666666666666702</v>
      </c>
      <c r="I296" s="25" t="str">
        <f>VLOOKUP(E296,fields,2)</f>
        <v>Falcon Field, New Britain</v>
      </c>
      <c r="J296" s="75"/>
      <c r="M296" s="5" t="s">
        <v>142</v>
      </c>
      <c r="N296" s="5" t="s">
        <v>141</v>
      </c>
    </row>
    <row r="297" spans="1:28" ht="12.75" customHeight="1" thickBot="1" x14ac:dyDescent="0.4">
      <c r="A297" s="23">
        <v>294</v>
      </c>
      <c r="B297" s="23" t="s">
        <v>0</v>
      </c>
      <c r="C297" s="99"/>
      <c r="D297" s="26" t="s">
        <v>0</v>
      </c>
      <c r="E297" s="24"/>
      <c r="F297" s="25"/>
      <c r="G297" s="73"/>
      <c r="H297" s="97"/>
      <c r="I297" s="25"/>
      <c r="J297" s="75"/>
      <c r="M297" s="2"/>
      <c r="N297" s="2"/>
      <c r="Q297" s="22"/>
      <c r="R297" s="22"/>
      <c r="AA297" s="22"/>
      <c r="AB297" s="22"/>
    </row>
    <row r="298" spans="1:28" ht="12.75" customHeight="1" thickTop="1" thickBot="1" x14ac:dyDescent="0.4">
      <c r="A298" s="23">
        <v>295</v>
      </c>
      <c r="B298" s="23">
        <v>7</v>
      </c>
      <c r="C298" s="99">
        <v>42897</v>
      </c>
      <c r="D298" s="39" t="s">
        <v>103</v>
      </c>
      <c r="E298" s="24" t="str">
        <f t="shared" ref="E298:F302" si="48">VLOOKUP(M298,Teams,2)</f>
        <v>MOODUS SC</v>
      </c>
      <c r="F298" s="76" t="str">
        <f t="shared" si="48"/>
        <v>GREENWICH ARSENAL 50</v>
      </c>
      <c r="G298" s="73"/>
      <c r="H298" s="97">
        <f>VLOOKUP(E298,START_TIMES,2)</f>
        <v>0.41666666666666702</v>
      </c>
      <c r="I298" s="25" t="str">
        <f>VLOOKUP(E298,fields,2)</f>
        <v>Nathan Hale-Ray HS, Moodus</v>
      </c>
      <c r="J298" s="75"/>
      <c r="M298" s="5" t="s">
        <v>135</v>
      </c>
      <c r="N298" s="5" t="s">
        <v>148</v>
      </c>
    </row>
    <row r="299" spans="1:28" ht="12.75" customHeight="1" thickTop="1" thickBot="1" x14ac:dyDescent="0.4">
      <c r="A299" s="23">
        <v>296</v>
      </c>
      <c r="B299" s="23">
        <v>7</v>
      </c>
      <c r="C299" s="99">
        <v>42897</v>
      </c>
      <c r="D299" s="39" t="s">
        <v>103</v>
      </c>
      <c r="E299" s="24" t="str">
        <f t="shared" si="48"/>
        <v>FARMINGTON WHITE OWLS</v>
      </c>
      <c r="F299" s="25" t="str">
        <f t="shared" si="48"/>
        <v>WATERBURY PONTES</v>
      </c>
      <c r="G299" s="73"/>
      <c r="H299" s="97">
        <f>VLOOKUP(E299,START_TIMES,2)</f>
        <v>0.41666666666666702</v>
      </c>
      <c r="I299" s="25" t="str">
        <f>VLOOKUP(E299,fields,2)</f>
        <v>Winding Trails, Farmington</v>
      </c>
      <c r="J299" s="75"/>
      <c r="M299" s="5" t="s">
        <v>147</v>
      </c>
      <c r="N299" s="5" t="s">
        <v>143</v>
      </c>
    </row>
    <row r="300" spans="1:28" ht="12.75" customHeight="1" thickTop="1" thickBot="1" x14ac:dyDescent="0.4">
      <c r="A300" s="23">
        <v>297</v>
      </c>
      <c r="B300" s="23">
        <v>7</v>
      </c>
      <c r="C300" s="99">
        <v>42897</v>
      </c>
      <c r="D300" s="39" t="s">
        <v>103</v>
      </c>
      <c r="E300" s="24" t="str">
        <f t="shared" si="48"/>
        <v>GREENWICH PUMAS LEGENDS</v>
      </c>
      <c r="F300" s="25" t="str">
        <f t="shared" si="48"/>
        <v>NAUGATUCK RIVER RATS</v>
      </c>
      <c r="G300" s="73"/>
      <c r="H300" s="97">
        <f>VLOOKUP(E300,START_TIMES,2)</f>
        <v>0.41666666666666702</v>
      </c>
      <c r="I300" s="25" t="str">
        <f>VLOOKUP(E300,fields,2)</f>
        <v>tbd</v>
      </c>
      <c r="J300" s="75"/>
      <c r="M300" s="5" t="s">
        <v>149</v>
      </c>
      <c r="N300" s="5" t="s">
        <v>137</v>
      </c>
    </row>
    <row r="301" spans="1:28" ht="12.75" customHeight="1" thickTop="1" thickBot="1" x14ac:dyDescent="0.4">
      <c r="A301" s="23">
        <v>298</v>
      </c>
      <c r="B301" s="23">
        <v>7</v>
      </c>
      <c r="C301" s="99">
        <v>42897</v>
      </c>
      <c r="D301" s="39" t="s">
        <v>103</v>
      </c>
      <c r="E301" s="24" t="str">
        <f t="shared" si="48"/>
        <v>NORTH BRANFORD LEGENDS</v>
      </c>
      <c r="F301" s="25" t="str">
        <f t="shared" si="48"/>
        <v>SOUTHBURY BOOMERS</v>
      </c>
      <c r="G301" s="73"/>
      <c r="H301" s="97">
        <f>VLOOKUP(E301,START_TIMES,2)</f>
        <v>0.41666666666666702</v>
      </c>
      <c r="I301" s="25" t="str">
        <f>VLOOKUP(E301,fields,2)</f>
        <v>Northford Park, North Branford</v>
      </c>
      <c r="J301" s="75"/>
      <c r="M301" s="5" t="s">
        <v>139</v>
      </c>
      <c r="N301" s="5" t="s">
        <v>140</v>
      </c>
    </row>
    <row r="302" spans="1:28" ht="12.75" customHeight="1" thickTop="1" thickBot="1" x14ac:dyDescent="0.4">
      <c r="A302" s="23">
        <v>299</v>
      </c>
      <c r="B302" s="23">
        <v>7</v>
      </c>
      <c r="C302" s="99">
        <v>42897</v>
      </c>
      <c r="D302" s="39" t="s">
        <v>103</v>
      </c>
      <c r="E302" s="24" t="str">
        <f t="shared" si="48"/>
        <v>WEST HAVEN GRAYS</v>
      </c>
      <c r="F302" s="25" t="str">
        <f t="shared" si="48"/>
        <v>EAST HAVEN SC</v>
      </c>
      <c r="G302" s="73"/>
      <c r="H302" s="97">
        <f>VLOOKUP(E302,START_TIMES,2)</f>
        <v>0.41666666666666702</v>
      </c>
      <c r="I302" s="25" t="str">
        <f>VLOOKUP(E302,fields,2)</f>
        <v>Pagels Field, West Haven</v>
      </c>
      <c r="J302" s="75"/>
      <c r="M302" s="5" t="s">
        <v>145</v>
      </c>
      <c r="N302" s="5" t="s">
        <v>146</v>
      </c>
    </row>
    <row r="303" spans="1:28" ht="12.75" customHeight="1" thickTop="1" thickBot="1" x14ac:dyDescent="0.4">
      <c r="A303" s="23">
        <v>300</v>
      </c>
      <c r="B303" s="23" t="s">
        <v>0</v>
      </c>
      <c r="C303" s="99"/>
      <c r="D303" s="26" t="s">
        <v>0</v>
      </c>
      <c r="E303" s="24"/>
      <c r="F303" s="25"/>
      <c r="G303" s="73"/>
      <c r="H303" s="97"/>
      <c r="I303" s="25"/>
      <c r="J303" s="75"/>
      <c r="M303" s="2"/>
      <c r="N303" s="2"/>
      <c r="Q303" s="22"/>
      <c r="R303" s="22"/>
      <c r="AA303" s="22"/>
      <c r="AB303" s="22"/>
    </row>
    <row r="304" spans="1:28" ht="12.75" customHeight="1" thickTop="1" thickBot="1" x14ac:dyDescent="0.4">
      <c r="A304" s="23">
        <v>301</v>
      </c>
      <c r="B304" s="23">
        <v>8</v>
      </c>
      <c r="C304" s="99">
        <v>42904</v>
      </c>
      <c r="D304" s="34" t="s">
        <v>10</v>
      </c>
      <c r="E304" s="24" t="str">
        <f t="shared" ref="E304:F308" si="49">VLOOKUP(M304,Teams,2)</f>
        <v>DANBURY UNITED 30</v>
      </c>
      <c r="F304" s="25" t="str">
        <f t="shared" si="49"/>
        <v>GREENWICH ARSENAL 30</v>
      </c>
      <c r="G304" s="73"/>
      <c r="H304" s="97">
        <f>VLOOKUP(E304,START_TIMES,2)</f>
        <v>0.375</v>
      </c>
      <c r="I304" s="25" t="str">
        <f>VLOOKUP(E304,fields,2)</f>
        <v>Portuguese Cultural Center, Danbury</v>
      </c>
      <c r="J304" s="75"/>
      <c r="M304" s="5" t="s">
        <v>96</v>
      </c>
      <c r="N304" s="5" t="s">
        <v>99</v>
      </c>
    </row>
    <row r="305" spans="1:28" ht="12.75" customHeight="1" thickTop="1" thickBot="1" x14ac:dyDescent="0.4">
      <c r="A305" s="23">
        <v>302</v>
      </c>
      <c r="B305" s="23">
        <v>8</v>
      </c>
      <c r="C305" s="99">
        <v>42904</v>
      </c>
      <c r="D305" s="34" t="s">
        <v>10</v>
      </c>
      <c r="E305" s="24" t="str">
        <f t="shared" si="49"/>
        <v>CLINTON FC</v>
      </c>
      <c r="F305" s="25" t="str">
        <f t="shared" si="49"/>
        <v>MILFORD TUESDAY</v>
      </c>
      <c r="G305" s="73"/>
      <c r="H305" s="97">
        <f>VLOOKUP(E305,START_TIMES,2)</f>
        <v>0.41666666666666702</v>
      </c>
      <c r="I305" s="25" t="str">
        <f>VLOOKUP(E305,fields,2)</f>
        <v>Indian River Sports Complex, Clinton</v>
      </c>
      <c r="J305" s="75"/>
      <c r="M305" s="5" t="s">
        <v>97</v>
      </c>
      <c r="N305" s="5" t="s">
        <v>94</v>
      </c>
    </row>
    <row r="306" spans="1:28" ht="12.75" customHeight="1" thickTop="1" thickBot="1" x14ac:dyDescent="0.4">
      <c r="A306" s="23">
        <v>303</v>
      </c>
      <c r="B306" s="23">
        <v>8</v>
      </c>
      <c r="C306" s="99">
        <v>42904</v>
      </c>
      <c r="D306" s="34" t="s">
        <v>10</v>
      </c>
      <c r="E306" s="24" t="str">
        <f t="shared" si="49"/>
        <v>NEWINGTON PORTUGUESE 30</v>
      </c>
      <c r="F306" s="25" t="str">
        <f t="shared" si="49"/>
        <v>NORTH BRANFORD 30</v>
      </c>
      <c r="G306" s="73"/>
      <c r="H306" s="97">
        <f>VLOOKUP(E306,START_TIMES,2)</f>
        <v>0.41666666666666702</v>
      </c>
      <c r="I306" s="25" t="str">
        <f>VLOOKUP(E306,fields,2)</f>
        <v>Martin Kellogg, Newington</v>
      </c>
      <c r="J306" s="75"/>
      <c r="M306" s="5" t="s">
        <v>92</v>
      </c>
      <c r="N306" s="5" t="s">
        <v>98</v>
      </c>
    </row>
    <row r="307" spans="1:28" ht="12.75" customHeight="1" thickTop="1" thickBot="1" x14ac:dyDescent="0.4">
      <c r="A307" s="23">
        <v>304</v>
      </c>
      <c r="B307" s="23">
        <v>8</v>
      </c>
      <c r="C307" s="99">
        <v>42904</v>
      </c>
      <c r="D307" s="34" t="s">
        <v>10</v>
      </c>
      <c r="E307" s="24" t="str">
        <f t="shared" si="49"/>
        <v>VASCO DA GAMA 30</v>
      </c>
      <c r="F307" s="25" t="str">
        <f t="shared" si="49"/>
        <v>ECUACHAMOS FC</v>
      </c>
      <c r="G307" s="73"/>
      <c r="H307" s="97">
        <f>VLOOKUP(E307,START_TIMES,2)</f>
        <v>0.33333333333333331</v>
      </c>
      <c r="I307" s="25" t="str">
        <f>VLOOKUP(E307,fields,2)</f>
        <v>Veterans Memorial Park, Bridgeport</v>
      </c>
      <c r="J307" s="75"/>
      <c r="M307" s="5" t="s">
        <v>101</v>
      </c>
      <c r="N307" s="5" t="s">
        <v>93</v>
      </c>
    </row>
    <row r="308" spans="1:28" ht="12.75" customHeight="1" thickTop="1" thickBot="1" x14ac:dyDescent="0.4">
      <c r="A308" s="23">
        <v>305</v>
      </c>
      <c r="B308" s="23">
        <v>8</v>
      </c>
      <c r="C308" s="99">
        <v>42904</v>
      </c>
      <c r="D308" s="34" t="s">
        <v>10</v>
      </c>
      <c r="E308" s="24" t="str">
        <f t="shared" si="49"/>
        <v>SHELTON FC</v>
      </c>
      <c r="F308" s="25" t="str">
        <f t="shared" si="49"/>
        <v>POLONEZ UNITED</v>
      </c>
      <c r="G308" s="73"/>
      <c r="H308" s="97">
        <f>VLOOKUP(E308,START_TIMES,2)</f>
        <v>0.33333333333333331</v>
      </c>
      <c r="I308" s="25" t="str">
        <f>VLOOKUP(E308,fields,2)</f>
        <v>Nike Site, Shelton</v>
      </c>
      <c r="J308" s="75"/>
      <c r="M308" s="5" t="s">
        <v>95</v>
      </c>
      <c r="N308" s="5" t="s">
        <v>100</v>
      </c>
    </row>
    <row r="309" spans="1:28" ht="12.75" customHeight="1" thickTop="1" thickBot="1" x14ac:dyDescent="0.4">
      <c r="A309" s="23">
        <v>306</v>
      </c>
      <c r="B309" s="23" t="s">
        <v>0</v>
      </c>
      <c r="C309" s="99"/>
      <c r="D309" s="26" t="s">
        <v>0</v>
      </c>
      <c r="E309" s="24"/>
      <c r="F309" s="25"/>
      <c r="G309" s="73"/>
      <c r="H309" s="97"/>
      <c r="I309" s="25"/>
      <c r="J309" s="75"/>
      <c r="M309" s="2"/>
      <c r="N309" s="2"/>
      <c r="Q309" s="22"/>
      <c r="R309" s="22"/>
      <c r="AA309" s="22"/>
      <c r="AB309" s="22"/>
    </row>
    <row r="310" spans="1:28" ht="12.75" customHeight="1" thickTop="1" thickBot="1" x14ac:dyDescent="0.4">
      <c r="A310" s="23">
        <v>307</v>
      </c>
      <c r="B310" s="23">
        <v>8</v>
      </c>
      <c r="C310" s="99">
        <v>42904</v>
      </c>
      <c r="D310" s="35" t="s">
        <v>175</v>
      </c>
      <c r="E310" s="24" t="str">
        <f t="shared" ref="E310:F314" si="50">VLOOKUP(M310,Teams,2)</f>
        <v>CASEUS NEW HAVEN FC</v>
      </c>
      <c r="F310" s="25" t="str">
        <f t="shared" si="50"/>
        <v>HENRY  REID FC 30</v>
      </c>
      <c r="G310" s="73"/>
      <c r="H310" s="97">
        <f>VLOOKUP(E310,START_TIMES,2)</f>
        <v>0.33333333333333331</v>
      </c>
      <c r="I310" s="25" t="str">
        <f>VLOOKUP(E310,fields,2)</f>
        <v>Strong Stadium, West Haven</v>
      </c>
      <c r="J310" s="75"/>
      <c r="M310" s="5" t="s">
        <v>151</v>
      </c>
      <c r="N310" s="5" t="s">
        <v>153</v>
      </c>
    </row>
    <row r="311" spans="1:28" ht="12.75" customHeight="1" thickTop="1" thickBot="1" x14ac:dyDescent="0.4">
      <c r="A311" s="23">
        <v>308</v>
      </c>
      <c r="B311" s="23">
        <v>8</v>
      </c>
      <c r="C311" s="99">
        <v>42904</v>
      </c>
      <c r="D311" s="35" t="s">
        <v>175</v>
      </c>
      <c r="E311" s="24" t="str">
        <f t="shared" si="50"/>
        <v>BYE</v>
      </c>
      <c r="F311" s="25" t="str">
        <f t="shared" si="50"/>
        <v>LITCHFIELD COUNTY BLUES</v>
      </c>
      <c r="G311" s="73"/>
      <c r="H311" s="97">
        <f>VLOOKUP(E311,START_TIMES,2)</f>
        <v>0.41666666666666669</v>
      </c>
      <c r="I311" s="25" t="str">
        <f>VLOOKUP(E311,fields,2)</f>
        <v>--</v>
      </c>
      <c r="J311" s="75"/>
      <c r="M311" s="5" t="s">
        <v>150</v>
      </c>
      <c r="N311" s="5" t="s">
        <v>154</v>
      </c>
    </row>
    <row r="312" spans="1:28" ht="12.75" customHeight="1" thickTop="1" thickBot="1" x14ac:dyDescent="0.4">
      <c r="A312" s="23">
        <v>309</v>
      </c>
      <c r="B312" s="23">
        <v>8</v>
      </c>
      <c r="C312" s="99">
        <v>42904</v>
      </c>
      <c r="D312" s="35" t="s">
        <v>175</v>
      </c>
      <c r="E312" s="24" t="str">
        <f t="shared" si="50"/>
        <v>MILFORD AMIGOS</v>
      </c>
      <c r="F312" s="25" t="str">
        <f t="shared" si="50"/>
        <v>NAUGATUCK FUSION</v>
      </c>
      <c r="G312" s="73"/>
      <c r="H312" s="97">
        <f>VLOOKUP(E312,START_TIMES,2)</f>
        <v>0.33333333333333331</v>
      </c>
      <c r="I312" s="25" t="str">
        <f>VLOOKUP(E312,fields,2)</f>
        <v>Pease Road, Woodbridge</v>
      </c>
      <c r="J312" s="75"/>
      <c r="M312" s="5" t="s">
        <v>155</v>
      </c>
      <c r="N312" s="5" t="s">
        <v>156</v>
      </c>
    </row>
    <row r="313" spans="1:28" ht="12.75" customHeight="1" thickTop="1" thickBot="1" x14ac:dyDescent="0.4">
      <c r="A313" s="23">
        <v>310</v>
      </c>
      <c r="B313" s="23">
        <v>8</v>
      </c>
      <c r="C313" s="99">
        <v>42904</v>
      </c>
      <c r="D313" s="35" t="s">
        <v>175</v>
      </c>
      <c r="E313" s="24" t="str">
        <f t="shared" si="50"/>
        <v>WATERTOWN GEEZERS</v>
      </c>
      <c r="F313" s="25" t="str">
        <f t="shared" si="50"/>
        <v>CLUB NAPOLI 30</v>
      </c>
      <c r="G313" s="73"/>
      <c r="H313" s="97">
        <f>VLOOKUP(E313,START_TIMES,2)</f>
        <v>0.41666666666666702</v>
      </c>
      <c r="I313" s="25" t="str">
        <f>VLOOKUP(E313,fields,2)</f>
        <v>Swift School, Watertown</v>
      </c>
      <c r="J313" s="75"/>
      <c r="M313" s="5" t="s">
        <v>159</v>
      </c>
      <c r="N313" s="5" t="s">
        <v>152</v>
      </c>
    </row>
    <row r="314" spans="1:28" ht="12.75" customHeight="1" thickTop="1" thickBot="1" x14ac:dyDescent="0.4">
      <c r="A314" s="23">
        <v>311</v>
      </c>
      <c r="B314" s="23">
        <v>8</v>
      </c>
      <c r="C314" s="99">
        <v>42904</v>
      </c>
      <c r="D314" s="35" t="s">
        <v>175</v>
      </c>
      <c r="E314" s="24" t="str">
        <f t="shared" si="50"/>
        <v>STAMFORD FC</v>
      </c>
      <c r="F314" s="25" t="str">
        <f t="shared" si="50"/>
        <v>NEWTOWN SALTY DOGS</v>
      </c>
      <c r="G314" s="73"/>
      <c r="H314" s="97">
        <f>VLOOKUP(E314,START_TIMES,2)</f>
        <v>0.41666666666666702</v>
      </c>
      <c r="I314" s="25" t="str">
        <f>VLOOKUP(E314,fields,2)</f>
        <v>West Beach Fields, Stamford</v>
      </c>
      <c r="J314" s="75"/>
      <c r="M314" s="5" t="s">
        <v>158</v>
      </c>
      <c r="N314" s="5" t="s">
        <v>157</v>
      </c>
    </row>
    <row r="315" spans="1:28" ht="12.75" customHeight="1" thickTop="1" thickBot="1" x14ac:dyDescent="0.4">
      <c r="A315" s="23">
        <v>312</v>
      </c>
      <c r="B315" s="23"/>
      <c r="C315" s="99"/>
      <c r="D315" s="27" t="s">
        <v>0</v>
      </c>
      <c r="E315" s="24"/>
      <c r="F315" s="25"/>
      <c r="G315" s="73"/>
      <c r="H315" s="97"/>
      <c r="I315" s="25"/>
      <c r="J315" s="75"/>
      <c r="M315" s="2"/>
      <c r="N315" s="2"/>
      <c r="Q315" s="22"/>
      <c r="R315" s="22"/>
      <c r="AA315" s="22"/>
      <c r="AB315" s="22"/>
    </row>
    <row r="316" spans="1:28" ht="12.75" customHeight="1" thickTop="1" thickBot="1" x14ac:dyDescent="0.4">
      <c r="A316" s="23">
        <v>313</v>
      </c>
      <c r="B316" s="23">
        <v>8</v>
      </c>
      <c r="C316" s="99">
        <v>42904</v>
      </c>
      <c r="D316" s="36" t="s">
        <v>11</v>
      </c>
      <c r="E316" s="24" t="str">
        <f t="shared" ref="E316:F320" si="51">VLOOKUP(M316,Teams,2)</f>
        <v>DANBURY UNITED 40</v>
      </c>
      <c r="F316" s="25" t="str">
        <f t="shared" si="51"/>
        <v>GREENWICH PUMAS</v>
      </c>
      <c r="G316" s="73"/>
      <c r="H316" s="97">
        <f>VLOOKUP(E316,START_TIMES,2)</f>
        <v>0.45833333333333331</v>
      </c>
      <c r="I316" s="25" t="str">
        <f>VLOOKUP(E316,fields,2)</f>
        <v>Portuguese Cultural Center, Danbury</v>
      </c>
      <c r="J316" s="75"/>
      <c r="M316" s="5" t="s">
        <v>161</v>
      </c>
      <c r="N316" s="5" t="s">
        <v>163</v>
      </c>
    </row>
    <row r="317" spans="1:28" ht="12.75" customHeight="1" thickTop="1" thickBot="1" x14ac:dyDescent="0.4">
      <c r="A317" s="23">
        <v>314</v>
      </c>
      <c r="B317" s="23">
        <v>8</v>
      </c>
      <c r="C317" s="99">
        <v>42904</v>
      </c>
      <c r="D317" s="36" t="s">
        <v>11</v>
      </c>
      <c r="E317" s="24" t="str">
        <f t="shared" si="51"/>
        <v>NORWALK MARINERS</v>
      </c>
      <c r="F317" s="25" t="str">
        <f t="shared" si="51"/>
        <v>CHESHIRE AZZURRI 40</v>
      </c>
      <c r="G317" s="73"/>
      <c r="H317" s="97">
        <f>VLOOKUP(E317,START_TIMES,2)</f>
        <v>0.41666666666666702</v>
      </c>
      <c r="I317" s="25" t="str">
        <f>VLOOKUP(E317,fields,2)</f>
        <v>Nathan Hale MS, Norwalk</v>
      </c>
      <c r="J317" s="75"/>
      <c r="M317" s="102" t="s">
        <v>104</v>
      </c>
      <c r="N317" s="100" t="s">
        <v>226</v>
      </c>
    </row>
    <row r="318" spans="1:28" ht="12.75" customHeight="1" thickTop="1" thickBot="1" x14ac:dyDescent="0.4">
      <c r="A318" s="23">
        <v>315</v>
      </c>
      <c r="B318" s="23">
        <v>8</v>
      </c>
      <c r="C318" s="99">
        <v>42904</v>
      </c>
      <c r="D318" s="36" t="s">
        <v>11</v>
      </c>
      <c r="E318" s="24" t="str">
        <f t="shared" si="51"/>
        <v>RIDGEFIELD KICKS</v>
      </c>
      <c r="F318" s="25" t="str">
        <f t="shared" si="51"/>
        <v>STORM FC</v>
      </c>
      <c r="G318" s="73"/>
      <c r="H318" s="97">
        <f>VLOOKUP(E318,START_TIMES,2)</f>
        <v>0.41666666666666702</v>
      </c>
      <c r="I318" s="25" t="str">
        <f>VLOOKUP(E318,fields,2)</f>
        <v>Diniz Field, Ridgefield</v>
      </c>
      <c r="J318" s="75"/>
      <c r="M318" s="5" t="s">
        <v>105</v>
      </c>
      <c r="N318" s="5" t="s">
        <v>106</v>
      </c>
    </row>
    <row r="319" spans="1:28" ht="12.75" customHeight="1" thickTop="1" thickBot="1" x14ac:dyDescent="0.4">
      <c r="A319" s="23">
        <v>316</v>
      </c>
      <c r="B319" s="23">
        <v>8</v>
      </c>
      <c r="C319" s="99">
        <v>42904</v>
      </c>
      <c r="D319" s="36" t="s">
        <v>11</v>
      </c>
      <c r="E319" s="24" t="str">
        <f t="shared" si="51"/>
        <v>FAIRFIELD GAC</v>
      </c>
      <c r="F319" s="25" t="str">
        <f t="shared" si="51"/>
        <v xml:space="preserve">WILTON WARRIORS </v>
      </c>
      <c r="G319" s="73"/>
      <c r="H319" s="97">
        <f>VLOOKUP(E319,START_TIMES,2)</f>
        <v>0.41666666666666702</v>
      </c>
      <c r="I319" s="25" t="str">
        <f>VLOOKUP(E319,fields,2)</f>
        <v>Ludlowe HS, Fairfield</v>
      </c>
      <c r="J319" s="75"/>
      <c r="M319" s="137" t="s">
        <v>162</v>
      </c>
      <c r="N319" s="137" t="s">
        <v>109</v>
      </c>
    </row>
    <row r="320" spans="1:28" ht="12.75" customHeight="1" thickTop="1" thickBot="1" x14ac:dyDescent="0.4">
      <c r="A320" s="23">
        <v>317</v>
      </c>
      <c r="B320" s="23">
        <v>8</v>
      </c>
      <c r="C320" s="99">
        <v>42904</v>
      </c>
      <c r="D320" s="36" t="s">
        <v>11</v>
      </c>
      <c r="E320" s="24" t="str">
        <f t="shared" si="51"/>
        <v>WATERBURY ALBANIANS</v>
      </c>
      <c r="F320" s="25" t="str">
        <f t="shared" si="51"/>
        <v>VASCO DA GAMA 40</v>
      </c>
      <c r="G320" s="73"/>
      <c r="H320" s="97">
        <f>VLOOKUP(E320,START_TIMES,2)</f>
        <v>0.375</v>
      </c>
      <c r="I320" s="25" t="str">
        <f>VLOOKUP(E320,fields,2)</f>
        <v>Wilby HS, Waterbury</v>
      </c>
      <c r="J320" s="75"/>
      <c r="M320" s="5" t="s">
        <v>108</v>
      </c>
      <c r="N320" s="5" t="s">
        <v>107</v>
      </c>
    </row>
    <row r="321" spans="1:28" ht="12.75" customHeight="1" thickTop="1" thickBot="1" x14ac:dyDescent="0.4">
      <c r="A321" s="23">
        <v>318</v>
      </c>
      <c r="B321" s="23" t="s">
        <v>0</v>
      </c>
      <c r="C321" s="99"/>
      <c r="D321" s="26" t="s">
        <v>0</v>
      </c>
      <c r="E321" s="24"/>
      <c r="F321" s="25"/>
      <c r="G321" s="73"/>
      <c r="H321" s="97"/>
      <c r="I321" s="25"/>
      <c r="J321" s="75"/>
      <c r="M321" s="2"/>
      <c r="N321" s="2"/>
      <c r="Q321" s="22"/>
      <c r="R321" s="22"/>
      <c r="AA321" s="22"/>
      <c r="AB321" s="22"/>
    </row>
    <row r="322" spans="1:28" ht="12.75" customHeight="1" thickTop="1" thickBot="1" x14ac:dyDescent="0.4">
      <c r="A322" s="23">
        <v>319</v>
      </c>
      <c r="B322" s="23">
        <v>8</v>
      </c>
      <c r="C322" s="99">
        <v>42904</v>
      </c>
      <c r="D322" s="37" t="s">
        <v>12</v>
      </c>
      <c r="E322" s="24" t="str">
        <f t="shared" ref="E322:F326" si="52">VLOOKUP(M322,Teams,2)</f>
        <v>GREENWICH ARSENAL 40</v>
      </c>
      <c r="F322" s="25" t="str">
        <f t="shared" si="52"/>
        <v>GUILFORD BELL CURVE</v>
      </c>
      <c r="G322" s="73"/>
      <c r="H322" s="97">
        <f>VLOOKUP(E322,START_TIMES,2)</f>
        <v>0.41666666666666702</v>
      </c>
      <c r="I322" s="25" t="str">
        <f>VLOOKUP(E322,fields,2)</f>
        <v>tbd</v>
      </c>
      <c r="J322" s="75"/>
      <c r="M322" s="5" t="s">
        <v>111</v>
      </c>
      <c r="N322" s="5" t="s">
        <v>113</v>
      </c>
    </row>
    <row r="323" spans="1:28" ht="12.75" customHeight="1" thickTop="1" thickBot="1" x14ac:dyDescent="0.4">
      <c r="A323" s="23">
        <v>320</v>
      </c>
      <c r="B323" s="23">
        <v>8</v>
      </c>
      <c r="C323" s="99">
        <v>42904</v>
      </c>
      <c r="D323" s="37" t="s">
        <v>12</v>
      </c>
      <c r="E323" s="24" t="str">
        <f t="shared" si="52"/>
        <v>DERBY QUITUS</v>
      </c>
      <c r="F323" s="25" t="str">
        <f t="shared" si="52"/>
        <v xml:space="preserve">GUILFORD CELTIC </v>
      </c>
      <c r="G323" s="73"/>
      <c r="H323" s="97">
        <f>VLOOKUP(E323,START_TIMES,2)</f>
        <v>0.41666666666666702</v>
      </c>
      <c r="I323" s="25" t="str">
        <f>VLOOKUP(E323,fields,2)</f>
        <v>Witek Park, Derby</v>
      </c>
      <c r="J323" s="75"/>
      <c r="M323" s="5" t="s">
        <v>110</v>
      </c>
      <c r="N323" s="5" t="s">
        <v>114</v>
      </c>
    </row>
    <row r="324" spans="1:28" ht="12.75" customHeight="1" thickTop="1" thickBot="1" x14ac:dyDescent="0.4">
      <c r="A324" s="23">
        <v>321</v>
      </c>
      <c r="B324" s="23">
        <v>8</v>
      </c>
      <c r="C324" s="99">
        <v>42904</v>
      </c>
      <c r="D324" s="37" t="s">
        <v>12</v>
      </c>
      <c r="E324" s="24" t="str">
        <f t="shared" si="52"/>
        <v>NEW HAVEN AMERICANS</v>
      </c>
      <c r="F324" s="25" t="str">
        <f t="shared" si="52"/>
        <v>NEWINGTON PORTUGUESE 40</v>
      </c>
      <c r="G324" s="73"/>
      <c r="H324" s="97">
        <f>VLOOKUP(E324,START_TIMES,2)</f>
        <v>0.41666666666666702</v>
      </c>
      <c r="I324" s="25" t="str">
        <f>VLOOKUP(E324,fields,2)</f>
        <v>Peck Place School, Orange</v>
      </c>
      <c r="J324" s="75"/>
      <c r="M324" s="5" t="s">
        <v>115</v>
      </c>
      <c r="N324" s="5" t="s">
        <v>116</v>
      </c>
    </row>
    <row r="325" spans="1:28" ht="12.75" customHeight="1" thickTop="1" thickBot="1" x14ac:dyDescent="0.4">
      <c r="A325" s="23">
        <v>322</v>
      </c>
      <c r="B325" s="23">
        <v>8</v>
      </c>
      <c r="C325" s="99">
        <v>42904</v>
      </c>
      <c r="D325" s="37" t="s">
        <v>12</v>
      </c>
      <c r="E325" s="24" t="str">
        <f t="shared" si="52"/>
        <v>STAMFORD UNITED</v>
      </c>
      <c r="F325" s="25" t="str">
        <f t="shared" si="52"/>
        <v>GREENWICH GUNNERS 40</v>
      </c>
      <c r="G325" s="73"/>
      <c r="H325" s="97">
        <v>0.33333333333333331</v>
      </c>
      <c r="I325" s="25" t="str">
        <f>VLOOKUP(E325,fields,2)</f>
        <v>West Beach Fields, Stamford</v>
      </c>
      <c r="J325" s="75"/>
      <c r="M325" s="5" t="s">
        <v>119</v>
      </c>
      <c r="N325" s="5" t="s">
        <v>112</v>
      </c>
    </row>
    <row r="326" spans="1:28" ht="12.75" customHeight="1" thickTop="1" thickBot="1" x14ac:dyDescent="0.4">
      <c r="A326" s="23">
        <v>323</v>
      </c>
      <c r="B326" s="23">
        <v>8</v>
      </c>
      <c r="C326" s="99">
        <v>42904</v>
      </c>
      <c r="D326" s="37" t="s">
        <v>12</v>
      </c>
      <c r="E326" s="24" t="str">
        <f t="shared" si="52"/>
        <v>SOUTHEAST ROVERS</v>
      </c>
      <c r="F326" s="25" t="str">
        <f t="shared" si="52"/>
        <v xml:space="preserve">NORWALK SPORT COLOMBIA </v>
      </c>
      <c r="G326" s="73"/>
      <c r="H326" s="97">
        <f>VLOOKUP(E326,START_TIMES,2)</f>
        <v>0.41666666666666702</v>
      </c>
      <c r="I326" s="25" t="str">
        <f>VLOOKUP(E326,fields,2)</f>
        <v>Spera Park, Waterford</v>
      </c>
      <c r="J326" s="75"/>
      <c r="M326" s="5" t="s">
        <v>118</v>
      </c>
      <c r="N326" s="5" t="s">
        <v>117</v>
      </c>
    </row>
    <row r="327" spans="1:28" ht="12.75" customHeight="1" thickTop="1" thickBot="1" x14ac:dyDescent="0.4">
      <c r="A327" s="23">
        <v>324</v>
      </c>
      <c r="B327" s="23" t="s">
        <v>0</v>
      </c>
      <c r="C327" s="99"/>
      <c r="D327" s="27" t="s">
        <v>0</v>
      </c>
      <c r="E327" s="24"/>
      <c r="F327" s="25"/>
      <c r="G327" s="73"/>
      <c r="H327" s="97"/>
      <c r="I327" s="25"/>
      <c r="J327" s="75"/>
      <c r="M327" s="2"/>
      <c r="N327" s="2"/>
      <c r="Q327" s="22"/>
      <c r="R327" s="22"/>
      <c r="AA327" s="22"/>
      <c r="AB327" s="22"/>
    </row>
    <row r="328" spans="1:28" ht="12.75" customHeight="1" thickTop="1" thickBot="1" x14ac:dyDescent="0.4">
      <c r="A328" s="23">
        <v>325</v>
      </c>
      <c r="B328" s="23">
        <v>8</v>
      </c>
      <c r="C328" s="99">
        <v>42904</v>
      </c>
      <c r="D328" s="38" t="s">
        <v>13</v>
      </c>
      <c r="E328" s="24" t="str">
        <f t="shared" ref="E328:F332" si="53">VLOOKUP(M328,Teams,2)</f>
        <v>ELI'S FC</v>
      </c>
      <c r="F328" s="25" t="str">
        <f t="shared" si="53"/>
        <v>HENRY  REID FC 40</v>
      </c>
      <c r="G328" s="73"/>
      <c r="H328" s="97">
        <f>VLOOKUP(E328,START_TIMES,2)</f>
        <v>0.41666666666666702</v>
      </c>
      <c r="I328" s="25" t="str">
        <f>VLOOKUP(E328,fields,2)</f>
        <v>Platt Tech HS, Milford</v>
      </c>
      <c r="J328" s="75"/>
      <c r="M328" s="5" t="s">
        <v>121</v>
      </c>
      <c r="N328" s="5" t="s">
        <v>123</v>
      </c>
    </row>
    <row r="329" spans="1:28" ht="12.75" customHeight="1" thickTop="1" thickBot="1" x14ac:dyDescent="0.4">
      <c r="A329" s="23">
        <v>326</v>
      </c>
      <c r="B329" s="23">
        <v>8</v>
      </c>
      <c r="C329" s="99">
        <v>42904</v>
      </c>
      <c r="D329" s="38" t="s">
        <v>13</v>
      </c>
      <c r="E329" s="24" t="str">
        <f t="shared" si="53"/>
        <v>NORTH BRANFORD 40</v>
      </c>
      <c r="F329" s="25" t="str">
        <f t="shared" si="53"/>
        <v xml:space="preserve">CHESHIRE UNITED </v>
      </c>
      <c r="G329" s="73"/>
      <c r="H329" s="97">
        <f>VLOOKUP(E329,START_TIMES,2)</f>
        <v>0.41666666666666702</v>
      </c>
      <c r="I329" s="25" t="str">
        <f>VLOOKUP(E329,fields,2)</f>
        <v>Coginchaug HS, Durham</v>
      </c>
      <c r="J329" s="75"/>
      <c r="M329" s="205" t="s">
        <v>124</v>
      </c>
      <c r="N329" s="100" t="s">
        <v>120</v>
      </c>
    </row>
    <row r="330" spans="1:28" ht="12.75" customHeight="1" thickTop="1" thickBot="1" x14ac:dyDescent="0.4">
      <c r="A330" s="23">
        <v>327</v>
      </c>
      <c r="B330" s="23">
        <v>8</v>
      </c>
      <c r="C330" s="99">
        <v>42904</v>
      </c>
      <c r="D330" s="38" t="s">
        <v>13</v>
      </c>
      <c r="E330" s="24" t="str">
        <f t="shared" si="53"/>
        <v>NORTH HAVEN SC</v>
      </c>
      <c r="F330" s="25" t="str">
        <f t="shared" si="53"/>
        <v>PAN ZONES</v>
      </c>
      <c r="G330" s="73"/>
      <c r="H330" s="97">
        <f>VLOOKUP(E330,START_TIMES,2)</f>
        <v>0.41666666666666702</v>
      </c>
      <c r="I330" s="25" t="str">
        <f>VLOOKUP(E330,fields,2)</f>
        <v>Ridge Road, North Haven</v>
      </c>
      <c r="J330" s="75"/>
      <c r="M330" s="5" t="s">
        <v>125</v>
      </c>
      <c r="N330" s="5" t="s">
        <v>126</v>
      </c>
    </row>
    <row r="331" spans="1:28" ht="12.75" customHeight="1" thickTop="1" thickBot="1" x14ac:dyDescent="0.4">
      <c r="A331" s="23">
        <v>328</v>
      </c>
      <c r="B331" s="23">
        <v>8</v>
      </c>
      <c r="C331" s="99">
        <v>42904</v>
      </c>
      <c r="D331" s="38" t="s">
        <v>13</v>
      </c>
      <c r="E331" s="24" t="str">
        <f t="shared" si="53"/>
        <v>WILTON WOLVES</v>
      </c>
      <c r="F331" s="25" t="str">
        <f t="shared" si="53"/>
        <v>HAMDEN UNITED</v>
      </c>
      <c r="G331" s="73"/>
      <c r="H331" s="97">
        <f>VLOOKUP(E331,START_TIMES,2)</f>
        <v>0.41666666666666702</v>
      </c>
      <c r="I331" s="25" t="str">
        <f>VLOOKUP(E331,fields,2)</f>
        <v>Middlebrook School, Wilton</v>
      </c>
      <c r="J331" s="75"/>
      <c r="M331" s="5" t="s">
        <v>129</v>
      </c>
      <c r="N331" s="5" t="s">
        <v>122</v>
      </c>
    </row>
    <row r="332" spans="1:28" ht="12.75" customHeight="1" thickTop="1" x14ac:dyDescent="0.35">
      <c r="A332" s="23">
        <v>329</v>
      </c>
      <c r="B332" s="23">
        <v>8</v>
      </c>
      <c r="C332" s="99">
        <v>42904</v>
      </c>
      <c r="D332" s="69" t="s">
        <v>13</v>
      </c>
      <c r="E332" s="24" t="str">
        <f t="shared" si="53"/>
        <v>WALLINGFORD MORELIA</v>
      </c>
      <c r="F332" s="25" t="str">
        <f t="shared" si="53"/>
        <v>STAMFORD CITY</v>
      </c>
      <c r="G332" s="73"/>
      <c r="H332" s="97">
        <f>VLOOKUP(E332,START_TIMES,2)</f>
        <v>0.41666666666666702</v>
      </c>
      <c r="I332" s="25" t="str">
        <f>VLOOKUP(E332,fields,2)</f>
        <v>Woodhouse Field, Wallingford</v>
      </c>
      <c r="J332" s="75"/>
      <c r="M332" s="5" t="s">
        <v>128</v>
      </c>
      <c r="N332" s="5" t="s">
        <v>127</v>
      </c>
    </row>
    <row r="333" spans="1:28" ht="12.75" customHeight="1" thickBot="1" x14ac:dyDescent="0.4">
      <c r="A333" s="23">
        <v>330</v>
      </c>
      <c r="B333" s="23" t="s">
        <v>0</v>
      </c>
      <c r="C333" s="99"/>
      <c r="D333" s="27" t="s">
        <v>0</v>
      </c>
      <c r="E333" s="24"/>
      <c r="F333" s="25"/>
      <c r="G333" s="73"/>
      <c r="H333" s="97"/>
      <c r="I333" s="25"/>
      <c r="J333" s="75"/>
      <c r="M333" s="2"/>
      <c r="N333" s="2"/>
      <c r="Q333" s="22"/>
      <c r="R333" s="22"/>
      <c r="AA333" s="22"/>
      <c r="AB333" s="22"/>
    </row>
    <row r="334" spans="1:28" ht="12.75" customHeight="1" thickTop="1" thickBot="1" x14ac:dyDescent="0.4">
      <c r="A334" s="23">
        <v>331</v>
      </c>
      <c r="B334" s="23">
        <v>8</v>
      </c>
      <c r="C334" s="99">
        <v>42904</v>
      </c>
      <c r="D334" s="28" t="s">
        <v>102</v>
      </c>
      <c r="E334" s="24" t="str">
        <f t="shared" ref="E334:F338" si="54">VLOOKUP(M334,Teams,2)</f>
        <v>GREENWICH GUNNERS 50</v>
      </c>
      <c r="F334" s="25" t="str">
        <f t="shared" si="54"/>
        <v>DARIEN BLUE WAVE</v>
      </c>
      <c r="G334" s="73"/>
      <c r="H334" s="97">
        <f>VLOOKUP(E334,START_TIMES,2)</f>
        <v>0.41666666666666702</v>
      </c>
      <c r="I334" s="25" t="str">
        <f>VLOOKUP(E334,fields,2)</f>
        <v>tbd</v>
      </c>
      <c r="J334" s="75"/>
      <c r="M334" s="5" t="s">
        <v>134</v>
      </c>
      <c r="N334" s="5" t="s">
        <v>132</v>
      </c>
    </row>
    <row r="335" spans="1:28" ht="12.75" customHeight="1" thickTop="1" thickBot="1" x14ac:dyDescent="0.4">
      <c r="A335" s="23">
        <v>332</v>
      </c>
      <c r="B335" s="23">
        <v>8</v>
      </c>
      <c r="C335" s="99">
        <v>42904</v>
      </c>
      <c r="D335" s="28" t="s">
        <v>102</v>
      </c>
      <c r="E335" s="24" t="str">
        <f t="shared" si="54"/>
        <v>CLUB NAPOLI 50</v>
      </c>
      <c r="F335" s="25" t="str">
        <f t="shared" si="54"/>
        <v>POLONIA FALCON STARS FC</v>
      </c>
      <c r="G335" s="73"/>
      <c r="H335" s="97">
        <f>VLOOKUP(E335,START_TIMES,2)</f>
        <v>0.41666666666666702</v>
      </c>
      <c r="I335" s="25" t="str">
        <f>VLOOKUP(E335,fields,2)</f>
        <v>North Farms Park, North Branford</v>
      </c>
      <c r="J335" s="75"/>
      <c r="M335" s="5" t="s">
        <v>131</v>
      </c>
      <c r="N335" s="5" t="s">
        <v>142</v>
      </c>
    </row>
    <row r="336" spans="1:28" ht="12.75" customHeight="1" thickTop="1" thickBot="1" x14ac:dyDescent="0.4">
      <c r="A336" s="23">
        <v>333</v>
      </c>
      <c r="B336" s="23">
        <v>8</v>
      </c>
      <c r="C336" s="99">
        <v>42904</v>
      </c>
      <c r="D336" s="28" t="s">
        <v>102</v>
      </c>
      <c r="E336" s="24" t="str">
        <f t="shared" si="54"/>
        <v xml:space="preserve">GLASTONBURY CELTIC </v>
      </c>
      <c r="F336" s="25" t="str">
        <f t="shared" si="54"/>
        <v>GUILFORD BLACK EAGLES</v>
      </c>
      <c r="G336" s="73"/>
      <c r="H336" s="97">
        <f>VLOOKUP(E336,START_TIMES,2)</f>
        <v>0.41666666666666702</v>
      </c>
      <c r="I336" s="25" t="str">
        <f>VLOOKUP(E336,fields,2)</f>
        <v>Irish American Club, Glastonbury</v>
      </c>
      <c r="J336" s="75"/>
      <c r="M336" s="5" t="s">
        <v>133</v>
      </c>
      <c r="N336" s="5" t="s">
        <v>136</v>
      </c>
    </row>
    <row r="337" spans="1:28" ht="12.75" customHeight="1" thickTop="1" thickBot="1" x14ac:dyDescent="0.4">
      <c r="A337" s="23">
        <v>334</v>
      </c>
      <c r="B337" s="23">
        <v>8</v>
      </c>
      <c r="C337" s="99">
        <v>42904</v>
      </c>
      <c r="D337" s="28" t="s">
        <v>102</v>
      </c>
      <c r="E337" s="24" t="str">
        <f t="shared" si="54"/>
        <v>HARTFORD CAVALIERS</v>
      </c>
      <c r="F337" s="25" t="str">
        <f t="shared" si="54"/>
        <v>NEW BRITAIN FALCONS FC</v>
      </c>
      <c r="G337" s="73"/>
      <c r="H337" s="97">
        <f>VLOOKUP(E337,START_TIMES,2)</f>
        <v>0.41666666666666702</v>
      </c>
      <c r="I337" s="25" t="str">
        <f>VLOOKUP(E337,fields,2)</f>
        <v>Cronin Field, Hartford</v>
      </c>
      <c r="J337" s="75"/>
      <c r="M337" s="5" t="s">
        <v>138</v>
      </c>
      <c r="N337" s="5" t="s">
        <v>141</v>
      </c>
    </row>
    <row r="338" spans="1:28" ht="12.75" customHeight="1" thickTop="1" thickBot="1" x14ac:dyDescent="0.4">
      <c r="A338" s="23">
        <v>335</v>
      </c>
      <c r="B338" s="23">
        <v>8</v>
      </c>
      <c r="C338" s="99">
        <v>42904</v>
      </c>
      <c r="D338" s="28" t="s">
        <v>102</v>
      </c>
      <c r="E338" s="24" t="str">
        <f t="shared" si="54"/>
        <v>VASCO DA GAMA 50</v>
      </c>
      <c r="F338" s="25" t="str">
        <f t="shared" si="54"/>
        <v>CHESHIRE AZZURRI 50</v>
      </c>
      <c r="G338" s="73"/>
      <c r="H338" s="97">
        <f>VLOOKUP(E338,START_TIMES,2)</f>
        <v>0.41666666666666702</v>
      </c>
      <c r="I338" s="25" t="str">
        <f>VLOOKUP(E338,fields,2)</f>
        <v>Veterans Memorial Park, Bridgeport</v>
      </c>
      <c r="J338" s="75"/>
      <c r="M338" s="5" t="s">
        <v>144</v>
      </c>
      <c r="N338" s="5" t="s">
        <v>130</v>
      </c>
    </row>
    <row r="339" spans="1:28" ht="12.75" customHeight="1" thickTop="1" thickBot="1" x14ac:dyDescent="0.4">
      <c r="A339" s="23">
        <v>336</v>
      </c>
      <c r="B339" s="23" t="s">
        <v>0</v>
      </c>
      <c r="C339" s="99"/>
      <c r="D339" s="27" t="s">
        <v>0</v>
      </c>
      <c r="E339" s="24"/>
      <c r="F339" s="25"/>
      <c r="G339" s="73"/>
      <c r="H339" s="97"/>
      <c r="I339" s="25"/>
      <c r="J339" s="75"/>
      <c r="M339" s="2"/>
      <c r="N339" s="2"/>
      <c r="Q339" s="22"/>
      <c r="R339" s="22"/>
      <c r="AA339" s="22"/>
      <c r="AB339" s="22"/>
    </row>
    <row r="340" spans="1:28" ht="12.75" customHeight="1" thickTop="1" thickBot="1" x14ac:dyDescent="0.4">
      <c r="A340" s="23">
        <v>337</v>
      </c>
      <c r="B340" s="23">
        <v>8</v>
      </c>
      <c r="C340" s="99">
        <v>42904</v>
      </c>
      <c r="D340" s="39" t="s">
        <v>103</v>
      </c>
      <c r="E340" s="24" t="str">
        <f t="shared" ref="E340:F344" si="55">VLOOKUP(M340,Teams,2)</f>
        <v>FARMINGTON WHITE OWLS</v>
      </c>
      <c r="F340" s="25" t="str">
        <f t="shared" si="55"/>
        <v>GREENWICH PUMAS LEGENDS</v>
      </c>
      <c r="G340" s="73"/>
      <c r="H340" s="97">
        <f>VLOOKUP(E340,START_TIMES,2)</f>
        <v>0.41666666666666702</v>
      </c>
      <c r="I340" s="25" t="str">
        <f>VLOOKUP(E340,fields,2)</f>
        <v>Winding Trails, Farmington</v>
      </c>
      <c r="J340" s="75"/>
      <c r="M340" s="5" t="s">
        <v>147</v>
      </c>
      <c r="N340" s="5" t="s">
        <v>149</v>
      </c>
    </row>
    <row r="341" spans="1:28" ht="12.75" customHeight="1" thickTop="1" thickBot="1" x14ac:dyDescent="0.4">
      <c r="A341" s="23">
        <v>338</v>
      </c>
      <c r="B341" s="23">
        <v>8</v>
      </c>
      <c r="C341" s="99">
        <v>42904</v>
      </c>
      <c r="D341" s="39" t="s">
        <v>103</v>
      </c>
      <c r="E341" s="24" t="str">
        <f t="shared" si="55"/>
        <v>EAST HAVEN SC</v>
      </c>
      <c r="F341" s="25" t="str">
        <f t="shared" si="55"/>
        <v>MOODUS SC</v>
      </c>
      <c r="G341" s="73"/>
      <c r="H341" s="97">
        <f>VLOOKUP(E341,START_TIMES,2)</f>
        <v>0.41666666666666702</v>
      </c>
      <c r="I341" s="25" t="str">
        <f>VLOOKUP(E341,fields,2)</f>
        <v>Moulthrop Field, East Haven</v>
      </c>
      <c r="J341" s="75"/>
      <c r="M341" s="5" t="s">
        <v>146</v>
      </c>
      <c r="N341" s="5" t="s">
        <v>135</v>
      </c>
    </row>
    <row r="342" spans="1:28" ht="12.75" customHeight="1" thickTop="1" thickBot="1" x14ac:dyDescent="0.4">
      <c r="A342" s="23">
        <v>339</v>
      </c>
      <c r="B342" s="23">
        <v>8</v>
      </c>
      <c r="C342" s="99">
        <v>42904</v>
      </c>
      <c r="D342" s="39" t="s">
        <v>103</v>
      </c>
      <c r="E342" s="24" t="str">
        <f t="shared" si="55"/>
        <v>NAUGATUCK RIVER RATS</v>
      </c>
      <c r="F342" s="25" t="str">
        <f t="shared" si="55"/>
        <v>NORTH BRANFORD LEGENDS</v>
      </c>
      <c r="G342" s="73"/>
      <c r="H342" s="97">
        <f>VLOOKUP(E342,START_TIMES,2)</f>
        <v>0.41666666666666702</v>
      </c>
      <c r="I342" s="25" t="str">
        <f>VLOOKUP(E342,fields,2)</f>
        <v>City Hill MS, Naugatuck</v>
      </c>
      <c r="J342" s="75"/>
      <c r="M342" s="5" t="s">
        <v>137</v>
      </c>
      <c r="N342" s="5" t="s">
        <v>139</v>
      </c>
    </row>
    <row r="343" spans="1:28" ht="12.75" customHeight="1" thickTop="1" thickBot="1" x14ac:dyDescent="0.4">
      <c r="A343" s="23">
        <v>340</v>
      </c>
      <c r="B343" s="23">
        <v>8</v>
      </c>
      <c r="C343" s="99">
        <v>42904</v>
      </c>
      <c r="D343" s="39" t="s">
        <v>103</v>
      </c>
      <c r="E343" s="24" t="str">
        <f t="shared" si="55"/>
        <v>WEST HAVEN GRAYS</v>
      </c>
      <c r="F343" s="25" t="str">
        <f t="shared" si="55"/>
        <v>GREENWICH ARSENAL 50</v>
      </c>
      <c r="G343" s="73"/>
      <c r="H343" s="97">
        <f>VLOOKUP(E343,START_TIMES,2)</f>
        <v>0.41666666666666702</v>
      </c>
      <c r="I343" s="25" t="str">
        <f>VLOOKUP(E343,fields,2)</f>
        <v>Pagels Field, West Haven</v>
      </c>
      <c r="J343" s="75"/>
      <c r="M343" s="5" t="s">
        <v>145</v>
      </c>
      <c r="N343" s="5" t="s">
        <v>148</v>
      </c>
    </row>
    <row r="344" spans="1:28" ht="12.75" customHeight="1" thickTop="1" x14ac:dyDescent="0.35">
      <c r="A344" s="23">
        <v>341</v>
      </c>
      <c r="B344" s="23">
        <v>8</v>
      </c>
      <c r="C344" s="99">
        <v>42904</v>
      </c>
      <c r="D344" s="70" t="s">
        <v>103</v>
      </c>
      <c r="E344" s="24" t="str">
        <f t="shared" si="55"/>
        <v>WATERBURY PONTES</v>
      </c>
      <c r="F344" s="25" t="str">
        <f t="shared" si="55"/>
        <v>SOUTHBURY BOOMERS</v>
      </c>
      <c r="G344" s="73"/>
      <c r="H344" s="97">
        <f>VLOOKUP(E344,START_TIMES,2)</f>
        <v>0.41666666666666702</v>
      </c>
      <c r="I344" s="25" t="str">
        <f>VLOOKUP(E344,fields,2)</f>
        <v>Pontelandolfo Club, Waterbury</v>
      </c>
      <c r="J344" s="75"/>
      <c r="M344" s="5" t="s">
        <v>143</v>
      </c>
      <c r="N344" s="5" t="s">
        <v>140</v>
      </c>
    </row>
    <row r="345" spans="1:28" ht="12.75" customHeight="1" thickBot="1" x14ac:dyDescent="0.4">
      <c r="A345" s="23">
        <v>342</v>
      </c>
      <c r="B345" s="23" t="s">
        <v>0</v>
      </c>
      <c r="C345" s="99"/>
      <c r="D345" s="27" t="s">
        <v>0</v>
      </c>
      <c r="E345" s="24"/>
      <c r="F345" s="25"/>
      <c r="G345" s="73"/>
      <c r="H345" s="97"/>
      <c r="I345" s="25"/>
      <c r="J345" s="75"/>
      <c r="M345" s="2"/>
      <c r="N345" s="2"/>
      <c r="Q345" s="22"/>
      <c r="R345" s="22"/>
      <c r="AA345" s="22"/>
      <c r="AB345" s="22"/>
    </row>
    <row r="346" spans="1:28" ht="12.75" customHeight="1" thickTop="1" thickBot="1" x14ac:dyDescent="0.4">
      <c r="A346" s="23">
        <v>343</v>
      </c>
      <c r="B346" s="23">
        <v>9</v>
      </c>
      <c r="C346" s="99">
        <v>42911</v>
      </c>
      <c r="D346" s="34" t="s">
        <v>10</v>
      </c>
      <c r="E346" s="24" t="str">
        <f t="shared" ref="E346:F350" si="56">VLOOKUP(M346,Teams,2)</f>
        <v>CLINTON FC</v>
      </c>
      <c r="F346" s="25" t="str">
        <f t="shared" si="56"/>
        <v>SHELTON FC</v>
      </c>
      <c r="G346" s="73"/>
      <c r="H346" s="97">
        <f>VLOOKUP(E346,START_TIMES,2)</f>
        <v>0.41666666666666702</v>
      </c>
      <c r="I346" s="25" t="str">
        <f>VLOOKUP(E346,fields,2)</f>
        <v>Indian River Sports Complex, Clinton</v>
      </c>
      <c r="J346" s="75"/>
      <c r="M346" s="5" t="s">
        <v>97</v>
      </c>
      <c r="N346" s="5" t="s">
        <v>95</v>
      </c>
    </row>
    <row r="347" spans="1:28" ht="12.75" customHeight="1" thickTop="1" thickBot="1" x14ac:dyDescent="0.4">
      <c r="A347" s="23">
        <v>344</v>
      </c>
      <c r="B347" s="23">
        <v>9</v>
      </c>
      <c r="C347" s="99">
        <v>42911</v>
      </c>
      <c r="D347" s="34" t="s">
        <v>10</v>
      </c>
      <c r="E347" s="24" t="str">
        <f t="shared" si="56"/>
        <v>POLONEZ UNITED</v>
      </c>
      <c r="F347" s="25" t="str">
        <f t="shared" si="56"/>
        <v>DANBURY UNITED 30</v>
      </c>
      <c r="G347" s="73"/>
      <c r="H347" s="97">
        <f>VLOOKUP(E347,START_TIMES,2)</f>
        <v>0.375</v>
      </c>
      <c r="I347" s="25" t="str">
        <f>VLOOKUP(E347,fields,2)</f>
        <v>Cromwell MS, Cromwell</v>
      </c>
      <c r="J347" s="75"/>
      <c r="M347" s="5" t="s">
        <v>100</v>
      </c>
      <c r="N347" s="5" t="s">
        <v>96</v>
      </c>
    </row>
    <row r="348" spans="1:28" ht="12.75" customHeight="1" thickTop="1" thickBot="1" x14ac:dyDescent="0.4">
      <c r="A348" s="23">
        <v>345</v>
      </c>
      <c r="B348" s="23">
        <v>9</v>
      </c>
      <c r="C348" s="99">
        <v>42911</v>
      </c>
      <c r="D348" s="34" t="s">
        <v>10</v>
      </c>
      <c r="E348" s="24" t="str">
        <f t="shared" si="56"/>
        <v>VASCO DA GAMA 30</v>
      </c>
      <c r="F348" s="25" t="str">
        <f t="shared" si="56"/>
        <v>GREENWICH ARSENAL 30</v>
      </c>
      <c r="G348" s="73"/>
      <c r="H348" s="97">
        <f>VLOOKUP(E348,START_TIMES,2)</f>
        <v>0.33333333333333331</v>
      </c>
      <c r="I348" s="25" t="str">
        <f>VLOOKUP(E348,fields,2)</f>
        <v>Veterans Memorial Park, Bridgeport</v>
      </c>
      <c r="J348" s="75"/>
      <c r="M348" s="5" t="s">
        <v>101</v>
      </c>
      <c r="N348" s="5" t="s">
        <v>99</v>
      </c>
    </row>
    <row r="349" spans="1:28" ht="12.75" customHeight="1" thickTop="1" thickBot="1" x14ac:dyDescent="0.4">
      <c r="A349" s="23">
        <v>346</v>
      </c>
      <c r="B349" s="23">
        <v>9</v>
      </c>
      <c r="C349" s="99">
        <v>42911</v>
      </c>
      <c r="D349" s="34" t="s">
        <v>10</v>
      </c>
      <c r="E349" s="24" t="str">
        <f t="shared" si="56"/>
        <v>ECUACHAMOS FC</v>
      </c>
      <c r="F349" s="25" t="str">
        <f t="shared" si="56"/>
        <v>NORTH BRANFORD 30</v>
      </c>
      <c r="G349" s="73"/>
      <c r="H349" s="97">
        <v>0.33333333333333331</v>
      </c>
      <c r="I349" s="25" t="str">
        <f>VLOOKUP(E349,fields,2)</f>
        <v>Witek Park, Derby</v>
      </c>
      <c r="J349" s="75"/>
      <c r="M349" s="5" t="s">
        <v>93</v>
      </c>
      <c r="N349" s="5" t="s">
        <v>98</v>
      </c>
    </row>
    <row r="350" spans="1:28" ht="12.75" customHeight="1" thickTop="1" x14ac:dyDescent="0.35">
      <c r="A350" s="23">
        <v>347</v>
      </c>
      <c r="B350" s="23">
        <v>9</v>
      </c>
      <c r="C350" s="99">
        <v>42911</v>
      </c>
      <c r="D350" s="71" t="s">
        <v>10</v>
      </c>
      <c r="E350" s="24" t="str">
        <f t="shared" si="56"/>
        <v>MILFORD TUESDAY</v>
      </c>
      <c r="F350" s="25" t="str">
        <f t="shared" si="56"/>
        <v>NEWINGTON PORTUGUESE 30</v>
      </c>
      <c r="G350" s="73"/>
      <c r="H350" s="97">
        <f>VLOOKUP(E350,START_TIMES,2)</f>
        <v>0.33333333333333331</v>
      </c>
      <c r="I350" s="25" t="str">
        <f>VLOOKUP(E350,fields,2)</f>
        <v>Fred Wolfe Park, Orange</v>
      </c>
      <c r="J350" s="75"/>
      <c r="M350" s="5" t="s">
        <v>94</v>
      </c>
      <c r="N350" s="5" t="s">
        <v>92</v>
      </c>
    </row>
    <row r="351" spans="1:28" ht="12.75" customHeight="1" thickBot="1" x14ac:dyDescent="0.4">
      <c r="A351" s="23">
        <v>348</v>
      </c>
      <c r="B351" s="23" t="s">
        <v>0</v>
      </c>
      <c r="C351" s="99"/>
      <c r="D351" s="27" t="s">
        <v>0</v>
      </c>
      <c r="E351" s="24"/>
      <c r="F351" s="25"/>
      <c r="G351" s="73"/>
      <c r="H351" s="97"/>
      <c r="I351" s="25"/>
      <c r="J351" s="75"/>
      <c r="M351" s="5"/>
      <c r="N351" s="5"/>
      <c r="Q351" s="22"/>
      <c r="R351" s="22"/>
      <c r="AA351" s="22"/>
      <c r="AB351" s="22"/>
    </row>
    <row r="352" spans="1:28" ht="12.75" customHeight="1" thickTop="1" thickBot="1" x14ac:dyDescent="0.4">
      <c r="A352" s="23">
        <v>349</v>
      </c>
      <c r="B352" s="23">
        <v>9</v>
      </c>
      <c r="C352" s="99">
        <v>42911</v>
      </c>
      <c r="D352" s="35" t="s">
        <v>175</v>
      </c>
      <c r="E352" s="24" t="str">
        <f t="shared" ref="E352:F356" si="57">VLOOKUP(M352,Teams,2)</f>
        <v>BYE</v>
      </c>
      <c r="F352" s="25" t="str">
        <f t="shared" si="57"/>
        <v>STAMFORD FC</v>
      </c>
      <c r="G352" s="73"/>
      <c r="H352" s="97">
        <f>VLOOKUP(E352,START_TIMES,2)</f>
        <v>0.41666666666666669</v>
      </c>
      <c r="I352" s="25" t="str">
        <f>VLOOKUP(E352,fields,2)</f>
        <v>--</v>
      </c>
      <c r="J352" s="75"/>
      <c r="M352" s="5" t="s">
        <v>150</v>
      </c>
      <c r="N352" s="5" t="s">
        <v>158</v>
      </c>
    </row>
    <row r="353" spans="1:28" ht="12.75" customHeight="1" thickTop="1" thickBot="1" x14ac:dyDescent="0.4">
      <c r="A353" s="23">
        <v>350</v>
      </c>
      <c r="B353" s="23">
        <v>9</v>
      </c>
      <c r="C353" s="99">
        <v>42911</v>
      </c>
      <c r="D353" s="35" t="s">
        <v>175</v>
      </c>
      <c r="E353" s="24" t="str">
        <f t="shared" si="57"/>
        <v>NEWTOWN SALTY DOGS</v>
      </c>
      <c r="F353" s="25" t="str">
        <f t="shared" si="57"/>
        <v>CASEUS NEW HAVEN FC</v>
      </c>
      <c r="G353" s="73"/>
      <c r="H353" s="97">
        <f>VLOOKUP(E353,START_TIMES,2)</f>
        <v>0.33333333333333331</v>
      </c>
      <c r="I353" s="25" t="str">
        <f>VLOOKUP(E353,fields,2)</f>
        <v>Treadwell Park, Newtown</v>
      </c>
      <c r="J353" s="75"/>
      <c r="M353" s="5" t="s">
        <v>157</v>
      </c>
      <c r="N353" s="5" t="s">
        <v>151</v>
      </c>
    </row>
    <row r="354" spans="1:28" ht="12.75" customHeight="1" thickTop="1" thickBot="1" x14ac:dyDescent="0.4">
      <c r="A354" s="23">
        <v>351</v>
      </c>
      <c r="B354" s="23">
        <v>9</v>
      </c>
      <c r="C354" s="99">
        <v>42911</v>
      </c>
      <c r="D354" s="35" t="s">
        <v>175</v>
      </c>
      <c r="E354" s="24" t="str">
        <f t="shared" si="57"/>
        <v>WATERTOWN GEEZERS</v>
      </c>
      <c r="F354" s="25" t="str">
        <f t="shared" si="57"/>
        <v>HENRY  REID FC 30</v>
      </c>
      <c r="G354" s="73"/>
      <c r="H354" s="97">
        <f>VLOOKUP(E354,START_TIMES,2)</f>
        <v>0.41666666666666702</v>
      </c>
      <c r="I354" s="25" t="str">
        <f>VLOOKUP(E354,fields,2)</f>
        <v>Swift School, Watertown</v>
      </c>
      <c r="J354" s="75"/>
      <c r="M354" s="5" t="s">
        <v>159</v>
      </c>
      <c r="N354" s="5" t="s">
        <v>153</v>
      </c>
    </row>
    <row r="355" spans="1:28" ht="12.75" customHeight="1" thickTop="1" thickBot="1" x14ac:dyDescent="0.4">
      <c r="A355" s="23">
        <v>352</v>
      </c>
      <c r="B355" s="23">
        <v>9</v>
      </c>
      <c r="C355" s="99">
        <v>42911</v>
      </c>
      <c r="D355" s="35" t="s">
        <v>175</v>
      </c>
      <c r="E355" s="24" t="str">
        <f t="shared" si="57"/>
        <v>CLUB NAPOLI 30</v>
      </c>
      <c r="F355" s="25" t="str">
        <f t="shared" si="57"/>
        <v>NAUGATUCK FUSION</v>
      </c>
      <c r="G355" s="73"/>
      <c r="H355" s="97">
        <f>VLOOKUP(E355,START_TIMES,2)</f>
        <v>0.41666666666666702</v>
      </c>
      <c r="I355" s="25" t="str">
        <f>VLOOKUP(E355,fields,2)</f>
        <v>Quinnipiac Park, Cheshire</v>
      </c>
      <c r="J355" s="75"/>
      <c r="M355" s="5" t="s">
        <v>152</v>
      </c>
      <c r="N355" s="5" t="s">
        <v>156</v>
      </c>
    </row>
    <row r="356" spans="1:28" ht="12.75" customHeight="1" thickTop="1" x14ac:dyDescent="0.35">
      <c r="A356" s="23">
        <v>353</v>
      </c>
      <c r="B356" s="23">
        <v>9</v>
      </c>
      <c r="C356" s="99">
        <v>42911</v>
      </c>
      <c r="D356" s="68" t="s">
        <v>175</v>
      </c>
      <c r="E356" s="24" t="str">
        <f t="shared" si="57"/>
        <v>LITCHFIELD COUNTY BLUES</v>
      </c>
      <c r="F356" s="25" t="str">
        <f t="shared" si="57"/>
        <v>MILFORD AMIGOS</v>
      </c>
      <c r="G356" s="73"/>
      <c r="H356" s="97">
        <f>VLOOKUP(E356,START_TIMES,2)</f>
        <v>0.41666666666666702</v>
      </c>
      <c r="I356" s="25" t="str">
        <f>VLOOKUP(E356,fields,2)</f>
        <v>Whittlesey Harrison, Morris</v>
      </c>
      <c r="J356" s="75"/>
      <c r="M356" s="5" t="s">
        <v>154</v>
      </c>
      <c r="N356" s="5" t="s">
        <v>155</v>
      </c>
    </row>
    <row r="357" spans="1:28" ht="12.75" customHeight="1" thickBot="1" x14ac:dyDescent="0.4">
      <c r="A357" s="23">
        <v>354</v>
      </c>
      <c r="B357" s="23" t="s">
        <v>0</v>
      </c>
      <c r="C357" s="99"/>
      <c r="D357" s="27" t="s">
        <v>0</v>
      </c>
      <c r="E357" s="24"/>
      <c r="F357" s="25"/>
      <c r="G357" s="73"/>
      <c r="H357" s="97"/>
      <c r="I357" s="25"/>
      <c r="J357" s="75"/>
      <c r="M357" s="2"/>
      <c r="N357" s="2"/>
      <c r="Q357" s="22"/>
      <c r="R357" s="22"/>
      <c r="AA357" s="22"/>
      <c r="AB357" s="22"/>
    </row>
    <row r="358" spans="1:28" ht="12.75" customHeight="1" thickTop="1" thickBot="1" x14ac:dyDescent="0.4">
      <c r="A358" s="23">
        <v>355</v>
      </c>
      <c r="B358" s="23">
        <v>9</v>
      </c>
      <c r="C358" s="99">
        <v>42911</v>
      </c>
      <c r="D358" s="36" t="s">
        <v>11</v>
      </c>
      <c r="E358" s="24" t="str">
        <f t="shared" ref="E358:F362" si="58">VLOOKUP(M358,Teams,2)</f>
        <v>CHESHIRE AZZURRI 40</v>
      </c>
      <c r="F358" s="25" t="str">
        <f t="shared" si="58"/>
        <v>WATERBURY ALBANIANS</v>
      </c>
      <c r="G358" s="73"/>
      <c r="H358" s="97">
        <v>0.33333333333333331</v>
      </c>
      <c r="I358" s="25" t="str">
        <f>VLOOKUP(E358,fields,2)</f>
        <v>Quinnipiac Park, Cheshire</v>
      </c>
      <c r="J358" s="75"/>
      <c r="M358" s="5" t="s">
        <v>160</v>
      </c>
      <c r="N358" s="5" t="s">
        <v>108</v>
      </c>
    </row>
    <row r="359" spans="1:28" ht="12.75" customHeight="1" thickTop="1" thickBot="1" x14ac:dyDescent="0.4">
      <c r="A359" s="23">
        <v>356</v>
      </c>
      <c r="B359" s="23">
        <v>9</v>
      </c>
      <c r="C359" s="99">
        <v>42911</v>
      </c>
      <c r="D359" s="36" t="s">
        <v>11</v>
      </c>
      <c r="E359" s="24" t="str">
        <f t="shared" si="58"/>
        <v>VASCO DA GAMA 40</v>
      </c>
      <c r="F359" s="25" t="str">
        <f t="shared" si="58"/>
        <v>DANBURY UNITED 40</v>
      </c>
      <c r="G359" s="73"/>
      <c r="H359" s="97">
        <f>VLOOKUP(E359,START_TIMES,2)</f>
        <v>0.41666666666666702</v>
      </c>
      <c r="I359" s="25" t="str">
        <f>VLOOKUP(E359,fields,2)</f>
        <v>Veterans Memorial Park, Bridgeport</v>
      </c>
      <c r="J359" s="75"/>
      <c r="M359" s="5" t="s">
        <v>107</v>
      </c>
      <c r="N359" s="5" t="s">
        <v>161</v>
      </c>
    </row>
    <row r="360" spans="1:28" ht="12.75" customHeight="1" thickTop="1" thickBot="1" x14ac:dyDescent="0.4">
      <c r="A360" s="23">
        <v>357</v>
      </c>
      <c r="B360" s="23">
        <v>9</v>
      </c>
      <c r="C360" s="99">
        <v>42911</v>
      </c>
      <c r="D360" s="36" t="s">
        <v>11</v>
      </c>
      <c r="E360" s="24" t="str">
        <f t="shared" si="58"/>
        <v xml:space="preserve">WILTON WARRIORS </v>
      </c>
      <c r="F360" s="25" t="str">
        <f t="shared" si="58"/>
        <v>GREENWICH PUMAS</v>
      </c>
      <c r="G360" s="73"/>
      <c r="H360" s="97">
        <f>VLOOKUP(E360,START_TIMES,2)</f>
        <v>0.41666666666666702</v>
      </c>
      <c r="I360" s="25" t="str">
        <f>VLOOKUP(E360,fields,2)</f>
        <v>Lilly Field, Wilton</v>
      </c>
      <c r="J360" s="75"/>
      <c r="M360" s="5" t="s">
        <v>109</v>
      </c>
      <c r="N360" s="5" t="s">
        <v>163</v>
      </c>
    </row>
    <row r="361" spans="1:28" ht="12.75" customHeight="1" thickTop="1" thickBot="1" x14ac:dyDescent="0.4">
      <c r="A361" s="23">
        <v>358</v>
      </c>
      <c r="B361" s="23">
        <v>9</v>
      </c>
      <c r="C361" s="99">
        <v>42911</v>
      </c>
      <c r="D361" s="36" t="s">
        <v>11</v>
      </c>
      <c r="E361" s="24" t="str">
        <f t="shared" si="58"/>
        <v>FAIRFIELD GAC</v>
      </c>
      <c r="F361" s="25" t="str">
        <f t="shared" si="58"/>
        <v>STORM FC</v>
      </c>
      <c r="G361" s="73"/>
      <c r="H361" s="97">
        <f>VLOOKUP(E361,START_TIMES,2)</f>
        <v>0.41666666666666702</v>
      </c>
      <c r="I361" s="25" t="str">
        <f>VLOOKUP(E361,fields,2)</f>
        <v>Ludlowe HS, Fairfield</v>
      </c>
      <c r="J361" s="75"/>
      <c r="M361" s="5" t="s">
        <v>162</v>
      </c>
      <c r="N361" s="5" t="s">
        <v>106</v>
      </c>
    </row>
    <row r="362" spans="1:28" ht="12.75" customHeight="1" thickTop="1" x14ac:dyDescent="0.35">
      <c r="A362" s="23">
        <v>359</v>
      </c>
      <c r="B362" s="23">
        <v>9</v>
      </c>
      <c r="C362" s="99">
        <v>42911</v>
      </c>
      <c r="D362" s="67" t="s">
        <v>11</v>
      </c>
      <c r="E362" s="24" t="str">
        <f t="shared" si="58"/>
        <v>NORWALK MARINERS</v>
      </c>
      <c r="F362" s="25" t="str">
        <f t="shared" si="58"/>
        <v>RIDGEFIELD KICKS</v>
      </c>
      <c r="G362" s="73"/>
      <c r="H362" s="97">
        <f>VLOOKUP(E362,START_TIMES,2)</f>
        <v>0.41666666666666702</v>
      </c>
      <c r="I362" s="25" t="str">
        <f>VLOOKUP(E362,fields,2)</f>
        <v>Nathan Hale MS, Norwalk</v>
      </c>
      <c r="J362" s="75"/>
      <c r="M362" s="5" t="s">
        <v>104</v>
      </c>
      <c r="N362" s="5" t="s">
        <v>105</v>
      </c>
    </row>
    <row r="363" spans="1:28" ht="12.75" customHeight="1" thickBot="1" x14ac:dyDescent="0.4">
      <c r="A363" s="23">
        <v>360</v>
      </c>
      <c r="B363" s="23" t="s">
        <v>0</v>
      </c>
      <c r="C363" s="99"/>
      <c r="D363" s="27" t="s">
        <v>0</v>
      </c>
      <c r="E363" s="24"/>
      <c r="F363" s="25"/>
      <c r="G363" s="73"/>
      <c r="H363" s="97"/>
      <c r="I363" s="25"/>
      <c r="J363" s="75"/>
      <c r="M363" s="2"/>
      <c r="N363" s="2"/>
      <c r="Q363" s="22"/>
      <c r="R363" s="22"/>
      <c r="AA363" s="22"/>
      <c r="AB363" s="22"/>
    </row>
    <row r="364" spans="1:28" ht="12.75" customHeight="1" thickTop="1" thickBot="1" x14ac:dyDescent="0.4">
      <c r="A364" s="23">
        <v>361</v>
      </c>
      <c r="B364" s="23">
        <v>9</v>
      </c>
      <c r="C364" s="99">
        <v>42911</v>
      </c>
      <c r="D364" s="37" t="s">
        <v>12</v>
      </c>
      <c r="E364" s="24" t="str">
        <f t="shared" ref="E364:F368" si="59">VLOOKUP(M364,Teams,2)</f>
        <v>DERBY QUITUS</v>
      </c>
      <c r="F364" s="25" t="str">
        <f t="shared" si="59"/>
        <v>SOUTHEAST ROVERS</v>
      </c>
      <c r="G364" s="73"/>
      <c r="H364" s="97">
        <f>VLOOKUP(E364,START_TIMES,2)</f>
        <v>0.41666666666666702</v>
      </c>
      <c r="I364" s="25" t="str">
        <f>VLOOKUP(E364,fields,2)</f>
        <v>Witek Park, Derby</v>
      </c>
      <c r="J364" s="75"/>
      <c r="M364" s="5" t="s">
        <v>110</v>
      </c>
      <c r="N364" s="5" t="s">
        <v>118</v>
      </c>
    </row>
    <row r="365" spans="1:28" ht="12.75" customHeight="1" thickTop="1" thickBot="1" x14ac:dyDescent="0.4">
      <c r="A365" s="23">
        <v>362</v>
      </c>
      <c r="B365" s="23">
        <v>9</v>
      </c>
      <c r="C365" s="99">
        <v>42911</v>
      </c>
      <c r="D365" s="37" t="s">
        <v>12</v>
      </c>
      <c r="E365" s="24" t="str">
        <f t="shared" si="59"/>
        <v xml:space="preserve">NORWALK SPORT COLOMBIA </v>
      </c>
      <c r="F365" s="25" t="str">
        <f t="shared" si="59"/>
        <v>GREENWICH ARSENAL 40</v>
      </c>
      <c r="G365" s="73"/>
      <c r="H365" s="97">
        <v>0.33333333333333331</v>
      </c>
      <c r="I365" s="25" t="str">
        <f>VLOOKUP(E365,fields,2)</f>
        <v>Nathan Hale MS, Norwalk</v>
      </c>
      <c r="J365" s="75"/>
      <c r="M365" s="5" t="s">
        <v>117</v>
      </c>
      <c r="N365" s="5" t="s">
        <v>111</v>
      </c>
    </row>
    <row r="366" spans="1:28" ht="12.75" customHeight="1" thickTop="1" thickBot="1" x14ac:dyDescent="0.4">
      <c r="A366" s="23">
        <v>363</v>
      </c>
      <c r="B366" s="23">
        <v>9</v>
      </c>
      <c r="C366" s="99">
        <v>42911</v>
      </c>
      <c r="D366" s="37" t="s">
        <v>12</v>
      </c>
      <c r="E366" s="24" t="str">
        <f t="shared" si="59"/>
        <v>STAMFORD UNITED</v>
      </c>
      <c r="F366" s="25" t="str">
        <f t="shared" si="59"/>
        <v>GUILFORD BELL CURVE</v>
      </c>
      <c r="G366" s="73"/>
      <c r="H366" s="97">
        <f>VLOOKUP(E366,START_TIMES,2)</f>
        <v>0.41666666666666702</v>
      </c>
      <c r="I366" s="25" t="str">
        <f>VLOOKUP(E366,fields,2)</f>
        <v>West Beach Fields, Stamford</v>
      </c>
      <c r="J366" s="75"/>
      <c r="M366" s="5" t="s">
        <v>119</v>
      </c>
      <c r="N366" s="5" t="s">
        <v>113</v>
      </c>
    </row>
    <row r="367" spans="1:28" ht="12.75" customHeight="1" thickTop="1" thickBot="1" x14ac:dyDescent="0.4">
      <c r="A367" s="23">
        <v>364</v>
      </c>
      <c r="B367" s="23">
        <v>9</v>
      </c>
      <c r="C367" s="99">
        <v>42911</v>
      </c>
      <c r="D367" s="37" t="s">
        <v>12</v>
      </c>
      <c r="E367" s="24" t="str">
        <f t="shared" si="59"/>
        <v>GREENWICH GUNNERS 40</v>
      </c>
      <c r="F367" s="25" t="str">
        <f t="shared" si="59"/>
        <v>NEWINGTON PORTUGUESE 40</v>
      </c>
      <c r="G367" s="73"/>
      <c r="H367" s="97">
        <f>VLOOKUP(E367,START_TIMES,2)</f>
        <v>0.41666666666666702</v>
      </c>
      <c r="I367" s="25" t="str">
        <f>VLOOKUP(E367,fields,2)</f>
        <v>tbd</v>
      </c>
      <c r="J367" s="75"/>
      <c r="M367" s="5" t="s">
        <v>112</v>
      </c>
      <c r="N367" s="5" t="s">
        <v>116</v>
      </c>
    </row>
    <row r="368" spans="1:28" ht="12.75" customHeight="1" thickTop="1" x14ac:dyDescent="0.35">
      <c r="A368" s="23">
        <v>365</v>
      </c>
      <c r="B368" s="23">
        <v>9</v>
      </c>
      <c r="C368" s="99">
        <v>42911</v>
      </c>
      <c r="D368" s="66" t="s">
        <v>12</v>
      </c>
      <c r="E368" s="24" t="str">
        <f t="shared" si="59"/>
        <v xml:space="preserve">GUILFORD CELTIC </v>
      </c>
      <c r="F368" s="25" t="str">
        <f t="shared" si="59"/>
        <v>NEW HAVEN AMERICANS</v>
      </c>
      <c r="G368" s="73"/>
      <c r="H368" s="97">
        <f>VLOOKUP(E368,START_TIMES,2)</f>
        <v>0.41666666666666702</v>
      </c>
      <c r="I368" s="25" t="str">
        <f>VLOOKUP(E368,fields,2)</f>
        <v>Bittner Park, Guilford</v>
      </c>
      <c r="J368" s="75"/>
      <c r="M368" s="5" t="s">
        <v>114</v>
      </c>
      <c r="N368" s="5" t="s">
        <v>115</v>
      </c>
    </row>
    <row r="369" spans="1:28" ht="12.75" customHeight="1" thickBot="1" x14ac:dyDescent="0.4">
      <c r="A369" s="23">
        <v>366</v>
      </c>
      <c r="B369" s="23" t="s">
        <v>0</v>
      </c>
      <c r="C369" s="99"/>
      <c r="D369" s="27" t="s">
        <v>0</v>
      </c>
      <c r="E369" s="24"/>
      <c r="F369" s="25"/>
      <c r="G369" s="73"/>
      <c r="H369" s="97"/>
      <c r="I369" s="25"/>
      <c r="J369" s="75"/>
      <c r="M369" s="5"/>
      <c r="N369" s="5"/>
      <c r="Q369" s="22"/>
      <c r="R369" s="22"/>
      <c r="AA369" s="22"/>
      <c r="AB369" s="22"/>
    </row>
    <row r="370" spans="1:28" ht="12.75" customHeight="1" thickTop="1" thickBot="1" x14ac:dyDescent="0.4">
      <c r="A370" s="23">
        <v>367</v>
      </c>
      <c r="B370" s="23">
        <v>9</v>
      </c>
      <c r="C370" s="99">
        <v>42911</v>
      </c>
      <c r="D370" s="38" t="s">
        <v>13</v>
      </c>
      <c r="E370" s="24" t="str">
        <f t="shared" ref="E370:F374" si="60">VLOOKUP(M370,Teams,2)</f>
        <v xml:space="preserve">CHESHIRE UNITED </v>
      </c>
      <c r="F370" s="25" t="str">
        <f t="shared" si="60"/>
        <v>WALLINGFORD MORELIA</v>
      </c>
      <c r="G370" s="73"/>
      <c r="H370" s="97">
        <v>0.33333333333333331</v>
      </c>
      <c r="I370" s="25" t="str">
        <f>VLOOKUP(E370,fields,2)</f>
        <v>Quinnipiac Park, Cheshire</v>
      </c>
      <c r="J370" s="75"/>
      <c r="M370" s="5" t="s">
        <v>120</v>
      </c>
      <c r="N370" s="5" t="s">
        <v>128</v>
      </c>
    </row>
    <row r="371" spans="1:28" ht="12.75" customHeight="1" thickTop="1" thickBot="1" x14ac:dyDescent="0.4">
      <c r="A371" s="23">
        <v>368</v>
      </c>
      <c r="B371" s="23">
        <v>9</v>
      </c>
      <c r="C371" s="99">
        <v>42911</v>
      </c>
      <c r="D371" s="38" t="s">
        <v>13</v>
      </c>
      <c r="E371" s="24" t="str">
        <f t="shared" si="60"/>
        <v>STAMFORD CITY</v>
      </c>
      <c r="F371" s="25" t="str">
        <f t="shared" si="60"/>
        <v>ELI'S FC</v>
      </c>
      <c r="G371" s="73"/>
      <c r="H371" s="97">
        <v>0.33333333333333331</v>
      </c>
      <c r="I371" s="25" t="str">
        <f>VLOOKUP(E371,fields,2)</f>
        <v>West Beach Fields, Stamford</v>
      </c>
      <c r="J371" s="75"/>
      <c r="M371" s="5" t="s">
        <v>127</v>
      </c>
      <c r="N371" s="5" t="s">
        <v>121</v>
      </c>
    </row>
    <row r="372" spans="1:28" ht="12.75" customHeight="1" thickTop="1" thickBot="1" x14ac:dyDescent="0.4">
      <c r="A372" s="23">
        <v>369</v>
      </c>
      <c r="B372" s="23">
        <v>9</v>
      </c>
      <c r="C372" s="99">
        <v>42911</v>
      </c>
      <c r="D372" s="38" t="s">
        <v>13</v>
      </c>
      <c r="E372" s="24" t="str">
        <f t="shared" si="60"/>
        <v>WILTON WOLVES</v>
      </c>
      <c r="F372" s="25" t="str">
        <f t="shared" si="60"/>
        <v>HENRY  REID FC 40</v>
      </c>
      <c r="G372" s="73"/>
      <c r="H372" s="97">
        <f>VLOOKUP(E372,START_TIMES,2)</f>
        <v>0.41666666666666702</v>
      </c>
      <c r="I372" s="25" t="str">
        <f>VLOOKUP(E372,fields,2)</f>
        <v>Middlebrook School, Wilton</v>
      </c>
      <c r="J372" s="75"/>
      <c r="M372" s="5" t="s">
        <v>129</v>
      </c>
      <c r="N372" s="5" t="s">
        <v>123</v>
      </c>
      <c r="Q372" s="22"/>
      <c r="R372" s="22"/>
    </row>
    <row r="373" spans="1:28" ht="12.75" customHeight="1" thickTop="1" thickBot="1" x14ac:dyDescent="0.4">
      <c r="A373" s="23">
        <v>370</v>
      </c>
      <c r="B373" s="23">
        <v>9</v>
      </c>
      <c r="C373" s="99">
        <v>42911</v>
      </c>
      <c r="D373" s="38" t="s">
        <v>13</v>
      </c>
      <c r="E373" s="24" t="str">
        <f t="shared" si="60"/>
        <v>HAMDEN UNITED</v>
      </c>
      <c r="F373" s="25" t="str">
        <f t="shared" si="60"/>
        <v>PAN ZONES</v>
      </c>
      <c r="G373" s="73"/>
      <c r="H373" s="97">
        <f>VLOOKUP(E373,START_TIMES,2)</f>
        <v>0.41666666666666702</v>
      </c>
      <c r="I373" s="25" t="str">
        <f>VLOOKUP(E373,fields,2)</f>
        <v>Hamden MS, Hamden</v>
      </c>
      <c r="J373" s="75"/>
      <c r="M373" s="5" t="s">
        <v>122</v>
      </c>
      <c r="N373" s="5" t="s">
        <v>126</v>
      </c>
    </row>
    <row r="374" spans="1:28" ht="12.75" customHeight="1" thickTop="1" x14ac:dyDescent="0.35">
      <c r="A374" s="23">
        <v>371</v>
      </c>
      <c r="B374" s="23">
        <v>9</v>
      </c>
      <c r="C374" s="99">
        <v>42911</v>
      </c>
      <c r="D374" s="69" t="s">
        <v>13</v>
      </c>
      <c r="E374" s="24" t="str">
        <f t="shared" si="60"/>
        <v>NORTH BRANFORD 40</v>
      </c>
      <c r="F374" s="25" t="str">
        <f t="shared" si="60"/>
        <v>NORTH HAVEN SC</v>
      </c>
      <c r="G374" s="73"/>
      <c r="H374" s="97">
        <f>VLOOKUP(E374,START_TIMES,2)</f>
        <v>0.41666666666666702</v>
      </c>
      <c r="I374" s="25" t="str">
        <f>VLOOKUP(E374,fields,2)</f>
        <v>Coginchaug HS, Durham</v>
      </c>
      <c r="J374" s="75"/>
      <c r="M374" s="5" t="s">
        <v>124</v>
      </c>
      <c r="N374" s="5" t="s">
        <v>125</v>
      </c>
    </row>
    <row r="375" spans="1:28" ht="12.75" customHeight="1" thickBot="1" x14ac:dyDescent="0.4">
      <c r="A375" s="23">
        <v>372</v>
      </c>
      <c r="B375" s="23" t="s">
        <v>0</v>
      </c>
      <c r="C375" s="99"/>
      <c r="D375" s="27" t="s">
        <v>0</v>
      </c>
      <c r="E375" s="24"/>
      <c r="F375" s="25"/>
      <c r="G375" s="73"/>
      <c r="H375" s="97"/>
      <c r="I375" s="25"/>
      <c r="J375" s="75"/>
      <c r="M375" s="2"/>
      <c r="N375" s="2"/>
      <c r="Q375" s="22"/>
      <c r="R375" s="22"/>
      <c r="AA375" s="22"/>
      <c r="AB375" s="22"/>
    </row>
    <row r="376" spans="1:28" ht="12.75" customHeight="1" thickTop="1" thickBot="1" x14ac:dyDescent="0.4">
      <c r="A376" s="23">
        <v>373</v>
      </c>
      <c r="B376" s="23">
        <v>9</v>
      </c>
      <c r="C376" s="99">
        <v>42911</v>
      </c>
      <c r="D376" s="28" t="s">
        <v>102</v>
      </c>
      <c r="E376" s="24" t="str">
        <f t="shared" ref="E376:F380" si="61">VLOOKUP(M376,Teams,2)</f>
        <v>CHESHIRE AZZURRI 50</v>
      </c>
      <c r="F376" s="25" t="str">
        <f t="shared" si="61"/>
        <v>POLONIA FALCON STARS FC</v>
      </c>
      <c r="G376" s="73"/>
      <c r="H376" s="97">
        <f>VLOOKUP(E376,START_TIMES,2)</f>
        <v>0.41666666666666669</v>
      </c>
      <c r="I376" s="25" t="str">
        <f>VLOOKUP(E376,fields,2)</f>
        <v>Quinnipiac Park, Cheshire</v>
      </c>
      <c r="J376" s="75"/>
      <c r="M376" s="5" t="s">
        <v>130</v>
      </c>
      <c r="N376" s="5" t="s">
        <v>142</v>
      </c>
    </row>
    <row r="377" spans="1:28" ht="12.75" customHeight="1" thickTop="1" thickBot="1" x14ac:dyDescent="0.4">
      <c r="A377" s="23">
        <v>374</v>
      </c>
      <c r="B377" s="23">
        <v>9</v>
      </c>
      <c r="C377" s="99">
        <v>42911</v>
      </c>
      <c r="D377" s="28" t="s">
        <v>102</v>
      </c>
      <c r="E377" s="24" t="str">
        <f t="shared" si="61"/>
        <v>NEW BRITAIN FALCONS FC</v>
      </c>
      <c r="F377" s="25" t="str">
        <f t="shared" si="61"/>
        <v>CLUB NAPOLI 50</v>
      </c>
      <c r="G377" s="73"/>
      <c r="H377" s="97">
        <f>VLOOKUP(E377,START_TIMES,2)</f>
        <v>0.41666666666666702</v>
      </c>
      <c r="I377" s="25" t="str">
        <f>VLOOKUP(E377,fields,2)</f>
        <v>Falcon Field, New Britain</v>
      </c>
      <c r="J377" s="75"/>
      <c r="M377" s="5" t="s">
        <v>141</v>
      </c>
      <c r="N377" s="5" t="s">
        <v>131</v>
      </c>
    </row>
    <row r="378" spans="1:28" ht="12.75" customHeight="1" thickTop="1" thickBot="1" x14ac:dyDescent="0.4">
      <c r="A378" s="23">
        <v>375</v>
      </c>
      <c r="B378" s="23">
        <v>9</v>
      </c>
      <c r="C378" s="99">
        <v>42911</v>
      </c>
      <c r="D378" s="28" t="s">
        <v>102</v>
      </c>
      <c r="E378" s="24" t="str">
        <f t="shared" si="61"/>
        <v>VASCO DA GAMA 50</v>
      </c>
      <c r="F378" s="25" t="str">
        <f t="shared" si="61"/>
        <v xml:space="preserve">GLASTONBURY CELTIC </v>
      </c>
      <c r="G378" s="73"/>
      <c r="H378" s="97">
        <f>VLOOKUP(E378,START_TIMES,2)</f>
        <v>0.41666666666666702</v>
      </c>
      <c r="I378" s="25" t="str">
        <f>VLOOKUP(E378,fields,2)</f>
        <v>Veterans Memorial Park, Bridgeport</v>
      </c>
      <c r="J378" s="75"/>
      <c r="M378" s="5" t="s">
        <v>144</v>
      </c>
      <c r="N378" s="5" t="s">
        <v>133</v>
      </c>
    </row>
    <row r="379" spans="1:28" ht="12.75" customHeight="1" thickTop="1" thickBot="1" x14ac:dyDescent="0.4">
      <c r="A379" s="23">
        <v>376</v>
      </c>
      <c r="B379" s="23">
        <v>9</v>
      </c>
      <c r="C379" s="99">
        <v>42911</v>
      </c>
      <c r="D379" s="28" t="s">
        <v>102</v>
      </c>
      <c r="E379" s="24" t="str">
        <f t="shared" si="61"/>
        <v>DARIEN BLUE WAVE</v>
      </c>
      <c r="F379" s="25" t="str">
        <f t="shared" si="61"/>
        <v>HARTFORD CAVALIERS</v>
      </c>
      <c r="G379" s="73"/>
      <c r="H379" s="97">
        <f>VLOOKUP(E379,START_TIMES,2)</f>
        <v>0.375</v>
      </c>
      <c r="I379" s="25" t="str">
        <f>VLOOKUP(E379,fields,2)</f>
        <v>Middlesex MS (Lower), Darien</v>
      </c>
      <c r="J379" s="75"/>
      <c r="M379" s="5" t="s">
        <v>132</v>
      </c>
      <c r="N379" s="5" t="s">
        <v>138</v>
      </c>
    </row>
    <row r="380" spans="1:28" ht="12.75" customHeight="1" thickTop="1" x14ac:dyDescent="0.35">
      <c r="A380" s="23">
        <v>377</v>
      </c>
      <c r="B380" s="23">
        <v>9</v>
      </c>
      <c r="C380" s="99">
        <v>42911</v>
      </c>
      <c r="D380" s="65" t="s">
        <v>102</v>
      </c>
      <c r="E380" s="24" t="str">
        <f t="shared" si="61"/>
        <v>GREENWICH GUNNERS 50</v>
      </c>
      <c r="F380" s="25" t="str">
        <f t="shared" si="61"/>
        <v>GUILFORD BLACK EAGLES</v>
      </c>
      <c r="G380" s="73"/>
      <c r="H380" s="97">
        <f>VLOOKUP(E380,START_TIMES,2)</f>
        <v>0.41666666666666702</v>
      </c>
      <c r="I380" s="25" t="str">
        <f>VLOOKUP(E380,fields,2)</f>
        <v>tbd</v>
      </c>
      <c r="J380" s="75"/>
      <c r="M380" s="5" t="s">
        <v>134</v>
      </c>
      <c r="N380" s="5" t="s">
        <v>136</v>
      </c>
    </row>
    <row r="381" spans="1:28" ht="12.75" customHeight="1" thickBot="1" x14ac:dyDescent="0.4">
      <c r="A381" s="23">
        <v>378</v>
      </c>
      <c r="B381" s="23" t="s">
        <v>0</v>
      </c>
      <c r="C381" s="99"/>
      <c r="D381" s="27" t="s">
        <v>0</v>
      </c>
      <c r="E381" s="24"/>
      <c r="F381" s="25"/>
      <c r="G381" s="73"/>
      <c r="H381" s="97"/>
      <c r="I381" s="25"/>
      <c r="J381" s="75"/>
      <c r="M381" s="2"/>
      <c r="N381" s="2"/>
      <c r="Q381" s="22"/>
      <c r="R381" s="22"/>
      <c r="AA381" s="22"/>
      <c r="AB381" s="22"/>
    </row>
    <row r="382" spans="1:28" ht="12.75" customHeight="1" thickTop="1" thickBot="1" x14ac:dyDescent="0.4">
      <c r="A382" s="23">
        <v>379</v>
      </c>
      <c r="B382" s="23">
        <v>9</v>
      </c>
      <c r="C382" s="99">
        <v>42911</v>
      </c>
      <c r="D382" s="39" t="s">
        <v>103</v>
      </c>
      <c r="E382" s="24" t="str">
        <f t="shared" ref="E382:F386" si="62">VLOOKUP(M382,Teams,2)</f>
        <v>EAST HAVEN SC</v>
      </c>
      <c r="F382" s="25" t="str">
        <f t="shared" si="62"/>
        <v>WATERBURY PONTES</v>
      </c>
      <c r="G382" s="73"/>
      <c r="H382" s="97">
        <f>VLOOKUP(E382,START_TIMES,2)</f>
        <v>0.41666666666666702</v>
      </c>
      <c r="I382" s="25" t="str">
        <f>VLOOKUP(E382,fields,2)</f>
        <v>Moulthrop Field, East Haven</v>
      </c>
      <c r="J382" s="75"/>
      <c r="M382" s="5" t="s">
        <v>146</v>
      </c>
      <c r="N382" s="5" t="s">
        <v>143</v>
      </c>
    </row>
    <row r="383" spans="1:28" ht="12.75" customHeight="1" thickTop="1" thickBot="1" x14ac:dyDescent="0.4">
      <c r="A383" s="23">
        <v>380</v>
      </c>
      <c r="B383" s="23">
        <v>9</v>
      </c>
      <c r="C383" s="99">
        <v>42911</v>
      </c>
      <c r="D383" s="39" t="s">
        <v>103</v>
      </c>
      <c r="E383" s="24" t="str">
        <f t="shared" si="62"/>
        <v>SOUTHBURY BOOMERS</v>
      </c>
      <c r="F383" s="25" t="str">
        <f t="shared" si="62"/>
        <v>FARMINGTON WHITE OWLS</v>
      </c>
      <c r="G383" s="73"/>
      <c r="H383" s="97">
        <f>VLOOKUP(E383,START_TIMES,2)</f>
        <v>0.41666666666666702</v>
      </c>
      <c r="I383" s="25" t="str">
        <f>VLOOKUP(E383,fields,2)</f>
        <v>Settlers Park, Southbury</v>
      </c>
      <c r="J383" s="75"/>
      <c r="M383" s="5" t="s">
        <v>140</v>
      </c>
      <c r="N383" s="5" t="s">
        <v>147</v>
      </c>
    </row>
    <row r="384" spans="1:28" ht="12.75" customHeight="1" thickTop="1" thickBot="1" x14ac:dyDescent="0.4">
      <c r="A384" s="23">
        <v>381</v>
      </c>
      <c r="B384" s="23">
        <v>9</v>
      </c>
      <c r="C384" s="99">
        <v>42911</v>
      </c>
      <c r="D384" s="39" t="s">
        <v>103</v>
      </c>
      <c r="E384" s="24" t="str">
        <f t="shared" si="62"/>
        <v>WEST HAVEN GRAYS</v>
      </c>
      <c r="F384" s="25" t="str">
        <f t="shared" si="62"/>
        <v>GREENWICH PUMAS LEGENDS</v>
      </c>
      <c r="G384" s="73"/>
      <c r="H384" s="97">
        <f>VLOOKUP(E384,START_TIMES,2)</f>
        <v>0.41666666666666702</v>
      </c>
      <c r="I384" s="25" t="str">
        <f>VLOOKUP(E384,fields,2)</f>
        <v>Pagels Field, West Haven</v>
      </c>
      <c r="J384" s="75"/>
      <c r="M384" s="5" t="s">
        <v>145</v>
      </c>
      <c r="N384" s="5" t="s">
        <v>149</v>
      </c>
    </row>
    <row r="385" spans="1:28" ht="12.75" customHeight="1" thickTop="1" thickBot="1" x14ac:dyDescent="0.4">
      <c r="A385" s="23">
        <v>382</v>
      </c>
      <c r="B385" s="23">
        <v>9</v>
      </c>
      <c r="C385" s="99">
        <v>42911</v>
      </c>
      <c r="D385" s="39" t="s">
        <v>103</v>
      </c>
      <c r="E385" s="24" t="str">
        <f t="shared" si="62"/>
        <v>GREENWICH ARSENAL 50</v>
      </c>
      <c r="F385" s="25" t="str">
        <f t="shared" si="62"/>
        <v>NORTH BRANFORD LEGENDS</v>
      </c>
      <c r="G385" s="73"/>
      <c r="H385" s="97">
        <f>VLOOKUP(E385,START_TIMES,2)</f>
        <v>0.41666666666666702</v>
      </c>
      <c r="I385" s="25" t="str">
        <f>VLOOKUP(E385,fields,2)</f>
        <v>tbd</v>
      </c>
      <c r="J385" s="75"/>
      <c r="M385" s="5" t="s">
        <v>148</v>
      </c>
      <c r="N385" s="5" t="s">
        <v>139</v>
      </c>
    </row>
    <row r="386" spans="1:28" ht="12.75" customHeight="1" thickTop="1" x14ac:dyDescent="0.35">
      <c r="A386" s="23">
        <v>383</v>
      </c>
      <c r="B386" s="23">
        <v>9</v>
      </c>
      <c r="C386" s="99">
        <v>42911</v>
      </c>
      <c r="D386" s="70" t="s">
        <v>103</v>
      </c>
      <c r="E386" s="24" t="str">
        <f t="shared" si="62"/>
        <v>MOODUS SC</v>
      </c>
      <c r="F386" s="25" t="str">
        <f t="shared" si="62"/>
        <v>NAUGATUCK RIVER RATS</v>
      </c>
      <c r="G386" s="73"/>
      <c r="H386" s="97">
        <f>VLOOKUP(E386,START_TIMES,2)</f>
        <v>0.41666666666666702</v>
      </c>
      <c r="I386" s="25" t="str">
        <f>VLOOKUP(E386,fields,2)</f>
        <v>Nathan Hale-Ray HS, Moodus</v>
      </c>
      <c r="J386" s="75"/>
      <c r="M386" s="5" t="s">
        <v>135</v>
      </c>
      <c r="N386" s="5" t="s">
        <v>137</v>
      </c>
    </row>
    <row r="387" spans="1:28" ht="12.75" customHeight="1" x14ac:dyDescent="0.35">
      <c r="A387" s="23">
        <v>384</v>
      </c>
      <c r="B387" s="23"/>
      <c r="C387" s="99"/>
      <c r="D387" s="70" t="s">
        <v>0</v>
      </c>
      <c r="E387" s="79"/>
      <c r="F387" s="25"/>
      <c r="G387" s="73"/>
      <c r="H387" s="97"/>
      <c r="I387" s="25"/>
      <c r="J387" s="75"/>
      <c r="M387" s="5"/>
      <c r="N387" s="5"/>
      <c r="Q387" s="22"/>
      <c r="R387" s="22"/>
      <c r="AA387" s="22"/>
      <c r="AB387" s="22"/>
    </row>
    <row r="388" spans="1:28" ht="12.75" customHeight="1" x14ac:dyDescent="0.35">
      <c r="A388" s="23">
        <v>385</v>
      </c>
      <c r="B388" s="23" t="s">
        <v>0</v>
      </c>
      <c r="C388" s="99"/>
      <c r="D388" s="26" t="s">
        <v>0</v>
      </c>
      <c r="E388" s="24" t="s">
        <v>0</v>
      </c>
      <c r="F388" s="76" t="s">
        <v>0</v>
      </c>
      <c r="G388" s="73"/>
      <c r="H388" s="97"/>
      <c r="I388" s="25" t="s">
        <v>0</v>
      </c>
      <c r="J388" s="75"/>
      <c r="M388" s="2"/>
      <c r="N388" s="2"/>
      <c r="Q388" s="22"/>
      <c r="R388" s="22"/>
      <c r="AA388" s="22"/>
      <c r="AB388" s="22"/>
    </row>
    <row r="389" spans="1:28" ht="22.5" x14ac:dyDescent="0.25">
      <c r="A389" s="23">
        <v>386</v>
      </c>
      <c r="B389" s="105" t="s">
        <v>0</v>
      </c>
      <c r="C389" s="109"/>
      <c r="D389" s="109"/>
      <c r="E389" s="109" t="s">
        <v>611</v>
      </c>
      <c r="F389" s="108"/>
      <c r="G389" s="108"/>
      <c r="H389" s="107"/>
      <c r="I389" s="107"/>
      <c r="J389" s="107"/>
      <c r="K389" s="107"/>
      <c r="L389" s="107"/>
      <c r="M389" s="107"/>
      <c r="N389" s="107"/>
    </row>
    <row r="390" spans="1:28" ht="12" customHeight="1" thickBot="1" x14ac:dyDescent="0.4">
      <c r="A390" s="23">
        <v>387</v>
      </c>
      <c r="B390" s="23" t="s">
        <v>0</v>
      </c>
      <c r="C390" s="99"/>
      <c r="D390" s="26" t="s">
        <v>0</v>
      </c>
      <c r="E390" s="24" t="s">
        <v>0</v>
      </c>
      <c r="F390" s="76" t="s">
        <v>0</v>
      </c>
      <c r="G390" s="73"/>
      <c r="H390" s="97"/>
      <c r="I390" s="25" t="s">
        <v>0</v>
      </c>
      <c r="J390" s="75"/>
      <c r="M390" s="2"/>
      <c r="N390" s="2"/>
      <c r="Q390" s="22"/>
      <c r="R390" s="22"/>
      <c r="AA390" s="22"/>
      <c r="AB390" s="22"/>
    </row>
    <row r="391" spans="1:28" ht="12.75" customHeight="1" thickTop="1" thickBot="1" x14ac:dyDescent="0.4">
      <c r="A391" s="23">
        <v>388</v>
      </c>
      <c r="B391" s="23">
        <v>10</v>
      </c>
      <c r="C391" s="99">
        <v>42967</v>
      </c>
      <c r="D391" s="34" t="s">
        <v>10</v>
      </c>
      <c r="E391" s="24" t="str">
        <f t="shared" ref="E391:F395" si="63">VLOOKUP(M391,Teams,2)</f>
        <v>ECUACHAMOS FC</v>
      </c>
      <c r="F391" s="25" t="str">
        <f t="shared" si="63"/>
        <v>NEWINGTON PORTUGUESE 30</v>
      </c>
      <c r="G391" s="73"/>
      <c r="H391" s="97">
        <f>VLOOKUP(E391,START_TIMES,2)</f>
        <v>0.41666666666666702</v>
      </c>
      <c r="I391" s="25" t="str">
        <f>VLOOKUP(E391,FallFields1,2)</f>
        <v>Witek Park, Derby</v>
      </c>
      <c r="J391" s="75"/>
      <c r="M391" s="5" t="s">
        <v>93</v>
      </c>
      <c r="N391" s="5" t="s">
        <v>92</v>
      </c>
    </row>
    <row r="392" spans="1:28" ht="12.75" customHeight="1" thickTop="1" thickBot="1" x14ac:dyDescent="0.4">
      <c r="A392" s="23">
        <v>389</v>
      </c>
      <c r="B392" s="23">
        <v>10</v>
      </c>
      <c r="C392" s="99">
        <v>42967</v>
      </c>
      <c r="D392" s="34" t="s">
        <v>10</v>
      </c>
      <c r="E392" s="24" t="str">
        <f t="shared" si="63"/>
        <v>MILFORD TUESDAY</v>
      </c>
      <c r="F392" s="25" t="str">
        <f t="shared" si="63"/>
        <v>SHELTON FC</v>
      </c>
      <c r="G392" s="73"/>
      <c r="H392" s="97">
        <f>VLOOKUP(E392,START_TIMES,2)</f>
        <v>0.33333333333333331</v>
      </c>
      <c r="I392" s="25" t="str">
        <f>VLOOKUP(E392,FallFields1,2)</f>
        <v>Fred Wolfe Park, Orange</v>
      </c>
      <c r="J392" s="75"/>
      <c r="M392" s="5" t="s">
        <v>94</v>
      </c>
      <c r="N392" s="5" t="s">
        <v>95</v>
      </c>
    </row>
    <row r="393" spans="1:28" ht="12.75" customHeight="1" thickTop="1" thickBot="1" x14ac:dyDescent="0.4">
      <c r="A393" s="23">
        <v>390</v>
      </c>
      <c r="B393" s="23">
        <v>10</v>
      </c>
      <c r="C393" s="99">
        <v>42967</v>
      </c>
      <c r="D393" s="34" t="s">
        <v>10</v>
      </c>
      <c r="E393" s="24" t="str">
        <f t="shared" si="63"/>
        <v>DANBURY UNITED 30</v>
      </c>
      <c r="F393" s="25" t="str">
        <f t="shared" si="63"/>
        <v>CLINTON FC</v>
      </c>
      <c r="G393" s="73"/>
      <c r="H393" s="97">
        <v>0.41666666666666669</v>
      </c>
      <c r="I393" s="25" t="str">
        <f>VLOOKUP(E393,FallFields1,2)</f>
        <v>Portuguese Cultural Center, Danbury</v>
      </c>
      <c r="J393" s="75"/>
      <c r="K393" s="1" t="s">
        <v>0</v>
      </c>
      <c r="M393" s="5" t="s">
        <v>96</v>
      </c>
      <c r="N393" s="5" t="s">
        <v>97</v>
      </c>
    </row>
    <row r="394" spans="1:28" ht="12.75" customHeight="1" thickTop="1" thickBot="1" x14ac:dyDescent="0.4">
      <c r="A394" s="23">
        <v>391</v>
      </c>
      <c r="B394" s="23">
        <v>10</v>
      </c>
      <c r="C394" s="99">
        <v>42967</v>
      </c>
      <c r="D394" s="34" t="s">
        <v>10</v>
      </c>
      <c r="E394" s="24" t="str">
        <f t="shared" si="63"/>
        <v>GREENWICH ARSENAL 30</v>
      </c>
      <c r="F394" s="25" t="str">
        <f t="shared" si="63"/>
        <v>NORTH BRANFORD 30</v>
      </c>
      <c r="G394" s="73"/>
      <c r="H394" s="97">
        <f>VLOOKUP(E394,START_TIMES,2)</f>
        <v>0.41666666666666702</v>
      </c>
      <c r="I394" s="25" t="str">
        <f>VLOOKUP(E394,FallFields1,2)</f>
        <v>tbd</v>
      </c>
      <c r="J394" s="75"/>
      <c r="M394" s="5" t="s">
        <v>99</v>
      </c>
      <c r="N394" s="5" t="s">
        <v>98</v>
      </c>
    </row>
    <row r="395" spans="1:28" ht="12.75" customHeight="1" thickTop="1" x14ac:dyDescent="0.35">
      <c r="A395" s="23">
        <v>392</v>
      </c>
      <c r="B395" s="23">
        <v>10</v>
      </c>
      <c r="C395" s="99">
        <v>42967</v>
      </c>
      <c r="D395" s="71" t="s">
        <v>10</v>
      </c>
      <c r="E395" s="24" t="str">
        <f t="shared" si="63"/>
        <v>VASCO DA GAMA 30</v>
      </c>
      <c r="F395" s="25" t="str">
        <f t="shared" si="63"/>
        <v>POLONEZ UNITED</v>
      </c>
      <c r="G395" s="73"/>
      <c r="H395" s="97">
        <f>VLOOKUP(E395,START_TIMES,2)</f>
        <v>0.33333333333333331</v>
      </c>
      <c r="I395" s="25" t="str">
        <f>VLOOKUP(E395,FallFields1,2)</f>
        <v>Wakeman Park, Westport</v>
      </c>
      <c r="J395" s="75"/>
      <c r="M395" s="5" t="s">
        <v>101</v>
      </c>
      <c r="N395" s="5" t="s">
        <v>100</v>
      </c>
    </row>
    <row r="396" spans="1:28" ht="12.75" customHeight="1" thickBot="1" x14ac:dyDescent="0.4">
      <c r="A396" s="23">
        <v>393</v>
      </c>
      <c r="B396" s="23" t="s">
        <v>0</v>
      </c>
      <c r="C396" s="99"/>
      <c r="D396" s="27" t="s">
        <v>0</v>
      </c>
      <c r="E396" s="24"/>
      <c r="F396" s="25"/>
      <c r="G396" s="73"/>
      <c r="H396" s="97"/>
      <c r="I396" s="25"/>
      <c r="J396" s="75"/>
      <c r="M396" s="2"/>
      <c r="N396" s="2"/>
      <c r="Q396" s="22"/>
      <c r="R396" s="22"/>
      <c r="AA396" s="22"/>
      <c r="AB396" s="22"/>
    </row>
    <row r="397" spans="1:28" ht="12.75" customHeight="1" thickTop="1" thickBot="1" x14ac:dyDescent="0.4">
      <c r="A397" s="23">
        <v>394</v>
      </c>
      <c r="B397" s="23">
        <v>10</v>
      </c>
      <c r="C397" s="99">
        <v>42967</v>
      </c>
      <c r="D397" s="35" t="s">
        <v>175</v>
      </c>
      <c r="E397" s="24" t="str">
        <f t="shared" ref="E397:F401" si="64">VLOOKUP(M397,Teams,2)</f>
        <v>CLUB NAPOLI 30</v>
      </c>
      <c r="F397" s="25" t="str">
        <f t="shared" si="64"/>
        <v>MILFORD AMIGOS</v>
      </c>
      <c r="G397" s="73"/>
      <c r="H397" s="97">
        <f>VLOOKUP(E397,START_TIMES,2)</f>
        <v>0.41666666666666702</v>
      </c>
      <c r="I397" s="25" t="str">
        <f>VLOOKUP(E397,FallFields1,2)</f>
        <v>Quinnipiac Park, Cheshire</v>
      </c>
      <c r="J397" s="75"/>
      <c r="M397" s="5" t="s">
        <v>152</v>
      </c>
      <c r="N397" s="5" t="s">
        <v>155</v>
      </c>
    </row>
    <row r="398" spans="1:28" ht="12.75" customHeight="1" thickTop="1" thickBot="1" x14ac:dyDescent="0.4">
      <c r="A398" s="23">
        <v>395</v>
      </c>
      <c r="B398" s="23">
        <v>10</v>
      </c>
      <c r="C398" s="99">
        <v>42967</v>
      </c>
      <c r="D398" s="35" t="s">
        <v>175</v>
      </c>
      <c r="E398" s="24" t="str">
        <f t="shared" si="64"/>
        <v>LITCHFIELD COUNTY BLUES</v>
      </c>
      <c r="F398" s="25" t="str">
        <f t="shared" si="64"/>
        <v>STAMFORD FC</v>
      </c>
      <c r="G398" s="73"/>
      <c r="H398" s="97">
        <f>VLOOKUP(E398,START_TIMES,2)</f>
        <v>0.41666666666666702</v>
      </c>
      <c r="I398" s="25" t="str">
        <f>VLOOKUP(E398,FallFields1,2)</f>
        <v>Whittlesey Harrison, Morris</v>
      </c>
      <c r="J398" s="75"/>
      <c r="M398" s="5" t="s">
        <v>154</v>
      </c>
      <c r="N398" s="5" t="s">
        <v>158</v>
      </c>
    </row>
    <row r="399" spans="1:28" ht="12.75" customHeight="1" thickTop="1" thickBot="1" x14ac:dyDescent="0.4">
      <c r="A399" s="23">
        <v>396</v>
      </c>
      <c r="B399" s="23">
        <v>10</v>
      </c>
      <c r="C399" s="99">
        <v>42967</v>
      </c>
      <c r="D399" s="35" t="s">
        <v>175</v>
      </c>
      <c r="E399" s="24" t="str">
        <f t="shared" si="64"/>
        <v>BYE</v>
      </c>
      <c r="F399" s="25" t="str">
        <f t="shared" si="64"/>
        <v>CASEUS NEW HAVEN FC</v>
      </c>
      <c r="G399" s="73"/>
      <c r="H399" s="97">
        <f>VLOOKUP(E399,START_TIMES,2)</f>
        <v>0.41666666666666669</v>
      </c>
      <c r="I399" s="25" t="e">
        <f>VLOOKUP(E399,FallFields1,2)</f>
        <v>#N/A</v>
      </c>
      <c r="J399" s="75"/>
      <c r="M399" s="5" t="s">
        <v>150</v>
      </c>
      <c r="N399" s="5" t="s">
        <v>151</v>
      </c>
    </row>
    <row r="400" spans="1:28" ht="12.75" customHeight="1" thickTop="1" thickBot="1" x14ac:dyDescent="0.4">
      <c r="A400" s="23">
        <v>397</v>
      </c>
      <c r="B400" s="23">
        <v>10</v>
      </c>
      <c r="C400" s="99">
        <v>42967</v>
      </c>
      <c r="D400" s="35" t="s">
        <v>175</v>
      </c>
      <c r="E400" s="24" t="str">
        <f t="shared" si="64"/>
        <v>HENRY  REID FC 30</v>
      </c>
      <c r="F400" s="25" t="str">
        <f t="shared" si="64"/>
        <v>NAUGATUCK FUSION</v>
      </c>
      <c r="G400" s="73"/>
      <c r="H400" s="97">
        <f>VLOOKUP(E400,START_TIMES,2)</f>
        <v>0.41666666666666702</v>
      </c>
      <c r="I400" s="25" t="str">
        <f>VLOOKUP(E400,FallFields1,2)</f>
        <v>Ludlowe HS, Fairfield</v>
      </c>
      <c r="J400" s="75"/>
      <c r="M400" s="5" t="s">
        <v>153</v>
      </c>
      <c r="N400" s="5" t="s">
        <v>156</v>
      </c>
    </row>
    <row r="401" spans="1:28" ht="12.75" customHeight="1" thickTop="1" x14ac:dyDescent="0.35">
      <c r="A401" s="23">
        <v>398</v>
      </c>
      <c r="B401" s="23">
        <v>10</v>
      </c>
      <c r="C401" s="99">
        <v>42967</v>
      </c>
      <c r="D401" s="68" t="s">
        <v>175</v>
      </c>
      <c r="E401" s="24" t="str">
        <f t="shared" si="64"/>
        <v>WATERTOWN GEEZERS</v>
      </c>
      <c r="F401" s="25" t="str">
        <f t="shared" si="64"/>
        <v>NEWTOWN SALTY DOGS</v>
      </c>
      <c r="G401" s="73"/>
      <c r="H401" s="97">
        <f>VLOOKUP(E401,START_TIMES,2)</f>
        <v>0.41666666666666702</v>
      </c>
      <c r="I401" s="25" t="str">
        <f>VLOOKUP(E401,FallFields1,2)</f>
        <v>Swift School, Watertown</v>
      </c>
      <c r="J401" s="75"/>
      <c r="M401" s="5" t="s">
        <v>159</v>
      </c>
      <c r="N401" s="5" t="s">
        <v>157</v>
      </c>
    </row>
    <row r="402" spans="1:28" ht="12.75" customHeight="1" thickBot="1" x14ac:dyDescent="0.4">
      <c r="A402" s="23">
        <v>399</v>
      </c>
      <c r="B402" s="23" t="s">
        <v>0</v>
      </c>
      <c r="C402" s="99"/>
      <c r="D402" s="27" t="s">
        <v>0</v>
      </c>
      <c r="E402" s="24"/>
      <c r="F402" s="25"/>
      <c r="G402" s="73"/>
      <c r="H402" s="97"/>
      <c r="I402" s="25"/>
      <c r="J402" s="75"/>
      <c r="M402" s="2"/>
      <c r="N402" s="2"/>
      <c r="Q402" s="22"/>
      <c r="R402" s="22"/>
      <c r="AA402" s="22"/>
      <c r="AB402" s="22"/>
    </row>
    <row r="403" spans="1:28" ht="12.75" customHeight="1" thickTop="1" thickBot="1" x14ac:dyDescent="0.4">
      <c r="A403" s="23">
        <v>400</v>
      </c>
      <c r="B403" s="23">
        <v>10</v>
      </c>
      <c r="C403" s="99">
        <v>42967</v>
      </c>
      <c r="D403" s="36" t="s">
        <v>11</v>
      </c>
      <c r="E403" s="24" t="str">
        <f t="shared" ref="E403:F407" si="65">VLOOKUP(M403,Teams,2)</f>
        <v>FAIRFIELD GAC</v>
      </c>
      <c r="F403" s="25" t="str">
        <f t="shared" si="65"/>
        <v>RIDGEFIELD KICKS</v>
      </c>
      <c r="G403" s="73"/>
      <c r="H403" s="97">
        <v>0.33333333333333331</v>
      </c>
      <c r="I403" s="25" t="str">
        <f>VLOOKUP(E403,FallFields1,2)</f>
        <v>Ludlowe HS, Fairfield</v>
      </c>
      <c r="J403" s="75"/>
      <c r="M403" s="5" t="s">
        <v>162</v>
      </c>
      <c r="N403" s="5" t="s">
        <v>105</v>
      </c>
    </row>
    <row r="404" spans="1:28" ht="12.75" customHeight="1" thickTop="1" thickBot="1" x14ac:dyDescent="0.4">
      <c r="A404" s="23">
        <v>401</v>
      </c>
      <c r="B404" s="23">
        <v>10</v>
      </c>
      <c r="C404" s="99">
        <v>42967</v>
      </c>
      <c r="D404" s="36" t="s">
        <v>11</v>
      </c>
      <c r="E404" s="24" t="str">
        <f t="shared" si="65"/>
        <v>NORWALK MARINERS</v>
      </c>
      <c r="F404" s="25" t="str">
        <f t="shared" si="65"/>
        <v>WATERBURY ALBANIANS</v>
      </c>
      <c r="G404" s="73"/>
      <c r="H404" s="97">
        <f>VLOOKUP(E404,START_TIMES,2)</f>
        <v>0.41666666666666702</v>
      </c>
      <c r="I404" s="25" t="str">
        <f>VLOOKUP(E404,FallFields1,2)</f>
        <v>Nathan Hale MS, Norwalk</v>
      </c>
      <c r="J404" s="75"/>
      <c r="M404" s="5" t="s">
        <v>104</v>
      </c>
      <c r="N404" s="5" t="s">
        <v>108</v>
      </c>
    </row>
    <row r="405" spans="1:28" ht="12.75" customHeight="1" thickTop="1" thickBot="1" x14ac:dyDescent="0.4">
      <c r="A405" s="23">
        <v>402</v>
      </c>
      <c r="B405" s="23">
        <v>10</v>
      </c>
      <c r="C405" s="99">
        <v>42967</v>
      </c>
      <c r="D405" s="36" t="s">
        <v>11</v>
      </c>
      <c r="E405" s="24" t="str">
        <f t="shared" si="65"/>
        <v>CHESHIRE AZZURRI 40</v>
      </c>
      <c r="F405" s="25" t="str">
        <f t="shared" si="65"/>
        <v>DANBURY UNITED 40</v>
      </c>
      <c r="G405" s="73"/>
      <c r="H405" s="97">
        <f>VLOOKUP(E405,START_TIMES,2)</f>
        <v>0.41666666666666669</v>
      </c>
      <c r="I405" s="25" t="str">
        <f>VLOOKUP(E405,FallFields1,2)</f>
        <v>Quinnipiac Park, Cheshire</v>
      </c>
      <c r="J405" s="75"/>
      <c r="M405" s="5" t="s">
        <v>160</v>
      </c>
      <c r="N405" s="5" t="s">
        <v>161</v>
      </c>
    </row>
    <row r="406" spans="1:28" ht="12.75" customHeight="1" thickTop="1" thickBot="1" x14ac:dyDescent="0.4">
      <c r="A406" s="23">
        <v>403</v>
      </c>
      <c r="B406" s="23">
        <v>10</v>
      </c>
      <c r="C406" s="99">
        <v>42967</v>
      </c>
      <c r="D406" s="36" t="s">
        <v>11</v>
      </c>
      <c r="E406" s="24" t="str">
        <f t="shared" si="65"/>
        <v>STORM FC</v>
      </c>
      <c r="F406" s="25" t="str">
        <f t="shared" si="65"/>
        <v>GREENWICH PUMAS</v>
      </c>
      <c r="G406" s="73"/>
      <c r="H406" s="97">
        <f>VLOOKUP(E406,START_TIMES,2)</f>
        <v>0.375</v>
      </c>
      <c r="I406" s="25" t="str">
        <f>VLOOKUP(E406,FallFields1,2)</f>
        <v>Wakeman Park, Westport</v>
      </c>
      <c r="J406" s="75"/>
      <c r="M406" s="5" t="s">
        <v>106</v>
      </c>
      <c r="N406" s="5" t="s">
        <v>163</v>
      </c>
    </row>
    <row r="407" spans="1:28" ht="12.75" customHeight="1" thickTop="1" x14ac:dyDescent="0.35">
      <c r="A407" s="23">
        <v>404</v>
      </c>
      <c r="B407" s="23">
        <v>10</v>
      </c>
      <c r="C407" s="99">
        <v>42967</v>
      </c>
      <c r="D407" s="67" t="s">
        <v>11</v>
      </c>
      <c r="E407" s="24" t="str">
        <f t="shared" si="65"/>
        <v xml:space="preserve">WILTON WARRIORS </v>
      </c>
      <c r="F407" s="25" t="str">
        <f t="shared" si="65"/>
        <v>VASCO DA GAMA 40</v>
      </c>
      <c r="G407" s="73"/>
      <c r="H407" s="97">
        <f>VLOOKUP(E407,START_TIMES,2)</f>
        <v>0.41666666666666702</v>
      </c>
      <c r="I407" s="25" t="str">
        <f>VLOOKUP(E407,FallFields1,2)</f>
        <v>Lilly Field, Wilton</v>
      </c>
      <c r="J407" s="75"/>
      <c r="M407" s="5" t="s">
        <v>109</v>
      </c>
      <c r="N407" s="5" t="s">
        <v>107</v>
      </c>
    </row>
    <row r="408" spans="1:28" ht="12.75" customHeight="1" thickBot="1" x14ac:dyDescent="0.4">
      <c r="A408" s="23">
        <v>405</v>
      </c>
      <c r="B408" s="23" t="s">
        <v>0</v>
      </c>
      <c r="C408" s="99"/>
      <c r="D408" s="27" t="s">
        <v>0</v>
      </c>
      <c r="E408" s="24"/>
      <c r="F408" s="25"/>
      <c r="G408" s="73"/>
      <c r="H408" s="97"/>
      <c r="I408" s="25"/>
      <c r="J408" s="75"/>
      <c r="M408" s="5"/>
      <c r="N408" s="5"/>
      <c r="Q408" s="22"/>
      <c r="R408" s="22"/>
      <c r="AA408" s="22"/>
      <c r="AB408" s="22"/>
    </row>
    <row r="409" spans="1:28" ht="12.75" customHeight="1" thickTop="1" thickBot="1" x14ac:dyDescent="0.4">
      <c r="A409" s="23">
        <v>406</v>
      </c>
      <c r="B409" s="23">
        <v>10</v>
      </c>
      <c r="C409" s="99">
        <v>42967</v>
      </c>
      <c r="D409" s="37" t="s">
        <v>12</v>
      </c>
      <c r="E409" s="24" t="str">
        <f t="shared" ref="E409:F413" si="66">VLOOKUP(M409,Teams,2)</f>
        <v>GREENWICH GUNNERS 40</v>
      </c>
      <c r="F409" s="25" t="str">
        <f t="shared" si="66"/>
        <v>NEW HAVEN AMERICANS</v>
      </c>
      <c r="G409" s="73"/>
      <c r="H409" s="97">
        <f>VLOOKUP(E409,START_TIMES,2)</f>
        <v>0.41666666666666702</v>
      </c>
      <c r="I409" s="25" t="str">
        <f>VLOOKUP(E409,FallFields1,2)</f>
        <v>tbd</v>
      </c>
      <c r="J409" s="75"/>
      <c r="M409" s="5" t="s">
        <v>112</v>
      </c>
      <c r="N409" s="5" t="s">
        <v>115</v>
      </c>
    </row>
    <row r="410" spans="1:28" ht="12.75" customHeight="1" thickTop="1" thickBot="1" x14ac:dyDescent="0.4">
      <c r="A410" s="23">
        <v>407</v>
      </c>
      <c r="B410" s="23">
        <v>10</v>
      </c>
      <c r="C410" s="99">
        <v>42967</v>
      </c>
      <c r="D410" s="37" t="s">
        <v>12</v>
      </c>
      <c r="E410" s="24" t="str">
        <f t="shared" si="66"/>
        <v xml:space="preserve">GUILFORD CELTIC </v>
      </c>
      <c r="F410" s="25" t="str">
        <f t="shared" si="66"/>
        <v>SOUTHEAST ROVERS</v>
      </c>
      <c r="G410" s="73"/>
      <c r="H410" s="97">
        <f>VLOOKUP(E410,START_TIMES,2)</f>
        <v>0.41666666666666702</v>
      </c>
      <c r="I410" s="25" t="str">
        <f>VLOOKUP(E410,FallFields1,2)</f>
        <v>Bittner Park, Guilford</v>
      </c>
      <c r="J410" s="75"/>
      <c r="M410" s="5" t="s">
        <v>114</v>
      </c>
      <c r="N410" s="5" t="s">
        <v>118</v>
      </c>
    </row>
    <row r="411" spans="1:28" ht="12.75" customHeight="1" thickTop="1" thickBot="1" x14ac:dyDescent="0.4">
      <c r="A411" s="23">
        <v>408</v>
      </c>
      <c r="B411" s="23">
        <v>10</v>
      </c>
      <c r="C411" s="99">
        <v>42967</v>
      </c>
      <c r="D411" s="37" t="s">
        <v>12</v>
      </c>
      <c r="E411" s="24" t="str">
        <f t="shared" si="66"/>
        <v>DERBY QUITUS</v>
      </c>
      <c r="F411" s="25" t="str">
        <f t="shared" si="66"/>
        <v>GREENWICH ARSENAL 40</v>
      </c>
      <c r="G411" s="73"/>
      <c r="H411" s="97">
        <v>0.33333333333333331</v>
      </c>
      <c r="I411" s="25" t="str">
        <f>VLOOKUP(E411,FallFields1,2)</f>
        <v>Witek Park, Derby</v>
      </c>
      <c r="J411" s="75"/>
      <c r="M411" s="5" t="s">
        <v>110</v>
      </c>
      <c r="N411" s="5" t="s">
        <v>111</v>
      </c>
    </row>
    <row r="412" spans="1:28" ht="12.75" customHeight="1" thickTop="1" thickBot="1" x14ac:dyDescent="0.4">
      <c r="A412" s="23">
        <v>409</v>
      </c>
      <c r="B412" s="23">
        <v>10</v>
      </c>
      <c r="C412" s="99">
        <v>42967</v>
      </c>
      <c r="D412" s="37" t="s">
        <v>12</v>
      </c>
      <c r="E412" s="24" t="str">
        <f t="shared" si="66"/>
        <v>GUILFORD BELL CURVE</v>
      </c>
      <c r="F412" s="25" t="str">
        <f t="shared" si="66"/>
        <v>NEWINGTON PORTUGUESE 40</v>
      </c>
      <c r="G412" s="73"/>
      <c r="H412" s="97">
        <f>VLOOKUP(E412,START_TIMES,2)</f>
        <v>0.41666666666666702</v>
      </c>
      <c r="I412" s="25" t="str">
        <f>VLOOKUP(E412,FallFields1,2)</f>
        <v>Calvin Leete School, Guilford</v>
      </c>
      <c r="J412" s="75"/>
      <c r="M412" s="5" t="s">
        <v>113</v>
      </c>
      <c r="N412" s="5" t="s">
        <v>116</v>
      </c>
    </row>
    <row r="413" spans="1:28" ht="12.75" customHeight="1" thickTop="1" x14ac:dyDescent="0.35">
      <c r="A413" s="23">
        <v>410</v>
      </c>
      <c r="B413" s="23">
        <v>10</v>
      </c>
      <c r="C413" s="99">
        <v>42967</v>
      </c>
      <c r="D413" s="66" t="s">
        <v>12</v>
      </c>
      <c r="E413" s="24" t="str">
        <f t="shared" si="66"/>
        <v>STAMFORD UNITED</v>
      </c>
      <c r="F413" s="25" t="str">
        <f t="shared" si="66"/>
        <v xml:space="preserve">NORWALK SPORT COLOMBIA </v>
      </c>
      <c r="G413" s="73"/>
      <c r="H413" s="97">
        <f>VLOOKUP(E413,START_TIMES,2)</f>
        <v>0.41666666666666702</v>
      </c>
      <c r="I413" s="25" t="str">
        <f>VLOOKUP(E413,FallFields1,2)</f>
        <v>West Beach Fields, Stamford</v>
      </c>
      <c r="J413" s="75"/>
      <c r="M413" s="5" t="s">
        <v>119</v>
      </c>
      <c r="N413" s="5" t="s">
        <v>117</v>
      </c>
    </row>
    <row r="414" spans="1:28" ht="12.75" customHeight="1" thickBot="1" x14ac:dyDescent="0.4">
      <c r="A414" s="23">
        <v>411</v>
      </c>
      <c r="B414" s="23" t="s">
        <v>0</v>
      </c>
      <c r="C414" s="99"/>
      <c r="D414" s="27" t="s">
        <v>0</v>
      </c>
      <c r="E414" s="24"/>
      <c r="F414" s="25"/>
      <c r="G414" s="73"/>
      <c r="H414" s="97"/>
      <c r="I414" s="25"/>
      <c r="J414" s="75"/>
      <c r="M414" s="5"/>
      <c r="N414" s="5"/>
      <c r="Q414" s="22"/>
      <c r="R414" s="22"/>
      <c r="AA414" s="22"/>
      <c r="AB414" s="22"/>
    </row>
    <row r="415" spans="1:28" ht="12.75" customHeight="1" thickTop="1" thickBot="1" x14ac:dyDescent="0.4">
      <c r="A415" s="23">
        <v>412</v>
      </c>
      <c r="B415" s="23">
        <v>10</v>
      </c>
      <c r="C415" s="99">
        <v>42967</v>
      </c>
      <c r="D415" s="38" t="s">
        <v>13</v>
      </c>
      <c r="E415" s="24" t="str">
        <f t="shared" ref="E415:F419" si="67">VLOOKUP(M415,Teams,2)</f>
        <v>HAMDEN UNITED</v>
      </c>
      <c r="F415" s="25" t="str">
        <f t="shared" si="67"/>
        <v>NORTH HAVEN SC</v>
      </c>
      <c r="G415" s="73"/>
      <c r="H415" s="97">
        <f>VLOOKUP(E415,START_TIMES,2)</f>
        <v>0.41666666666666702</v>
      </c>
      <c r="I415" s="25" t="str">
        <f>VLOOKUP(E415,FallFields1,2)</f>
        <v>Hamden MS, Hamden</v>
      </c>
      <c r="J415" s="75"/>
      <c r="M415" s="5" t="s">
        <v>122</v>
      </c>
      <c r="N415" s="5" t="s">
        <v>125</v>
      </c>
    </row>
    <row r="416" spans="1:28" ht="12.75" customHeight="1" thickTop="1" thickBot="1" x14ac:dyDescent="0.4">
      <c r="A416" s="23">
        <v>413</v>
      </c>
      <c r="B416" s="23">
        <v>10</v>
      </c>
      <c r="C416" s="99">
        <v>42967</v>
      </c>
      <c r="D416" s="38" t="s">
        <v>13</v>
      </c>
      <c r="E416" s="24" t="str">
        <f t="shared" si="67"/>
        <v>NORTH BRANFORD 40</v>
      </c>
      <c r="F416" s="25" t="str">
        <f t="shared" si="67"/>
        <v>WALLINGFORD MORELIA</v>
      </c>
      <c r="G416" s="73"/>
      <c r="H416" s="97">
        <f>VLOOKUP(E416,START_TIMES,2)</f>
        <v>0.41666666666666702</v>
      </c>
      <c r="I416" s="25" t="str">
        <f>VLOOKUP(E416,FallFields1,2)</f>
        <v>Coginchaug HS, Durham</v>
      </c>
      <c r="J416" s="75"/>
      <c r="M416" s="5" t="s">
        <v>124</v>
      </c>
      <c r="N416" s="5" t="s">
        <v>128</v>
      </c>
    </row>
    <row r="417" spans="1:28" ht="12.75" customHeight="1" thickTop="1" thickBot="1" x14ac:dyDescent="0.4">
      <c r="A417" s="23">
        <v>414</v>
      </c>
      <c r="B417" s="23">
        <v>10</v>
      </c>
      <c r="C417" s="99">
        <v>42967</v>
      </c>
      <c r="D417" s="38" t="s">
        <v>13</v>
      </c>
      <c r="E417" s="24" t="str">
        <f t="shared" si="67"/>
        <v xml:space="preserve">CHESHIRE UNITED </v>
      </c>
      <c r="F417" s="25" t="str">
        <f t="shared" si="67"/>
        <v>ELI'S FC</v>
      </c>
      <c r="G417" s="73"/>
      <c r="H417" s="97">
        <v>0.33333333333333331</v>
      </c>
      <c r="I417" s="25" t="str">
        <f>VLOOKUP(E417,FallFields1,2)</f>
        <v>Quinnipiac Park, Cheshire</v>
      </c>
      <c r="J417" s="75"/>
      <c r="M417" s="5" t="s">
        <v>120</v>
      </c>
      <c r="N417" s="5" t="s">
        <v>121</v>
      </c>
    </row>
    <row r="418" spans="1:28" ht="12.75" customHeight="1" thickTop="1" thickBot="1" x14ac:dyDescent="0.4">
      <c r="A418" s="23">
        <v>415</v>
      </c>
      <c r="B418" s="23">
        <v>10</v>
      </c>
      <c r="C418" s="99">
        <v>42967</v>
      </c>
      <c r="D418" s="38" t="s">
        <v>13</v>
      </c>
      <c r="E418" s="24" t="str">
        <f t="shared" si="67"/>
        <v>PAN ZONES</v>
      </c>
      <c r="F418" s="25" t="str">
        <f t="shared" si="67"/>
        <v>HENRY  REID FC 40</v>
      </c>
      <c r="G418" s="73"/>
      <c r="H418" s="97">
        <f>VLOOKUP(E418,START_TIMES,2)</f>
        <v>0.41666666666666702</v>
      </c>
      <c r="I418" s="25" t="str">
        <f>VLOOKUP(E418,FallFields1,2)</f>
        <v>Stanley Quarter Park, New Britain</v>
      </c>
      <c r="J418" s="75"/>
      <c r="M418" s="137" t="s">
        <v>126</v>
      </c>
      <c r="N418" s="137" t="s">
        <v>123</v>
      </c>
    </row>
    <row r="419" spans="1:28" ht="12.75" customHeight="1" thickTop="1" x14ac:dyDescent="0.35">
      <c r="A419" s="23">
        <v>416</v>
      </c>
      <c r="B419" s="23">
        <v>10</v>
      </c>
      <c r="C419" s="99">
        <v>42967</v>
      </c>
      <c r="D419" s="69" t="s">
        <v>13</v>
      </c>
      <c r="E419" s="24" t="str">
        <f t="shared" si="67"/>
        <v>WILTON WOLVES</v>
      </c>
      <c r="F419" s="25" t="str">
        <f t="shared" si="67"/>
        <v>STAMFORD CITY</v>
      </c>
      <c r="G419" s="73"/>
      <c r="H419" s="97">
        <f>VLOOKUP(E419,START_TIMES,2)</f>
        <v>0.41666666666666702</v>
      </c>
      <c r="I419" s="25" t="str">
        <f>VLOOKUP(E419,FallFields1,2)</f>
        <v>Middlebrook School, Wilton</v>
      </c>
      <c r="J419" s="75"/>
      <c r="M419" s="5" t="s">
        <v>129</v>
      </c>
      <c r="N419" s="5" t="s">
        <v>127</v>
      </c>
    </row>
    <row r="420" spans="1:28" ht="12.75" customHeight="1" thickBot="1" x14ac:dyDescent="0.4">
      <c r="A420" s="23">
        <v>417</v>
      </c>
      <c r="B420" s="23" t="s">
        <v>0</v>
      </c>
      <c r="C420" s="99"/>
      <c r="D420" s="27" t="s">
        <v>0</v>
      </c>
      <c r="E420" s="24"/>
      <c r="F420" s="25"/>
      <c r="G420" s="73"/>
      <c r="H420" s="97"/>
      <c r="I420" s="25"/>
      <c r="J420" s="75"/>
      <c r="M420" s="2"/>
      <c r="N420" s="2"/>
      <c r="Q420" s="22"/>
      <c r="R420" s="22"/>
    </row>
    <row r="421" spans="1:28" ht="12.75" customHeight="1" thickTop="1" thickBot="1" x14ac:dyDescent="0.4">
      <c r="A421" s="23">
        <v>418</v>
      </c>
      <c r="B421" s="23">
        <v>10</v>
      </c>
      <c r="C421" s="99">
        <v>42967</v>
      </c>
      <c r="D421" s="28" t="s">
        <v>102</v>
      </c>
      <c r="E421" s="24" t="str">
        <f t="shared" ref="E421:F425" si="68">VLOOKUP(M421,Teams,2)</f>
        <v>DARIEN BLUE WAVE</v>
      </c>
      <c r="F421" s="25" t="str">
        <f t="shared" si="68"/>
        <v>GUILFORD BLACK EAGLES</v>
      </c>
      <c r="G421" s="73"/>
      <c r="H421" s="97">
        <f>VLOOKUP(E421,START_TIMES,2)</f>
        <v>0.375</v>
      </c>
      <c r="I421" s="25" t="str">
        <f>VLOOKUP(E421,FallFields1,2)</f>
        <v>Middlesex MS (Lower), Darien</v>
      </c>
      <c r="J421" s="75"/>
      <c r="M421" s="5" t="s">
        <v>132</v>
      </c>
      <c r="N421" s="5" t="s">
        <v>136</v>
      </c>
    </row>
    <row r="422" spans="1:28" ht="12.75" customHeight="1" thickTop="1" thickBot="1" x14ac:dyDescent="0.4">
      <c r="A422" s="23">
        <v>419</v>
      </c>
      <c r="B422" s="23">
        <v>10</v>
      </c>
      <c r="C422" s="99">
        <v>42967</v>
      </c>
      <c r="D422" s="28" t="s">
        <v>102</v>
      </c>
      <c r="E422" s="24" t="str">
        <f t="shared" si="68"/>
        <v>GREENWICH GUNNERS 50</v>
      </c>
      <c r="F422" s="25" t="str">
        <f t="shared" si="68"/>
        <v>POLONIA FALCON STARS FC</v>
      </c>
      <c r="G422" s="73"/>
      <c r="H422" s="97">
        <f>VLOOKUP(E422,START_TIMES,2)</f>
        <v>0.41666666666666702</v>
      </c>
      <c r="I422" s="25" t="str">
        <f>VLOOKUP(E422,FallFields1,2)</f>
        <v>tbd</v>
      </c>
      <c r="J422" s="75"/>
      <c r="M422" s="5" t="s">
        <v>134</v>
      </c>
      <c r="N422" s="5" t="s">
        <v>142</v>
      </c>
    </row>
    <row r="423" spans="1:28" ht="12.75" customHeight="1" thickTop="1" thickBot="1" x14ac:dyDescent="0.4">
      <c r="A423" s="23">
        <v>420</v>
      </c>
      <c r="B423" s="23">
        <v>10</v>
      </c>
      <c r="C423" s="99">
        <v>42967</v>
      </c>
      <c r="D423" s="28" t="s">
        <v>102</v>
      </c>
      <c r="E423" s="24" t="str">
        <f t="shared" si="68"/>
        <v>CHESHIRE AZZURRI 50</v>
      </c>
      <c r="F423" s="25" t="str">
        <f t="shared" si="68"/>
        <v>CLUB NAPOLI 50</v>
      </c>
      <c r="G423" s="73"/>
      <c r="H423" s="97">
        <v>0.33333333333333331</v>
      </c>
      <c r="I423" s="25" t="str">
        <f>VLOOKUP(E423,FallFields1,2)</f>
        <v>Quinnipiac Park, Cheshire</v>
      </c>
      <c r="J423" s="75"/>
      <c r="M423" s="5" t="s">
        <v>130</v>
      </c>
      <c r="N423" s="5" t="s">
        <v>131</v>
      </c>
    </row>
    <row r="424" spans="1:28" ht="12.75" customHeight="1" thickTop="1" thickBot="1" x14ac:dyDescent="0.4">
      <c r="A424" s="23">
        <v>421</v>
      </c>
      <c r="B424" s="23">
        <v>10</v>
      </c>
      <c r="C424" s="99">
        <v>42967</v>
      </c>
      <c r="D424" s="28" t="s">
        <v>102</v>
      </c>
      <c r="E424" s="24" t="str">
        <f t="shared" si="68"/>
        <v xml:space="preserve">GLASTONBURY CELTIC </v>
      </c>
      <c r="F424" s="25" t="str">
        <f t="shared" si="68"/>
        <v>HARTFORD CAVALIERS</v>
      </c>
      <c r="G424" s="73"/>
      <c r="H424" s="97">
        <f>VLOOKUP(E424,START_TIMES,2)</f>
        <v>0.41666666666666702</v>
      </c>
      <c r="I424" s="25" t="str">
        <f>VLOOKUP(E424,FallFields1,2)</f>
        <v>Irish American Club, Glastonbury</v>
      </c>
      <c r="J424" s="75"/>
      <c r="M424" s="5" t="s">
        <v>133</v>
      </c>
      <c r="N424" s="5" t="s">
        <v>138</v>
      </c>
    </row>
    <row r="425" spans="1:28" ht="12.75" customHeight="1" thickTop="1" x14ac:dyDescent="0.35">
      <c r="A425" s="23">
        <v>422</v>
      </c>
      <c r="B425" s="23">
        <v>10</v>
      </c>
      <c r="C425" s="99">
        <v>42967</v>
      </c>
      <c r="D425" s="65" t="s">
        <v>102</v>
      </c>
      <c r="E425" s="24" t="str">
        <f t="shared" si="68"/>
        <v>VASCO DA GAMA 50</v>
      </c>
      <c r="F425" s="25" t="str">
        <f t="shared" si="68"/>
        <v>NEW BRITAIN FALCONS FC</v>
      </c>
      <c r="G425" s="73"/>
      <c r="H425" s="97">
        <f>VLOOKUP(E425,START_TIMES,2)</f>
        <v>0.41666666666666702</v>
      </c>
      <c r="I425" s="25" t="str">
        <f>VLOOKUP(E425,FallFields1,2)</f>
        <v>Veterans Memorial Park, Bridgeport</v>
      </c>
      <c r="J425" s="75"/>
      <c r="M425" s="5" t="s">
        <v>144</v>
      </c>
      <c r="N425" s="5" t="s">
        <v>141</v>
      </c>
    </row>
    <row r="426" spans="1:28" ht="12.75" customHeight="1" thickBot="1" x14ac:dyDescent="0.4">
      <c r="A426" s="23">
        <v>423</v>
      </c>
      <c r="B426" s="23" t="s">
        <v>0</v>
      </c>
      <c r="C426" s="99"/>
      <c r="D426" s="26" t="s">
        <v>0</v>
      </c>
      <c r="E426" s="24"/>
      <c r="F426" s="25"/>
      <c r="G426" s="73"/>
      <c r="H426" s="97"/>
      <c r="I426" s="25"/>
      <c r="J426" s="75"/>
      <c r="M426" s="5"/>
      <c r="N426" s="5"/>
      <c r="Q426" s="22"/>
      <c r="R426" s="22"/>
      <c r="AB426" s="22"/>
    </row>
    <row r="427" spans="1:28" ht="12.75" customHeight="1" thickTop="1" thickBot="1" x14ac:dyDescent="0.4">
      <c r="A427" s="23">
        <v>424</v>
      </c>
      <c r="B427" s="23">
        <v>11</v>
      </c>
      <c r="C427" s="99">
        <v>42967</v>
      </c>
      <c r="D427" s="39" t="s">
        <v>103</v>
      </c>
      <c r="E427" s="24" t="str">
        <f t="shared" ref="E427:F431" si="69">VLOOKUP(M427,Teams,2)</f>
        <v>NORTH BRANFORD LEGENDS</v>
      </c>
      <c r="F427" s="25" t="str">
        <f t="shared" si="69"/>
        <v>MOODUS SC</v>
      </c>
      <c r="G427" s="73"/>
      <c r="H427" s="97">
        <f>VLOOKUP(E427,START_TIMES,2)</f>
        <v>0.41666666666666702</v>
      </c>
      <c r="I427" s="25" t="str">
        <f>VLOOKUP(E427,FallFields1,2)</f>
        <v>Northford Park, North Branford</v>
      </c>
      <c r="J427" s="75"/>
      <c r="M427" s="5" t="s">
        <v>139</v>
      </c>
      <c r="N427" s="5" t="s">
        <v>135</v>
      </c>
    </row>
    <row r="428" spans="1:28" ht="12.75" customHeight="1" thickTop="1" thickBot="1" x14ac:dyDescent="0.4">
      <c r="A428" s="23">
        <v>425</v>
      </c>
      <c r="B428" s="23">
        <v>11</v>
      </c>
      <c r="C428" s="99">
        <v>42967</v>
      </c>
      <c r="D428" s="39" t="s">
        <v>103</v>
      </c>
      <c r="E428" s="24" t="str">
        <f t="shared" si="69"/>
        <v>WEST HAVEN GRAYS</v>
      </c>
      <c r="F428" s="25" t="str">
        <f t="shared" si="69"/>
        <v>NAUGATUCK RIVER RATS</v>
      </c>
      <c r="G428" s="73"/>
      <c r="H428" s="97">
        <f>VLOOKUP(E428,START_TIMES,2)</f>
        <v>0.41666666666666702</v>
      </c>
      <c r="I428" s="25" t="str">
        <f>VLOOKUP(E428,FallFields1,2)</f>
        <v>Pagels Field, West Haven</v>
      </c>
      <c r="J428" s="75"/>
      <c r="M428" s="5" t="s">
        <v>145</v>
      </c>
      <c r="N428" s="5" t="s">
        <v>137</v>
      </c>
    </row>
    <row r="429" spans="1:28" ht="12.75" customHeight="1" thickTop="1" thickBot="1" x14ac:dyDescent="0.4">
      <c r="A429" s="23">
        <v>426</v>
      </c>
      <c r="B429" s="23">
        <v>11</v>
      </c>
      <c r="C429" s="99">
        <v>42967</v>
      </c>
      <c r="D429" s="39" t="s">
        <v>103</v>
      </c>
      <c r="E429" s="24" t="str">
        <f t="shared" si="69"/>
        <v>FARMINGTON WHITE OWLS</v>
      </c>
      <c r="F429" s="25" t="str">
        <f t="shared" si="69"/>
        <v>GREENWICH ARSENAL 50</v>
      </c>
      <c r="G429" s="73"/>
      <c r="H429" s="97">
        <f>VLOOKUP(E429,START_TIMES,2)</f>
        <v>0.41666666666666702</v>
      </c>
      <c r="I429" s="25" t="str">
        <f>VLOOKUP(E429,FallFields1,2)</f>
        <v>Tunxis Mead #9, Farmington</v>
      </c>
      <c r="J429" s="75"/>
      <c r="M429" s="5" t="s">
        <v>147</v>
      </c>
      <c r="N429" s="5" t="s">
        <v>148</v>
      </c>
    </row>
    <row r="430" spans="1:28" ht="12.75" customHeight="1" thickTop="1" thickBot="1" x14ac:dyDescent="0.4">
      <c r="A430" s="23">
        <v>427</v>
      </c>
      <c r="B430" s="23">
        <v>11</v>
      </c>
      <c r="C430" s="99">
        <v>42967</v>
      </c>
      <c r="D430" s="39" t="s">
        <v>103</v>
      </c>
      <c r="E430" s="24" t="str">
        <f t="shared" si="69"/>
        <v>GREENWICH PUMAS LEGENDS</v>
      </c>
      <c r="F430" s="25" t="str">
        <f t="shared" si="69"/>
        <v>WATERBURY PONTES</v>
      </c>
      <c r="G430" s="73"/>
      <c r="H430" s="97">
        <f>VLOOKUP(E430,START_TIMES,2)</f>
        <v>0.41666666666666702</v>
      </c>
      <c r="I430" s="25" t="str">
        <f>VLOOKUP(E430,FallFields1,2)</f>
        <v>tbd</v>
      </c>
      <c r="J430" s="75"/>
      <c r="M430" s="5" t="s">
        <v>149</v>
      </c>
      <c r="N430" s="5" t="s">
        <v>143</v>
      </c>
    </row>
    <row r="431" spans="1:28" ht="12.75" customHeight="1" thickTop="1" x14ac:dyDescent="0.35">
      <c r="A431" s="23">
        <v>428</v>
      </c>
      <c r="B431" s="23">
        <v>11</v>
      </c>
      <c r="C431" s="99">
        <v>42967</v>
      </c>
      <c r="D431" s="70" t="s">
        <v>103</v>
      </c>
      <c r="E431" s="24" t="str">
        <f t="shared" si="69"/>
        <v>SOUTHBURY BOOMERS</v>
      </c>
      <c r="F431" s="25" t="str">
        <f t="shared" si="69"/>
        <v>EAST HAVEN SC</v>
      </c>
      <c r="G431" s="73"/>
      <c r="H431" s="97">
        <f>VLOOKUP(E431,START_TIMES,2)</f>
        <v>0.41666666666666702</v>
      </c>
      <c r="I431" s="25" t="str">
        <f>VLOOKUP(E431,FallFields1,2)</f>
        <v>Settlers Park, Southbury</v>
      </c>
      <c r="J431" s="75"/>
      <c r="M431" s="5" t="s">
        <v>140</v>
      </c>
      <c r="N431" s="5" t="s">
        <v>146</v>
      </c>
    </row>
    <row r="432" spans="1:28" ht="12.75" customHeight="1" thickBot="1" x14ac:dyDescent="0.4">
      <c r="A432" s="23">
        <v>429</v>
      </c>
      <c r="B432" s="23" t="s">
        <v>0</v>
      </c>
      <c r="C432" s="99"/>
      <c r="D432" s="26" t="s">
        <v>0</v>
      </c>
      <c r="E432" s="24"/>
      <c r="F432" s="25"/>
      <c r="G432" s="73"/>
      <c r="H432" s="97"/>
      <c r="I432" s="25"/>
      <c r="J432" s="75"/>
      <c r="M432" s="2"/>
      <c r="N432" s="2"/>
      <c r="Q432" s="22"/>
      <c r="R432" s="22"/>
      <c r="AB432" s="22"/>
    </row>
    <row r="433" spans="1:18" ht="12.75" customHeight="1" thickTop="1" thickBot="1" x14ac:dyDescent="0.4">
      <c r="A433" s="23">
        <v>430</v>
      </c>
      <c r="B433" s="23">
        <v>11</v>
      </c>
      <c r="C433" s="99">
        <v>42974</v>
      </c>
      <c r="D433" s="34" t="s">
        <v>10</v>
      </c>
      <c r="E433" s="24" t="str">
        <f t="shared" ref="E433:F437" si="70">VLOOKUP(M433,Teams,2)</f>
        <v>NORTH BRANFORD 30</v>
      </c>
      <c r="F433" s="25" t="str">
        <f t="shared" si="70"/>
        <v>MILFORD TUESDAY</v>
      </c>
      <c r="G433" s="73"/>
      <c r="H433" s="97">
        <f>VLOOKUP(E433,START_TIMES,2)</f>
        <v>0.41666666666666702</v>
      </c>
      <c r="I433" s="25" t="str">
        <f>VLOOKUP(E433,FallFields1,2)</f>
        <v>Northford Park, North Branford</v>
      </c>
      <c r="J433" s="75"/>
      <c r="M433" s="5" t="s">
        <v>98</v>
      </c>
      <c r="N433" s="5" t="s">
        <v>94</v>
      </c>
    </row>
    <row r="434" spans="1:18" ht="12.75" customHeight="1" thickTop="1" thickBot="1" x14ac:dyDescent="0.4">
      <c r="A434" s="23">
        <v>431</v>
      </c>
      <c r="B434" s="23">
        <v>11</v>
      </c>
      <c r="C434" s="99">
        <v>42974</v>
      </c>
      <c r="D434" s="34" t="s">
        <v>10</v>
      </c>
      <c r="E434" s="24" t="str">
        <f t="shared" si="70"/>
        <v>VASCO DA GAMA 30</v>
      </c>
      <c r="F434" s="25" t="str">
        <f t="shared" si="70"/>
        <v>NEWINGTON PORTUGUESE 30</v>
      </c>
      <c r="G434" s="73"/>
      <c r="H434" s="97">
        <f>VLOOKUP(E434,START_TIMES,2)</f>
        <v>0.33333333333333331</v>
      </c>
      <c r="I434" s="25" t="str">
        <f>VLOOKUP(E434,FallFields1,2)</f>
        <v>Wakeman Park, Westport</v>
      </c>
      <c r="J434" s="75"/>
      <c r="M434" s="5" t="s">
        <v>101</v>
      </c>
      <c r="N434" s="5" t="s">
        <v>92</v>
      </c>
    </row>
    <row r="435" spans="1:18" ht="12.75" customHeight="1" thickTop="1" thickBot="1" x14ac:dyDescent="0.4">
      <c r="A435" s="23">
        <v>432</v>
      </c>
      <c r="B435" s="23">
        <v>11</v>
      </c>
      <c r="C435" s="99">
        <v>42974</v>
      </c>
      <c r="D435" s="34" t="s">
        <v>10</v>
      </c>
      <c r="E435" s="24" t="str">
        <f t="shared" si="70"/>
        <v>DANBURY UNITED 30</v>
      </c>
      <c r="F435" s="25" t="str">
        <f t="shared" si="70"/>
        <v>ECUACHAMOS FC</v>
      </c>
      <c r="G435" s="73"/>
      <c r="H435" s="97">
        <f>VLOOKUP(E435,START_TIMES,2)</f>
        <v>0.375</v>
      </c>
      <c r="I435" s="25" t="str">
        <f>VLOOKUP(E435,FallFields1,2)</f>
        <v>Portuguese Cultural Center, Danbury</v>
      </c>
      <c r="J435" s="75"/>
      <c r="L435" s="22"/>
      <c r="M435" s="5" t="s">
        <v>96</v>
      </c>
      <c r="N435" s="5" t="s">
        <v>93</v>
      </c>
    </row>
    <row r="436" spans="1:18" ht="12.75" customHeight="1" thickTop="1" thickBot="1" x14ac:dyDescent="0.4">
      <c r="A436" s="23">
        <v>433</v>
      </c>
      <c r="B436" s="23">
        <v>11</v>
      </c>
      <c r="C436" s="99">
        <v>42974</v>
      </c>
      <c r="D436" s="34" t="s">
        <v>10</v>
      </c>
      <c r="E436" s="24" t="str">
        <f t="shared" si="70"/>
        <v>SHELTON FC</v>
      </c>
      <c r="F436" s="25" t="str">
        <f t="shared" si="70"/>
        <v>GREENWICH ARSENAL 30</v>
      </c>
      <c r="G436" s="73"/>
      <c r="H436" s="97">
        <f>VLOOKUP(E436,START_TIMES,2)</f>
        <v>0.33333333333333331</v>
      </c>
      <c r="I436" s="25" t="str">
        <f>VLOOKUP(E436,FallFields1,2)</f>
        <v>Nike Site, Shelton</v>
      </c>
      <c r="J436" s="75"/>
      <c r="M436" s="5" t="s">
        <v>95</v>
      </c>
      <c r="N436" s="5" t="s">
        <v>99</v>
      </c>
    </row>
    <row r="437" spans="1:18" ht="12.75" customHeight="1" thickTop="1" x14ac:dyDescent="0.35">
      <c r="A437" s="23">
        <v>434</v>
      </c>
      <c r="B437" s="23">
        <v>11</v>
      </c>
      <c r="C437" s="99">
        <v>42974</v>
      </c>
      <c r="D437" s="71" t="s">
        <v>10</v>
      </c>
      <c r="E437" s="24" t="str">
        <f t="shared" si="70"/>
        <v>POLONEZ UNITED</v>
      </c>
      <c r="F437" s="25" t="str">
        <f t="shared" si="70"/>
        <v>CLINTON FC</v>
      </c>
      <c r="G437" s="73"/>
      <c r="H437" s="97">
        <f>VLOOKUP(E437,START_TIMES,2)</f>
        <v>0.375</v>
      </c>
      <c r="I437" s="25" t="str">
        <f>VLOOKUP(E437,FallFields1,2)</f>
        <v>Cromwell MS, Cromwell</v>
      </c>
      <c r="J437" s="75"/>
      <c r="M437" s="5" t="s">
        <v>100</v>
      </c>
      <c r="N437" s="5" t="s">
        <v>97</v>
      </c>
    </row>
    <row r="438" spans="1:18" ht="12.75" customHeight="1" thickBot="1" x14ac:dyDescent="0.4">
      <c r="A438" s="23">
        <v>435</v>
      </c>
      <c r="B438" s="23" t="s">
        <v>0</v>
      </c>
      <c r="C438" s="99"/>
      <c r="D438" s="26" t="s">
        <v>0</v>
      </c>
      <c r="E438" s="24"/>
      <c r="F438" s="25"/>
      <c r="G438" s="73"/>
      <c r="H438" s="97"/>
      <c r="I438" s="25"/>
      <c r="J438" s="75"/>
      <c r="M438" s="5"/>
      <c r="N438" s="5"/>
      <c r="Q438" s="22"/>
      <c r="R438" s="22"/>
    </row>
    <row r="439" spans="1:18" ht="12.75" customHeight="1" thickTop="1" thickBot="1" x14ac:dyDescent="0.4">
      <c r="A439" s="23">
        <v>436</v>
      </c>
      <c r="B439" s="23">
        <v>11</v>
      </c>
      <c r="C439" s="99">
        <v>42974</v>
      </c>
      <c r="D439" s="35" t="s">
        <v>175</v>
      </c>
      <c r="E439" s="24" t="str">
        <f t="shared" ref="E439:F443" si="71">VLOOKUP(M439,Teams,2)</f>
        <v>NAUGATUCK FUSION</v>
      </c>
      <c r="F439" s="25" t="str">
        <f t="shared" si="71"/>
        <v>LITCHFIELD COUNTY BLUES</v>
      </c>
      <c r="G439" s="73"/>
      <c r="H439" s="97">
        <f>VLOOKUP(E439,START_TIMES,2)</f>
        <v>0.41666666666666702</v>
      </c>
      <c r="I439" s="25" t="str">
        <f>VLOOKUP(E439,FallFields1,2)</f>
        <v>City Hill MS, Naugatuck</v>
      </c>
      <c r="J439" s="75"/>
      <c r="M439" s="5" t="s">
        <v>156</v>
      </c>
      <c r="N439" s="5" t="s">
        <v>154</v>
      </c>
    </row>
    <row r="440" spans="1:18" ht="12.75" customHeight="1" thickTop="1" thickBot="1" x14ac:dyDescent="0.4">
      <c r="A440" s="23">
        <v>437</v>
      </c>
      <c r="B440" s="23">
        <v>11</v>
      </c>
      <c r="C440" s="99">
        <v>42974</v>
      </c>
      <c r="D440" s="35" t="s">
        <v>175</v>
      </c>
      <c r="E440" s="24" t="str">
        <f t="shared" si="71"/>
        <v>WATERTOWN GEEZERS</v>
      </c>
      <c r="F440" s="25" t="str">
        <f t="shared" si="71"/>
        <v>MILFORD AMIGOS</v>
      </c>
      <c r="G440" s="73"/>
      <c r="H440" s="97">
        <f>VLOOKUP(E440,START_TIMES,2)</f>
        <v>0.41666666666666702</v>
      </c>
      <c r="I440" s="25" t="str">
        <f>VLOOKUP(E440,FallFields1,2)</f>
        <v>Swift School, Watertown</v>
      </c>
      <c r="J440" s="75"/>
      <c r="M440" s="5" t="s">
        <v>159</v>
      </c>
      <c r="N440" s="5" t="s">
        <v>155</v>
      </c>
    </row>
    <row r="441" spans="1:18" ht="12.75" customHeight="1" thickTop="1" thickBot="1" x14ac:dyDescent="0.4">
      <c r="A441" s="23">
        <v>438</v>
      </c>
      <c r="B441" s="23">
        <v>11</v>
      </c>
      <c r="C441" s="99">
        <v>42974</v>
      </c>
      <c r="D441" s="35" t="s">
        <v>175</v>
      </c>
      <c r="E441" s="24" t="str">
        <f t="shared" si="71"/>
        <v>CASEUS NEW HAVEN FC</v>
      </c>
      <c r="F441" s="25" t="str">
        <f t="shared" si="71"/>
        <v>CLUB NAPOLI 30</v>
      </c>
      <c r="G441" s="73"/>
      <c r="H441" s="97">
        <f>VLOOKUP(E441,START_TIMES,2)</f>
        <v>0.33333333333333331</v>
      </c>
      <c r="I441" s="25" t="str">
        <f>VLOOKUP(E441,FallFields1,2)</f>
        <v>Strong Stadium, West Haven</v>
      </c>
      <c r="J441" s="75"/>
      <c r="M441" s="5" t="s">
        <v>151</v>
      </c>
      <c r="N441" s="5" t="s">
        <v>152</v>
      </c>
    </row>
    <row r="442" spans="1:18" ht="12.75" customHeight="1" thickTop="1" thickBot="1" x14ac:dyDescent="0.4">
      <c r="A442" s="23">
        <v>439</v>
      </c>
      <c r="B442" s="23">
        <v>11</v>
      </c>
      <c r="C442" s="99">
        <v>42974</v>
      </c>
      <c r="D442" s="35" t="s">
        <v>175</v>
      </c>
      <c r="E442" s="24" t="str">
        <f t="shared" si="71"/>
        <v>STAMFORD FC</v>
      </c>
      <c r="F442" s="25" t="str">
        <f t="shared" si="71"/>
        <v>HENRY  REID FC 30</v>
      </c>
      <c r="G442" s="73"/>
      <c r="H442" s="97">
        <v>0.33333333333333331</v>
      </c>
      <c r="I442" s="25" t="str">
        <f>VLOOKUP(E442,FallFields1,2)</f>
        <v>West Beach Fields, Stamford</v>
      </c>
      <c r="J442" s="75"/>
      <c r="M442" s="5" t="s">
        <v>158</v>
      </c>
      <c r="N442" s="5" t="s">
        <v>153</v>
      </c>
    </row>
    <row r="443" spans="1:18" ht="12.75" customHeight="1" thickTop="1" x14ac:dyDescent="0.35">
      <c r="A443" s="23">
        <v>440</v>
      </c>
      <c r="B443" s="23">
        <v>11</v>
      </c>
      <c r="C443" s="99">
        <v>42974</v>
      </c>
      <c r="D443" s="68" t="s">
        <v>175</v>
      </c>
      <c r="E443" s="24" t="str">
        <f t="shared" si="71"/>
        <v>NEWTOWN SALTY DOGS</v>
      </c>
      <c r="F443" s="25" t="str">
        <f t="shared" si="71"/>
        <v>BYE</v>
      </c>
      <c r="G443" s="73"/>
      <c r="H443" s="97">
        <f>VLOOKUP(E443,START_TIMES,2)</f>
        <v>0.33333333333333331</v>
      </c>
      <c r="I443" s="25" t="str">
        <f>VLOOKUP(E443,FallFields1,2)</f>
        <v>Treadwell Park, Newtown</v>
      </c>
      <c r="J443" s="75"/>
      <c r="M443" s="5" t="s">
        <v>157</v>
      </c>
      <c r="N443" s="5" t="s">
        <v>150</v>
      </c>
    </row>
    <row r="444" spans="1:18" ht="12.75" customHeight="1" thickBot="1" x14ac:dyDescent="0.4">
      <c r="A444" s="23">
        <v>441</v>
      </c>
      <c r="B444" s="23"/>
      <c r="C444" s="99"/>
      <c r="D444" s="26" t="s">
        <v>0</v>
      </c>
      <c r="E444" s="24"/>
      <c r="F444" s="25"/>
      <c r="G444" s="73"/>
      <c r="H444" s="97"/>
      <c r="I444" s="25"/>
      <c r="J444" s="75"/>
      <c r="M444" s="5"/>
      <c r="N444" s="5"/>
      <c r="Q444" s="22"/>
      <c r="R444" s="22"/>
    </row>
    <row r="445" spans="1:18" ht="12.75" customHeight="1" thickTop="1" thickBot="1" x14ac:dyDescent="0.4">
      <c r="A445" s="23">
        <v>442</v>
      </c>
      <c r="B445" s="23">
        <v>11</v>
      </c>
      <c r="C445" s="99">
        <v>42974</v>
      </c>
      <c r="D445" s="36" t="s">
        <v>11</v>
      </c>
      <c r="E445" s="24" t="str">
        <f t="shared" ref="E445:F449" si="72">VLOOKUP(M445,Teams,2)</f>
        <v>NORWALK MARINERS</v>
      </c>
      <c r="F445" s="25" t="str">
        <f t="shared" si="72"/>
        <v>STORM FC</v>
      </c>
      <c r="G445" s="73"/>
      <c r="H445" s="97">
        <v>0.33333333333333331</v>
      </c>
      <c r="I445" s="25" t="str">
        <f>VLOOKUP(E445,FallFields1,2)</f>
        <v>Nathan Hale MS, Norwalk</v>
      </c>
      <c r="J445" s="75"/>
      <c r="M445" s="5" t="s">
        <v>104</v>
      </c>
      <c r="N445" s="5" t="s">
        <v>106</v>
      </c>
    </row>
    <row r="446" spans="1:18" ht="12.75" customHeight="1" thickTop="1" thickBot="1" x14ac:dyDescent="0.4">
      <c r="A446" s="23">
        <v>443</v>
      </c>
      <c r="B446" s="23">
        <v>11</v>
      </c>
      <c r="C446" s="99">
        <v>42974</v>
      </c>
      <c r="D446" s="36" t="s">
        <v>11</v>
      </c>
      <c r="E446" s="24" t="str">
        <f t="shared" si="72"/>
        <v>RIDGEFIELD KICKS</v>
      </c>
      <c r="F446" s="25" t="str">
        <f t="shared" si="72"/>
        <v xml:space="preserve">WILTON WARRIORS </v>
      </c>
      <c r="G446" s="73"/>
      <c r="H446" s="97">
        <f>VLOOKUP(E446,START_TIMES,2)</f>
        <v>0.41666666666666702</v>
      </c>
      <c r="I446" s="25" t="str">
        <f>VLOOKUP(E446,FallFields1,2)</f>
        <v>Scotland Field, Ridgefield</v>
      </c>
      <c r="J446" s="75"/>
      <c r="M446" s="5" t="s">
        <v>105</v>
      </c>
      <c r="N446" s="5" t="s">
        <v>109</v>
      </c>
    </row>
    <row r="447" spans="1:18" ht="12.75" customHeight="1" thickTop="1" thickBot="1" x14ac:dyDescent="0.4">
      <c r="A447" s="23">
        <v>444</v>
      </c>
      <c r="B447" s="23">
        <v>11</v>
      </c>
      <c r="C447" s="99">
        <v>42974</v>
      </c>
      <c r="D447" s="36" t="s">
        <v>11</v>
      </c>
      <c r="E447" s="24" t="str">
        <f t="shared" si="72"/>
        <v>DANBURY UNITED 40</v>
      </c>
      <c r="F447" s="25" t="str">
        <f t="shared" si="72"/>
        <v>FAIRFIELD GAC</v>
      </c>
      <c r="G447" s="73"/>
      <c r="H447" s="97">
        <f>VLOOKUP(E447,START_TIMES,2)</f>
        <v>0.45833333333333331</v>
      </c>
      <c r="I447" s="25" t="str">
        <f>VLOOKUP(E447,FallFields1,2)</f>
        <v>Portuguese Cultural Center, Danbury</v>
      </c>
      <c r="J447" s="75"/>
      <c r="M447" s="5" t="s">
        <v>161</v>
      </c>
      <c r="N447" s="5" t="s">
        <v>162</v>
      </c>
    </row>
    <row r="448" spans="1:18" ht="12.75" customHeight="1" thickTop="1" thickBot="1" x14ac:dyDescent="0.4">
      <c r="A448" s="23">
        <v>445</v>
      </c>
      <c r="B448" s="23">
        <v>11</v>
      </c>
      <c r="C448" s="99">
        <v>42974</v>
      </c>
      <c r="D448" s="36" t="s">
        <v>11</v>
      </c>
      <c r="E448" s="24" t="str">
        <f t="shared" si="72"/>
        <v>WATERBURY ALBANIANS</v>
      </c>
      <c r="F448" s="25" t="str">
        <f t="shared" si="72"/>
        <v>GREENWICH PUMAS</v>
      </c>
      <c r="G448" s="73"/>
      <c r="H448" s="97">
        <f>VLOOKUP(E448,START_TIMES,2)</f>
        <v>0.375</v>
      </c>
      <c r="I448" s="25" t="str">
        <f>VLOOKUP(E448,FallFields1,2)</f>
        <v>Wilby HS, Waterbury</v>
      </c>
      <c r="J448" s="75"/>
      <c r="M448" s="5" t="s">
        <v>108</v>
      </c>
      <c r="N448" s="5" t="s">
        <v>163</v>
      </c>
    </row>
    <row r="449" spans="1:14" ht="12.75" customHeight="1" thickTop="1" x14ac:dyDescent="0.35">
      <c r="A449" s="23">
        <v>446</v>
      </c>
      <c r="B449" s="23">
        <v>11</v>
      </c>
      <c r="C449" s="99">
        <v>42974</v>
      </c>
      <c r="D449" s="67" t="s">
        <v>11</v>
      </c>
      <c r="E449" s="24" t="str">
        <f t="shared" si="72"/>
        <v>VASCO DA GAMA 40</v>
      </c>
      <c r="F449" s="25" t="str">
        <f t="shared" si="72"/>
        <v>CHESHIRE AZZURRI 40</v>
      </c>
      <c r="G449" s="73"/>
      <c r="H449" s="97">
        <f>VLOOKUP(E449,START_TIMES,2)</f>
        <v>0.41666666666666702</v>
      </c>
      <c r="I449" s="25" t="str">
        <f>VLOOKUP(E449,FallFields1,2)</f>
        <v>Veterans Memorial Park, Bridgeport</v>
      </c>
      <c r="J449" s="75"/>
      <c r="M449" s="5" t="s">
        <v>107</v>
      </c>
      <c r="N449" s="5" t="s">
        <v>160</v>
      </c>
    </row>
    <row r="450" spans="1:14" ht="12.75" customHeight="1" thickBot="1" x14ac:dyDescent="0.4">
      <c r="A450" s="23">
        <v>447</v>
      </c>
      <c r="B450" s="23"/>
      <c r="C450" s="99"/>
      <c r="D450" s="26" t="s">
        <v>0</v>
      </c>
      <c r="E450" s="24"/>
      <c r="F450" s="25"/>
      <c r="G450" s="73"/>
      <c r="H450" s="97"/>
      <c r="I450" s="25"/>
      <c r="J450" s="75"/>
      <c r="M450" s="2"/>
      <c r="N450" s="2"/>
    </row>
    <row r="451" spans="1:14" ht="12.75" customHeight="1" thickTop="1" thickBot="1" x14ac:dyDescent="0.4">
      <c r="A451" s="23">
        <v>448</v>
      </c>
      <c r="B451" s="23">
        <v>11</v>
      </c>
      <c r="C451" s="99">
        <v>42974</v>
      </c>
      <c r="D451" s="37" t="s">
        <v>12</v>
      </c>
      <c r="E451" s="24" t="str">
        <f t="shared" ref="E451:F455" si="73">VLOOKUP(M451,Teams,2)</f>
        <v>NEWINGTON PORTUGUESE 40</v>
      </c>
      <c r="F451" s="25" t="str">
        <f t="shared" si="73"/>
        <v xml:space="preserve">GUILFORD CELTIC </v>
      </c>
      <c r="G451" s="73"/>
      <c r="H451" s="97">
        <f>VLOOKUP(E451,START_TIMES,2)</f>
        <v>0.41666666666666702</v>
      </c>
      <c r="I451" s="25" t="str">
        <f>VLOOKUP(E451,FallFields1,2)</f>
        <v>Martin Kellogg, Newington</v>
      </c>
      <c r="J451" s="75"/>
      <c r="M451" s="5" t="s">
        <v>116</v>
      </c>
      <c r="N451" s="5" t="s">
        <v>114</v>
      </c>
    </row>
    <row r="452" spans="1:14" ht="12.75" customHeight="1" thickTop="1" thickBot="1" x14ac:dyDescent="0.4">
      <c r="A452" s="23">
        <v>449</v>
      </c>
      <c r="B452" s="23">
        <v>11</v>
      </c>
      <c r="C452" s="99">
        <v>42974</v>
      </c>
      <c r="D452" s="37" t="s">
        <v>12</v>
      </c>
      <c r="E452" s="24" t="str">
        <f t="shared" si="73"/>
        <v>STAMFORD UNITED</v>
      </c>
      <c r="F452" s="25" t="str">
        <f t="shared" si="73"/>
        <v>NEW HAVEN AMERICANS</v>
      </c>
      <c r="G452" s="73"/>
      <c r="H452" s="97">
        <v>0.33333333333333331</v>
      </c>
      <c r="I452" s="25" t="str">
        <f>VLOOKUP(E452,FallFields1,2)</f>
        <v>West Beach Fields, Stamford</v>
      </c>
      <c r="J452" s="75"/>
      <c r="M452" s="5" t="s">
        <v>119</v>
      </c>
      <c r="N452" s="5" t="s">
        <v>115</v>
      </c>
    </row>
    <row r="453" spans="1:14" ht="12.75" customHeight="1" thickTop="1" thickBot="1" x14ac:dyDescent="0.4">
      <c r="A453" s="23">
        <v>450</v>
      </c>
      <c r="B453" s="23">
        <v>11</v>
      </c>
      <c r="C453" s="99">
        <v>42974</v>
      </c>
      <c r="D453" s="37" t="s">
        <v>12</v>
      </c>
      <c r="E453" s="24" t="str">
        <f t="shared" si="73"/>
        <v>GREENWICH ARSENAL 40</v>
      </c>
      <c r="F453" s="25" t="str">
        <f t="shared" si="73"/>
        <v>GREENWICH GUNNERS 40</v>
      </c>
      <c r="G453" s="73"/>
      <c r="H453" s="97">
        <v>0.5</v>
      </c>
      <c r="I453" s="25" t="s">
        <v>665</v>
      </c>
      <c r="J453" s="75"/>
      <c r="M453" s="5" t="s">
        <v>111</v>
      </c>
      <c r="N453" s="5" t="s">
        <v>112</v>
      </c>
    </row>
    <row r="454" spans="1:14" ht="12.75" customHeight="1" thickTop="1" thickBot="1" x14ac:dyDescent="0.4">
      <c r="A454" s="23">
        <v>451</v>
      </c>
      <c r="B454" s="23">
        <v>11</v>
      </c>
      <c r="C454" s="99">
        <v>42974</v>
      </c>
      <c r="D454" s="37" t="s">
        <v>12</v>
      </c>
      <c r="E454" s="24" t="str">
        <f t="shared" si="73"/>
        <v>SOUTHEAST ROVERS</v>
      </c>
      <c r="F454" s="25" t="str">
        <f t="shared" si="73"/>
        <v>GUILFORD BELL CURVE</v>
      </c>
      <c r="G454" s="73"/>
      <c r="H454" s="97">
        <f>VLOOKUP(E454,START_TIMES,2)</f>
        <v>0.41666666666666702</v>
      </c>
      <c r="I454" s="25" t="str">
        <f>VLOOKUP(E454,FallFields1,2)</f>
        <v>Spera Park, Waterford</v>
      </c>
      <c r="J454" s="75"/>
      <c r="M454" s="5" t="s">
        <v>118</v>
      </c>
      <c r="N454" s="5" t="s">
        <v>113</v>
      </c>
    </row>
    <row r="455" spans="1:14" ht="12.75" customHeight="1" thickTop="1" x14ac:dyDescent="0.35">
      <c r="A455" s="23">
        <v>452</v>
      </c>
      <c r="B455" s="23">
        <v>11</v>
      </c>
      <c r="C455" s="99">
        <v>42974</v>
      </c>
      <c r="D455" s="66" t="s">
        <v>12</v>
      </c>
      <c r="E455" s="24" t="str">
        <f t="shared" si="73"/>
        <v xml:space="preserve">NORWALK SPORT COLOMBIA </v>
      </c>
      <c r="F455" s="25" t="str">
        <f t="shared" si="73"/>
        <v>DERBY QUITUS</v>
      </c>
      <c r="G455" s="73"/>
      <c r="H455" s="97">
        <f>VLOOKUP(E455,START_TIMES,2)</f>
        <v>0.41666666666666702</v>
      </c>
      <c r="I455" s="25" t="str">
        <f>VLOOKUP(E455,FallFields1,2)</f>
        <v>Nathan Hale MS, Norwalk</v>
      </c>
      <c r="J455" s="75"/>
      <c r="M455" s="5" t="s">
        <v>117</v>
      </c>
      <c r="N455" s="5" t="s">
        <v>110</v>
      </c>
    </row>
    <row r="456" spans="1:14" ht="12.75" customHeight="1" thickBot="1" x14ac:dyDescent="0.4">
      <c r="A456" s="23">
        <v>453</v>
      </c>
      <c r="B456" s="23"/>
      <c r="C456" s="99"/>
      <c r="D456" s="26" t="s">
        <v>0</v>
      </c>
      <c r="E456" s="24"/>
      <c r="F456" s="25"/>
      <c r="G456" s="73"/>
      <c r="H456" s="97"/>
      <c r="I456" s="25"/>
      <c r="J456" s="75"/>
      <c r="M456" s="2"/>
      <c r="N456" s="2"/>
    </row>
    <row r="457" spans="1:14" ht="12.75" customHeight="1" thickTop="1" thickBot="1" x14ac:dyDescent="0.4">
      <c r="A457" s="23">
        <v>454</v>
      </c>
      <c r="B457" s="23">
        <v>11</v>
      </c>
      <c r="C457" s="99">
        <v>42974</v>
      </c>
      <c r="D457" s="38" t="s">
        <v>13</v>
      </c>
      <c r="E457" s="24" t="str">
        <f t="shared" ref="E457:F461" si="74">VLOOKUP(M457,Teams,2)</f>
        <v>PAN ZONES</v>
      </c>
      <c r="F457" s="25" t="str">
        <f t="shared" si="74"/>
        <v>NORTH BRANFORD 40</v>
      </c>
      <c r="G457" s="73"/>
      <c r="H457" s="97">
        <f>VLOOKUP(E457,START_TIMES,2)</f>
        <v>0.41666666666666702</v>
      </c>
      <c r="I457" s="25" t="str">
        <f>VLOOKUP(E457,FallFields1,2)</f>
        <v>Stanley Quarter Park, New Britain</v>
      </c>
      <c r="J457" s="75"/>
      <c r="M457" s="5" t="s">
        <v>126</v>
      </c>
      <c r="N457" s="5" t="s">
        <v>124</v>
      </c>
    </row>
    <row r="458" spans="1:14" ht="12.75" customHeight="1" thickTop="1" thickBot="1" x14ac:dyDescent="0.4">
      <c r="A458" s="23">
        <v>455</v>
      </c>
      <c r="B458" s="23">
        <v>11</v>
      </c>
      <c r="C458" s="99">
        <v>42974</v>
      </c>
      <c r="D458" s="38" t="s">
        <v>13</v>
      </c>
      <c r="E458" s="24" t="str">
        <f t="shared" si="74"/>
        <v>WILTON WOLVES</v>
      </c>
      <c r="F458" s="25" t="str">
        <f t="shared" si="74"/>
        <v>NORTH HAVEN SC</v>
      </c>
      <c r="G458" s="73"/>
      <c r="H458" s="97">
        <f>VLOOKUP(E458,START_TIMES,2)</f>
        <v>0.41666666666666702</v>
      </c>
      <c r="I458" s="25" t="str">
        <f>VLOOKUP(E458,FallFields1,2)</f>
        <v>Middlebrook School, Wilton</v>
      </c>
      <c r="J458" s="75"/>
      <c r="M458" s="5" t="s">
        <v>129</v>
      </c>
      <c r="N458" s="5" t="s">
        <v>125</v>
      </c>
    </row>
    <row r="459" spans="1:14" ht="12.75" customHeight="1" thickTop="1" thickBot="1" x14ac:dyDescent="0.4">
      <c r="A459" s="23">
        <v>456</v>
      </c>
      <c r="B459" s="23">
        <v>11</v>
      </c>
      <c r="C459" s="99">
        <v>42974</v>
      </c>
      <c r="D459" s="38" t="s">
        <v>13</v>
      </c>
      <c r="E459" s="24" t="str">
        <f t="shared" si="74"/>
        <v>ELI'S FC</v>
      </c>
      <c r="F459" s="25" t="str">
        <f t="shared" si="74"/>
        <v>HAMDEN UNITED</v>
      </c>
      <c r="G459" s="73"/>
      <c r="H459" s="97">
        <f>VLOOKUP(E459,START_TIMES,2)</f>
        <v>0.41666666666666702</v>
      </c>
      <c r="I459" s="25" t="str">
        <f>VLOOKUP(E459,FallFields1,2)</f>
        <v>Platt Tech HS, Milford</v>
      </c>
      <c r="J459" s="75"/>
      <c r="M459" s="5" t="s">
        <v>121</v>
      </c>
      <c r="N459" s="5" t="s">
        <v>122</v>
      </c>
    </row>
    <row r="460" spans="1:14" ht="12.75" customHeight="1" thickTop="1" thickBot="1" x14ac:dyDescent="0.4">
      <c r="A460" s="23">
        <v>457</v>
      </c>
      <c r="B460" s="23">
        <v>11</v>
      </c>
      <c r="C460" s="99">
        <v>42974</v>
      </c>
      <c r="D460" s="38" t="s">
        <v>13</v>
      </c>
      <c r="E460" s="24" t="str">
        <f t="shared" si="74"/>
        <v>HENRY  REID FC 40</v>
      </c>
      <c r="F460" s="25" t="str">
        <f t="shared" si="74"/>
        <v>WALLINGFORD MORELIA</v>
      </c>
      <c r="G460" s="73"/>
      <c r="H460" s="97">
        <f>VLOOKUP(E460,START_TIMES,2)</f>
        <v>0.41666666666666702</v>
      </c>
      <c r="I460" s="25" t="str">
        <f>VLOOKUP(E460,FallFields1,2)</f>
        <v>Ludlowe HS, Fairfield</v>
      </c>
      <c r="J460" s="75"/>
      <c r="M460" s="5" t="s">
        <v>123</v>
      </c>
      <c r="N460" s="5" t="s">
        <v>128</v>
      </c>
    </row>
    <row r="461" spans="1:14" ht="12.75" customHeight="1" thickTop="1" x14ac:dyDescent="0.35">
      <c r="A461" s="23">
        <v>458</v>
      </c>
      <c r="B461" s="23">
        <v>11</v>
      </c>
      <c r="C461" s="99">
        <v>42974</v>
      </c>
      <c r="D461" s="69" t="s">
        <v>13</v>
      </c>
      <c r="E461" s="24" t="str">
        <f t="shared" si="74"/>
        <v>STAMFORD CITY</v>
      </c>
      <c r="F461" s="25" t="str">
        <f t="shared" si="74"/>
        <v xml:space="preserve">CHESHIRE UNITED </v>
      </c>
      <c r="G461" s="73"/>
      <c r="H461" s="97">
        <f>VLOOKUP(E461,START_TIMES,2)</f>
        <v>0.41666666666666702</v>
      </c>
      <c r="I461" s="25" t="str">
        <f>VLOOKUP(E461,FallFields1,2)</f>
        <v>West Beach Fields, Stamford</v>
      </c>
      <c r="J461" s="75"/>
      <c r="M461" s="5" t="s">
        <v>127</v>
      </c>
      <c r="N461" s="5" t="s">
        <v>120</v>
      </c>
    </row>
    <row r="462" spans="1:14" ht="12.75" customHeight="1" thickBot="1" x14ac:dyDescent="0.4">
      <c r="A462" s="23">
        <v>459</v>
      </c>
      <c r="B462" s="23"/>
      <c r="C462" s="99"/>
      <c r="D462" s="26" t="s">
        <v>0</v>
      </c>
      <c r="E462" s="24"/>
      <c r="F462" s="25"/>
      <c r="G462" s="73"/>
      <c r="H462" s="97"/>
      <c r="I462" s="25"/>
      <c r="J462" s="75"/>
      <c r="M462" s="2"/>
      <c r="N462" s="2"/>
    </row>
    <row r="463" spans="1:14" ht="12.75" customHeight="1" thickTop="1" thickBot="1" x14ac:dyDescent="0.4">
      <c r="A463" s="23">
        <v>460</v>
      </c>
      <c r="B463" s="23">
        <v>11</v>
      </c>
      <c r="C463" s="99">
        <v>42974</v>
      </c>
      <c r="D463" s="28" t="s">
        <v>102</v>
      </c>
      <c r="E463" s="24" t="str">
        <f t="shared" ref="E463:F467" si="75">VLOOKUP(M463,Teams,2)</f>
        <v>HARTFORD CAVALIERS</v>
      </c>
      <c r="F463" s="25" t="str">
        <f t="shared" si="75"/>
        <v>GREENWICH GUNNERS 50</v>
      </c>
      <c r="G463" s="73"/>
      <c r="H463" s="97">
        <f>VLOOKUP(E463,START_TIMES,2)</f>
        <v>0.41666666666666702</v>
      </c>
      <c r="I463" s="25" t="str">
        <f>VLOOKUP(E463,FallFields1,2)</f>
        <v>Cronin Field, Hartford</v>
      </c>
      <c r="J463" s="75"/>
      <c r="M463" s="5" t="s">
        <v>138</v>
      </c>
      <c r="N463" s="5" t="s">
        <v>134</v>
      </c>
    </row>
    <row r="464" spans="1:14" ht="12.75" customHeight="1" thickTop="1" thickBot="1" x14ac:dyDescent="0.4">
      <c r="A464" s="23">
        <v>461</v>
      </c>
      <c r="B464" s="23">
        <v>11</v>
      </c>
      <c r="C464" s="99">
        <v>42974</v>
      </c>
      <c r="D464" s="28" t="s">
        <v>102</v>
      </c>
      <c r="E464" s="24" t="str">
        <f t="shared" si="75"/>
        <v>VASCO DA GAMA 50</v>
      </c>
      <c r="F464" s="25" t="str">
        <f t="shared" si="75"/>
        <v>GUILFORD BLACK EAGLES</v>
      </c>
      <c r="G464" s="73"/>
      <c r="H464" s="97">
        <f>VLOOKUP(E464,START_TIMES,2)</f>
        <v>0.41666666666666702</v>
      </c>
      <c r="I464" s="25" t="str">
        <f>VLOOKUP(E464,FallFields1,2)</f>
        <v>Veterans Memorial Park, Bridgeport</v>
      </c>
      <c r="J464" s="75"/>
      <c r="M464" s="5" t="s">
        <v>144</v>
      </c>
      <c r="N464" s="5" t="s">
        <v>136</v>
      </c>
    </row>
    <row r="465" spans="1:28" ht="12.75" customHeight="1" thickTop="1" thickBot="1" x14ac:dyDescent="0.4">
      <c r="A465" s="23">
        <v>462</v>
      </c>
      <c r="B465" s="23">
        <v>11</v>
      </c>
      <c r="C465" s="99">
        <v>42974</v>
      </c>
      <c r="D465" s="28" t="s">
        <v>102</v>
      </c>
      <c r="E465" s="24" t="str">
        <f t="shared" si="75"/>
        <v>CLUB NAPOLI 50</v>
      </c>
      <c r="F465" s="25" t="str">
        <f t="shared" si="75"/>
        <v>DARIEN BLUE WAVE</v>
      </c>
      <c r="G465" s="73"/>
      <c r="H465" s="97">
        <f>VLOOKUP(E465,START_TIMES,2)</f>
        <v>0.41666666666666702</v>
      </c>
      <c r="I465" s="25" t="str">
        <f>VLOOKUP(E465,FallFields1,2)</f>
        <v>North Farms Park, North Branford</v>
      </c>
      <c r="J465" s="75"/>
      <c r="M465" s="5" t="s">
        <v>131</v>
      </c>
      <c r="N465" s="5" t="s">
        <v>132</v>
      </c>
    </row>
    <row r="466" spans="1:28" ht="12.75" customHeight="1" thickTop="1" thickBot="1" x14ac:dyDescent="0.4">
      <c r="A466" s="23">
        <v>463</v>
      </c>
      <c r="B466" s="23">
        <v>11</v>
      </c>
      <c r="C466" s="99">
        <v>42974</v>
      </c>
      <c r="D466" s="28" t="s">
        <v>102</v>
      </c>
      <c r="E466" s="24" t="str">
        <f t="shared" si="75"/>
        <v>POLONIA FALCON STARS FC</v>
      </c>
      <c r="F466" s="25" t="str">
        <f t="shared" si="75"/>
        <v xml:space="preserve">GLASTONBURY CELTIC </v>
      </c>
      <c r="G466" s="73"/>
      <c r="H466" s="97">
        <f>VLOOKUP(E466,START_TIMES,2)</f>
        <v>0.41666666666666702</v>
      </c>
      <c r="I466" s="25" t="str">
        <f>VLOOKUP(E466,FallFields1,2)</f>
        <v>Falcon Field, New Britain</v>
      </c>
      <c r="J466" s="75"/>
      <c r="M466" s="5" t="s">
        <v>142</v>
      </c>
      <c r="N466" s="5" t="s">
        <v>133</v>
      </c>
    </row>
    <row r="467" spans="1:28" ht="12.75" customHeight="1" thickTop="1" x14ac:dyDescent="0.35">
      <c r="A467" s="23">
        <v>464</v>
      </c>
      <c r="B467" s="23">
        <v>11</v>
      </c>
      <c r="C467" s="99">
        <v>42974</v>
      </c>
      <c r="D467" s="65" t="s">
        <v>102</v>
      </c>
      <c r="E467" s="24" t="str">
        <f t="shared" si="75"/>
        <v>NEW BRITAIN FALCONS FC</v>
      </c>
      <c r="F467" s="25" t="str">
        <f t="shared" si="75"/>
        <v>CHESHIRE AZZURRI 50</v>
      </c>
      <c r="G467" s="73"/>
      <c r="H467" s="97">
        <v>0.33333333333333331</v>
      </c>
      <c r="I467" s="25" t="str">
        <f>VLOOKUP(E467,FallFields1,2)</f>
        <v>Falcon Field, New Britain</v>
      </c>
      <c r="J467" s="75"/>
      <c r="M467" s="5" t="s">
        <v>141</v>
      </c>
      <c r="N467" s="5" t="s">
        <v>130</v>
      </c>
    </row>
    <row r="468" spans="1:28" ht="12.75" customHeight="1" thickBot="1" x14ac:dyDescent="0.4">
      <c r="A468" s="23">
        <v>465</v>
      </c>
      <c r="B468" s="23"/>
      <c r="C468" s="99"/>
      <c r="D468" s="26" t="s">
        <v>0</v>
      </c>
      <c r="E468" s="24"/>
      <c r="F468" s="25"/>
      <c r="G468" s="73"/>
      <c r="H468" s="97"/>
      <c r="I468" s="25"/>
      <c r="J468" s="75"/>
      <c r="M468" s="2"/>
      <c r="N468" s="2"/>
    </row>
    <row r="469" spans="1:28" ht="12.75" customHeight="1" thickTop="1" thickBot="1" x14ac:dyDescent="0.4">
      <c r="A469" s="23">
        <v>466</v>
      </c>
      <c r="B469" s="23">
        <v>11</v>
      </c>
      <c r="C469" s="99">
        <v>42974</v>
      </c>
      <c r="D469" s="39" t="s">
        <v>103</v>
      </c>
      <c r="E469" s="24" t="str">
        <f t="shared" ref="E469:F473" si="76">VLOOKUP(M469,Teams,2)</f>
        <v>GREENWICH ARSENAL 50</v>
      </c>
      <c r="F469" s="25" t="str">
        <f t="shared" si="76"/>
        <v>NAUGATUCK RIVER RATS</v>
      </c>
      <c r="G469" s="73"/>
      <c r="H469" s="97">
        <f>VLOOKUP(E469,START_TIMES,2)</f>
        <v>0.41666666666666702</v>
      </c>
      <c r="I469" s="25" t="str">
        <f>VLOOKUP(E469,FallFields1,2)</f>
        <v>tbd</v>
      </c>
      <c r="J469" s="75"/>
      <c r="M469" s="5" t="s">
        <v>148</v>
      </c>
      <c r="N469" s="5" t="s">
        <v>137</v>
      </c>
      <c r="Q469" s="22"/>
      <c r="R469" s="22"/>
      <c r="AB469" s="22"/>
    </row>
    <row r="470" spans="1:28" ht="12.75" customHeight="1" thickTop="1" thickBot="1" x14ac:dyDescent="0.4">
      <c r="A470" s="23">
        <v>467</v>
      </c>
      <c r="B470" s="23">
        <v>11</v>
      </c>
      <c r="C470" s="99">
        <v>42974</v>
      </c>
      <c r="D470" s="39" t="s">
        <v>103</v>
      </c>
      <c r="E470" s="24" t="str">
        <f t="shared" si="76"/>
        <v>MOODUS SC</v>
      </c>
      <c r="F470" s="25" t="str">
        <f t="shared" si="76"/>
        <v>WATERBURY PONTES</v>
      </c>
      <c r="G470" s="73"/>
      <c r="H470" s="97">
        <f>VLOOKUP(E470,START_TIMES,2)</f>
        <v>0.41666666666666702</v>
      </c>
      <c r="I470" s="25" t="str">
        <f>VLOOKUP(E470,FallFields1,2)</f>
        <v>Nathan Hale-Ray HS, Moodus</v>
      </c>
      <c r="J470" s="75"/>
      <c r="M470" s="5" t="s">
        <v>135</v>
      </c>
      <c r="N470" s="5" t="s">
        <v>143</v>
      </c>
    </row>
    <row r="471" spans="1:28" ht="12.75" customHeight="1" thickTop="1" thickBot="1" x14ac:dyDescent="0.4">
      <c r="A471" s="23">
        <v>468</v>
      </c>
      <c r="B471" s="23">
        <v>11</v>
      </c>
      <c r="C471" s="99">
        <v>42974</v>
      </c>
      <c r="D471" s="39" t="s">
        <v>103</v>
      </c>
      <c r="E471" s="24" t="str">
        <f t="shared" si="76"/>
        <v>EAST HAVEN SC</v>
      </c>
      <c r="F471" s="25" t="str">
        <f t="shared" si="76"/>
        <v>FARMINGTON WHITE OWLS</v>
      </c>
      <c r="G471" s="73"/>
      <c r="H471" s="97">
        <f>VLOOKUP(E471,START_TIMES,2)</f>
        <v>0.41666666666666702</v>
      </c>
      <c r="I471" s="25" t="str">
        <f>VLOOKUP(E471,FallFields1,2)</f>
        <v>Moulthrop Field, East Haven</v>
      </c>
      <c r="J471" s="75"/>
      <c r="M471" s="5" t="s">
        <v>146</v>
      </c>
      <c r="N471" s="5" t="s">
        <v>147</v>
      </c>
    </row>
    <row r="472" spans="1:28" ht="12.75" customHeight="1" thickTop="1" thickBot="1" x14ac:dyDescent="0.4">
      <c r="A472" s="23">
        <v>469</v>
      </c>
      <c r="B472" s="23">
        <v>11</v>
      </c>
      <c r="C472" s="99">
        <v>42974</v>
      </c>
      <c r="D472" s="39" t="s">
        <v>103</v>
      </c>
      <c r="E472" s="24" t="str">
        <f t="shared" si="76"/>
        <v>GREENWICH PUMAS LEGENDS</v>
      </c>
      <c r="F472" s="25" t="str">
        <f t="shared" si="76"/>
        <v>NORTH BRANFORD LEGENDS</v>
      </c>
      <c r="G472" s="73"/>
      <c r="H472" s="97">
        <f>VLOOKUP(E472,START_TIMES,2)</f>
        <v>0.41666666666666702</v>
      </c>
      <c r="I472" s="25" t="str">
        <f>VLOOKUP(E472,FallFields1,2)</f>
        <v>tbd</v>
      </c>
      <c r="J472" s="75"/>
      <c r="M472" s="5" t="s">
        <v>149</v>
      </c>
      <c r="N472" s="5" t="s">
        <v>139</v>
      </c>
    </row>
    <row r="473" spans="1:28" ht="12.75" customHeight="1" thickTop="1" x14ac:dyDescent="0.35">
      <c r="A473" s="23">
        <v>470</v>
      </c>
      <c r="B473" s="23">
        <v>11</v>
      </c>
      <c r="C473" s="99">
        <v>42974</v>
      </c>
      <c r="D473" s="70" t="s">
        <v>103</v>
      </c>
      <c r="E473" s="24" t="str">
        <f t="shared" si="76"/>
        <v>SOUTHBURY BOOMERS</v>
      </c>
      <c r="F473" s="25" t="str">
        <f t="shared" si="76"/>
        <v>WEST HAVEN GRAYS</v>
      </c>
      <c r="G473" s="73"/>
      <c r="H473" s="97">
        <f>VLOOKUP(E473,START_TIMES,2)</f>
        <v>0.41666666666666702</v>
      </c>
      <c r="I473" s="25" t="str">
        <f>VLOOKUP(E473,FallFields1,2)</f>
        <v>Settlers Park, Southbury</v>
      </c>
      <c r="J473" s="75"/>
      <c r="M473" s="5" t="s">
        <v>140</v>
      </c>
      <c r="N473" s="5" t="s">
        <v>145</v>
      </c>
    </row>
    <row r="474" spans="1:28" ht="12.75" customHeight="1" x14ac:dyDescent="0.35">
      <c r="A474" s="23">
        <v>471</v>
      </c>
      <c r="B474" s="23" t="s">
        <v>0</v>
      </c>
      <c r="C474" s="99"/>
      <c r="D474" s="72" t="s">
        <v>0</v>
      </c>
      <c r="E474" s="24" t="s">
        <v>0</v>
      </c>
      <c r="F474" s="25" t="s">
        <v>0</v>
      </c>
      <c r="G474" s="73"/>
      <c r="H474" s="97"/>
      <c r="I474" s="25" t="s">
        <v>0</v>
      </c>
      <c r="J474" s="75"/>
      <c r="M474" s="5"/>
      <c r="N474" s="5"/>
    </row>
    <row r="475" spans="1:28" ht="22.5" x14ac:dyDescent="0.25">
      <c r="A475" s="23">
        <v>472</v>
      </c>
      <c r="B475" s="103" t="s">
        <v>0</v>
      </c>
      <c r="C475" s="106"/>
      <c r="D475" s="106" t="s">
        <v>229</v>
      </c>
      <c r="E475" s="106"/>
      <c r="F475" s="106"/>
      <c r="G475" s="106"/>
      <c r="H475" s="110"/>
      <c r="I475" s="110"/>
      <c r="J475" s="110"/>
      <c r="K475" s="110"/>
      <c r="L475" s="110"/>
      <c r="M475" s="110"/>
      <c r="N475" s="110"/>
    </row>
    <row r="476" spans="1:28" ht="12.75" customHeight="1" thickBot="1" x14ac:dyDescent="0.4">
      <c r="A476" s="23">
        <v>473</v>
      </c>
      <c r="B476" s="23" t="s">
        <v>0</v>
      </c>
      <c r="C476" s="99"/>
      <c r="D476" s="72" t="s">
        <v>0</v>
      </c>
      <c r="E476" s="24" t="s">
        <v>0</v>
      </c>
      <c r="F476" s="25" t="s">
        <v>0</v>
      </c>
      <c r="G476" s="73"/>
      <c r="H476" s="97"/>
      <c r="I476" s="25" t="s">
        <v>0</v>
      </c>
      <c r="J476" s="75"/>
      <c r="M476" s="2"/>
      <c r="N476" s="2"/>
    </row>
    <row r="477" spans="1:28" ht="13.5" customHeight="1" thickTop="1" thickBot="1" x14ac:dyDescent="0.4">
      <c r="A477" s="23">
        <v>474</v>
      </c>
      <c r="B477" s="23">
        <v>12</v>
      </c>
      <c r="C477" s="99">
        <v>42988</v>
      </c>
      <c r="D477" s="34" t="s">
        <v>10</v>
      </c>
      <c r="E477" s="24" t="str">
        <f t="shared" ref="E477:F481" si="77">VLOOKUP(M477,Teams,2)</f>
        <v>MILFORD TUESDAY</v>
      </c>
      <c r="F477" s="25" t="str">
        <f t="shared" si="77"/>
        <v>VASCO DA GAMA 30</v>
      </c>
      <c r="G477" s="73"/>
      <c r="H477" s="97">
        <f>VLOOKUP(E477,START_TIMES,2)</f>
        <v>0.33333333333333331</v>
      </c>
      <c r="I477" s="25" t="str">
        <f>VLOOKUP(E477,FallFields1,2)</f>
        <v>Fred Wolfe Park, Orange</v>
      </c>
      <c r="J477" s="75"/>
      <c r="M477" s="5" t="s">
        <v>94</v>
      </c>
      <c r="N477" s="5" t="s">
        <v>101</v>
      </c>
    </row>
    <row r="478" spans="1:28" ht="12.75" customHeight="1" thickTop="1" thickBot="1" x14ac:dyDescent="0.4">
      <c r="A478" s="23">
        <v>475</v>
      </c>
      <c r="B478" s="23">
        <v>12</v>
      </c>
      <c r="C478" s="99">
        <v>42988</v>
      </c>
      <c r="D478" s="34" t="s">
        <v>10</v>
      </c>
      <c r="E478" s="24" t="str">
        <f t="shared" si="77"/>
        <v>CLINTON FC</v>
      </c>
      <c r="F478" s="25" t="str">
        <f t="shared" si="77"/>
        <v>ECUACHAMOS FC</v>
      </c>
      <c r="G478" s="73"/>
      <c r="H478" s="97">
        <f>VLOOKUP(E478,START_TIMES,2)</f>
        <v>0.41666666666666702</v>
      </c>
      <c r="I478" s="25" t="str">
        <f>VLOOKUP(E478,FallFields1,2)</f>
        <v>Indian River Sports Complex, Clinton</v>
      </c>
      <c r="J478" s="75"/>
      <c r="M478" s="5" t="s">
        <v>97</v>
      </c>
      <c r="N478" s="5" t="s">
        <v>93</v>
      </c>
    </row>
    <row r="479" spans="1:28" ht="12.75" customHeight="1" thickTop="1" thickBot="1" x14ac:dyDescent="0.4">
      <c r="A479" s="23">
        <v>476</v>
      </c>
      <c r="B479" s="23">
        <v>12</v>
      </c>
      <c r="C479" s="99">
        <v>42988</v>
      </c>
      <c r="D479" s="34" t="s">
        <v>10</v>
      </c>
      <c r="E479" s="24" t="str">
        <f t="shared" si="77"/>
        <v>GREENWICH ARSENAL 30</v>
      </c>
      <c r="F479" s="25" t="str">
        <f t="shared" si="77"/>
        <v>POLONEZ UNITED</v>
      </c>
      <c r="G479" s="73"/>
      <c r="H479" s="97">
        <f>VLOOKUP(E479,START_TIMES,2)</f>
        <v>0.41666666666666702</v>
      </c>
      <c r="I479" s="25" t="str">
        <f>VLOOKUP(E479,FallFields1,2)</f>
        <v>tbd</v>
      </c>
      <c r="J479" s="75"/>
      <c r="M479" s="5" t="s">
        <v>99</v>
      </c>
      <c r="N479" s="5" t="s">
        <v>100</v>
      </c>
    </row>
    <row r="480" spans="1:28" ht="12.75" customHeight="1" thickTop="1" thickBot="1" x14ac:dyDescent="0.4">
      <c r="A480" s="23">
        <v>477</v>
      </c>
      <c r="B480" s="23">
        <v>12</v>
      </c>
      <c r="C480" s="99">
        <v>42988</v>
      </c>
      <c r="D480" s="34" t="s">
        <v>10</v>
      </c>
      <c r="E480" s="24" t="str">
        <f t="shared" si="77"/>
        <v>SHELTON FC</v>
      </c>
      <c r="F480" s="25" t="str">
        <f t="shared" si="77"/>
        <v>NEWINGTON PORTUGUESE 30</v>
      </c>
      <c r="G480" s="73"/>
      <c r="H480" s="97">
        <f>VLOOKUP(E480,START_TIMES,2)</f>
        <v>0.33333333333333331</v>
      </c>
      <c r="I480" s="25" t="str">
        <f>VLOOKUP(E480,FallFields1,2)</f>
        <v>Nike Site, Shelton</v>
      </c>
      <c r="J480" s="75"/>
      <c r="M480" s="5" t="s">
        <v>95</v>
      </c>
      <c r="N480" s="5" t="s">
        <v>92</v>
      </c>
    </row>
    <row r="481" spans="1:14" ht="12.75" customHeight="1" thickTop="1" x14ac:dyDescent="0.35">
      <c r="A481" s="23">
        <v>478</v>
      </c>
      <c r="B481" s="23">
        <v>12</v>
      </c>
      <c r="C481" s="99">
        <v>42988</v>
      </c>
      <c r="D481" s="71" t="s">
        <v>10</v>
      </c>
      <c r="E481" s="24" t="str">
        <f t="shared" si="77"/>
        <v>NORTH BRANFORD 30</v>
      </c>
      <c r="F481" s="25" t="str">
        <f t="shared" si="77"/>
        <v>DANBURY UNITED 30</v>
      </c>
      <c r="G481" s="73"/>
      <c r="H481" s="97">
        <f>VLOOKUP(E481,START_TIMES,2)</f>
        <v>0.41666666666666702</v>
      </c>
      <c r="I481" s="25" t="str">
        <f>VLOOKUP(E481,FallFields1,2)</f>
        <v>Northford Park, North Branford</v>
      </c>
      <c r="J481" s="75"/>
      <c r="M481" s="5" t="s">
        <v>98</v>
      </c>
      <c r="N481" s="5" t="s">
        <v>96</v>
      </c>
    </row>
    <row r="482" spans="1:14" ht="12.75" customHeight="1" thickBot="1" x14ac:dyDescent="0.4">
      <c r="A482" s="23">
        <v>479</v>
      </c>
      <c r="B482" s="23"/>
      <c r="C482" s="99"/>
      <c r="D482" s="26" t="s">
        <v>0</v>
      </c>
      <c r="E482" s="24"/>
      <c r="F482" s="25"/>
      <c r="G482" s="73"/>
      <c r="H482" s="97"/>
      <c r="I482" s="25"/>
      <c r="J482" s="75"/>
      <c r="M482" s="2"/>
      <c r="N482" s="2"/>
    </row>
    <row r="483" spans="1:14" ht="12.75" customHeight="1" thickTop="1" thickBot="1" x14ac:dyDescent="0.4">
      <c r="A483" s="23">
        <v>480</v>
      </c>
      <c r="B483" s="23">
        <v>12</v>
      </c>
      <c r="C483" s="99">
        <v>42988</v>
      </c>
      <c r="D483" s="35" t="s">
        <v>175</v>
      </c>
      <c r="E483" s="24" t="str">
        <f t="shared" ref="E483:F487" si="78">VLOOKUP(M483,Teams,2)</f>
        <v>LITCHFIELD COUNTY BLUES</v>
      </c>
      <c r="F483" s="25" t="str">
        <f t="shared" si="78"/>
        <v>WATERTOWN GEEZERS</v>
      </c>
      <c r="G483" s="73"/>
      <c r="H483" s="97">
        <f>VLOOKUP(E483,START_TIMES,2)</f>
        <v>0.41666666666666702</v>
      </c>
      <c r="I483" s="25" t="str">
        <f>VLOOKUP(E483,FallFields1,2)</f>
        <v>Whittlesey Harrison, Morris</v>
      </c>
      <c r="J483" s="75"/>
      <c r="M483" s="5" t="s">
        <v>154</v>
      </c>
      <c r="N483" s="5" t="s">
        <v>159</v>
      </c>
    </row>
    <row r="484" spans="1:14" ht="12.75" customHeight="1" thickTop="1" thickBot="1" x14ac:dyDescent="0.4">
      <c r="A484" s="23">
        <v>481</v>
      </c>
      <c r="B484" s="23">
        <v>12</v>
      </c>
      <c r="C484" s="99">
        <v>42988</v>
      </c>
      <c r="D484" s="35" t="s">
        <v>175</v>
      </c>
      <c r="E484" s="24" t="str">
        <f t="shared" si="78"/>
        <v>BYE</v>
      </c>
      <c r="F484" s="25" t="str">
        <f t="shared" si="78"/>
        <v>CLUB NAPOLI 30</v>
      </c>
      <c r="G484" s="73"/>
      <c r="H484" s="97">
        <f>VLOOKUP(E484,START_TIMES,2)</f>
        <v>0.41666666666666669</v>
      </c>
      <c r="I484" s="25" t="e">
        <f>VLOOKUP(E484,FallFields1,2)</f>
        <v>#N/A</v>
      </c>
      <c r="J484" s="75"/>
      <c r="M484" s="5" t="s">
        <v>150</v>
      </c>
      <c r="N484" s="5" t="s">
        <v>152</v>
      </c>
    </row>
    <row r="485" spans="1:14" ht="12.75" customHeight="1" thickTop="1" thickBot="1" x14ac:dyDescent="0.4">
      <c r="A485" s="23">
        <v>482</v>
      </c>
      <c r="B485" s="23">
        <v>12</v>
      </c>
      <c r="C485" s="99">
        <v>42988</v>
      </c>
      <c r="D485" s="35" t="s">
        <v>175</v>
      </c>
      <c r="E485" s="24" t="str">
        <f t="shared" si="78"/>
        <v>NEWTOWN SALTY DOGS</v>
      </c>
      <c r="F485" s="25" t="str">
        <f t="shared" si="78"/>
        <v>HENRY  REID FC 30</v>
      </c>
      <c r="G485" s="73"/>
      <c r="H485" s="97">
        <f>VLOOKUP(E485,START_TIMES,2)</f>
        <v>0.33333333333333331</v>
      </c>
      <c r="I485" s="25" t="str">
        <f>VLOOKUP(E485,FallFields1,2)</f>
        <v>Treadwell Park, Newtown</v>
      </c>
      <c r="J485" s="75"/>
      <c r="M485" s="5" t="s">
        <v>157</v>
      </c>
      <c r="N485" s="5" t="s">
        <v>153</v>
      </c>
    </row>
    <row r="486" spans="1:14" ht="12.75" customHeight="1" thickTop="1" thickBot="1" x14ac:dyDescent="0.4">
      <c r="A486" s="23">
        <v>483</v>
      </c>
      <c r="B486" s="23">
        <v>12</v>
      </c>
      <c r="C486" s="99">
        <v>42988</v>
      </c>
      <c r="D486" s="35" t="s">
        <v>175</v>
      </c>
      <c r="E486" s="24" t="str">
        <f t="shared" si="78"/>
        <v>STAMFORD FC</v>
      </c>
      <c r="F486" s="25" t="str">
        <f t="shared" si="78"/>
        <v>MILFORD AMIGOS</v>
      </c>
      <c r="G486" s="73"/>
      <c r="H486" s="97">
        <f>VLOOKUP(E486,START_TIMES,2)</f>
        <v>0.41666666666666702</v>
      </c>
      <c r="I486" s="25" t="str">
        <f>VLOOKUP(E486,FallFields1,2)</f>
        <v>West Beach Fields, Stamford</v>
      </c>
      <c r="J486" s="75"/>
      <c r="M486" s="5" t="s">
        <v>158</v>
      </c>
      <c r="N486" s="5" t="s">
        <v>155</v>
      </c>
    </row>
    <row r="487" spans="1:14" ht="12.75" customHeight="1" thickTop="1" x14ac:dyDescent="0.35">
      <c r="A487" s="23">
        <v>484</v>
      </c>
      <c r="B487" s="23">
        <v>12</v>
      </c>
      <c r="C487" s="99">
        <v>42988</v>
      </c>
      <c r="D487" s="68" t="s">
        <v>175</v>
      </c>
      <c r="E487" s="24" t="str">
        <f t="shared" si="78"/>
        <v>NAUGATUCK FUSION</v>
      </c>
      <c r="F487" s="25" t="str">
        <f t="shared" si="78"/>
        <v>CASEUS NEW HAVEN FC</v>
      </c>
      <c r="G487" s="73"/>
      <c r="H487" s="97">
        <f>VLOOKUP(E487,START_TIMES,2)</f>
        <v>0.41666666666666702</v>
      </c>
      <c r="I487" s="25" t="str">
        <f>VLOOKUP(E487,FallFields1,2)</f>
        <v>City Hill MS, Naugatuck</v>
      </c>
      <c r="J487" s="75"/>
      <c r="M487" s="5" t="s">
        <v>156</v>
      </c>
      <c r="N487" s="5" t="s">
        <v>151</v>
      </c>
    </row>
    <row r="488" spans="1:14" ht="12.75" customHeight="1" thickBot="1" x14ac:dyDescent="0.4">
      <c r="A488" s="23">
        <v>485</v>
      </c>
      <c r="B488" s="23"/>
      <c r="C488" s="99"/>
      <c r="D488" s="26" t="s">
        <v>0</v>
      </c>
      <c r="E488" s="24"/>
      <c r="F488" s="25"/>
      <c r="G488" s="73"/>
      <c r="H488" s="97"/>
      <c r="I488" s="25"/>
      <c r="J488" s="75"/>
      <c r="M488" s="2"/>
      <c r="N488" s="2"/>
    </row>
    <row r="489" spans="1:14" ht="12.75" customHeight="1" thickTop="1" thickBot="1" x14ac:dyDescent="0.4">
      <c r="A489" s="23">
        <v>486</v>
      </c>
      <c r="B489" s="23">
        <v>12</v>
      </c>
      <c r="C489" s="99">
        <v>42988</v>
      </c>
      <c r="D489" s="36" t="s">
        <v>11</v>
      </c>
      <c r="E489" s="24" t="str">
        <f t="shared" ref="E489:F493" si="79">VLOOKUP(M489,Teams,2)</f>
        <v>NORWALK MARINERS</v>
      </c>
      <c r="F489" s="25" t="str">
        <f t="shared" si="79"/>
        <v xml:space="preserve">WILTON WARRIORS </v>
      </c>
      <c r="G489" s="73"/>
      <c r="H489" s="97">
        <v>0.33333333333333331</v>
      </c>
      <c r="I489" s="25" t="str">
        <f>VLOOKUP(E489,FallFields1,2)</f>
        <v>Nathan Hale MS, Norwalk</v>
      </c>
      <c r="J489" s="75"/>
      <c r="M489" s="5" t="s">
        <v>104</v>
      </c>
      <c r="N489" s="5" t="s">
        <v>109</v>
      </c>
    </row>
    <row r="490" spans="1:14" ht="12.75" customHeight="1" thickTop="1" thickBot="1" x14ac:dyDescent="0.4">
      <c r="A490" s="23">
        <v>487</v>
      </c>
      <c r="B490" s="23">
        <v>12</v>
      </c>
      <c r="C490" s="99">
        <v>42988</v>
      </c>
      <c r="D490" s="36" t="s">
        <v>11</v>
      </c>
      <c r="E490" s="24" t="str">
        <f t="shared" si="79"/>
        <v>CHESHIRE AZZURRI 40</v>
      </c>
      <c r="F490" s="25" t="str">
        <f t="shared" si="79"/>
        <v>FAIRFIELD GAC</v>
      </c>
      <c r="G490" s="73"/>
      <c r="H490" s="97">
        <f>VLOOKUP(E490,START_TIMES,2)</f>
        <v>0.41666666666666669</v>
      </c>
      <c r="I490" s="25" t="str">
        <f>VLOOKUP(E490,FallFields1,2)</f>
        <v>Quinnipiac Park, Cheshire</v>
      </c>
      <c r="J490" s="75"/>
      <c r="L490" s="1" t="s">
        <v>0</v>
      </c>
      <c r="M490" s="5" t="s">
        <v>160</v>
      </c>
      <c r="N490" s="5" t="s">
        <v>162</v>
      </c>
    </row>
    <row r="491" spans="1:14" ht="12.75" customHeight="1" thickTop="1" thickBot="1" x14ac:dyDescent="0.4">
      <c r="A491" s="23">
        <v>488</v>
      </c>
      <c r="B491" s="23">
        <v>12</v>
      </c>
      <c r="C491" s="99">
        <v>42988</v>
      </c>
      <c r="D491" s="36" t="s">
        <v>11</v>
      </c>
      <c r="E491" s="24" t="str">
        <f t="shared" si="79"/>
        <v>VASCO DA GAMA 40</v>
      </c>
      <c r="F491" s="25" t="str">
        <f t="shared" si="79"/>
        <v>GREENWICH PUMAS</v>
      </c>
      <c r="G491" s="73"/>
      <c r="H491" s="97">
        <f>VLOOKUP(E491,START_TIMES,2)</f>
        <v>0.41666666666666702</v>
      </c>
      <c r="I491" s="25" t="str">
        <f>VLOOKUP(E491,FallFields1,2)</f>
        <v>Veterans Memorial Park, Bridgeport</v>
      </c>
      <c r="J491" s="75"/>
      <c r="M491" s="5" t="s">
        <v>107</v>
      </c>
      <c r="N491" s="5" t="s">
        <v>163</v>
      </c>
    </row>
    <row r="492" spans="1:14" ht="12.75" customHeight="1" thickTop="1" thickBot="1" x14ac:dyDescent="0.4">
      <c r="A492" s="23">
        <v>489</v>
      </c>
      <c r="B492" s="23">
        <v>12</v>
      </c>
      <c r="C492" s="99">
        <v>42988</v>
      </c>
      <c r="D492" s="36" t="s">
        <v>11</v>
      </c>
      <c r="E492" s="24" t="str">
        <f t="shared" si="79"/>
        <v>RIDGEFIELD KICKS</v>
      </c>
      <c r="F492" s="25" t="str">
        <f t="shared" si="79"/>
        <v>WATERBURY ALBANIANS</v>
      </c>
      <c r="G492" s="73"/>
      <c r="H492" s="97">
        <f>VLOOKUP(E492,START_TIMES,2)</f>
        <v>0.41666666666666702</v>
      </c>
      <c r="I492" s="25" t="str">
        <f>VLOOKUP(E492,FallFields1,2)</f>
        <v>Scotland Field, Ridgefield</v>
      </c>
      <c r="J492" s="75"/>
      <c r="M492" s="5" t="s">
        <v>105</v>
      </c>
      <c r="N492" s="5" t="s">
        <v>108</v>
      </c>
    </row>
    <row r="493" spans="1:14" ht="12.75" customHeight="1" thickTop="1" x14ac:dyDescent="0.35">
      <c r="A493" s="23">
        <v>490</v>
      </c>
      <c r="B493" s="23">
        <v>12</v>
      </c>
      <c r="C493" s="99">
        <v>42988</v>
      </c>
      <c r="D493" s="67" t="s">
        <v>11</v>
      </c>
      <c r="E493" s="24" t="str">
        <f t="shared" si="79"/>
        <v>STORM FC</v>
      </c>
      <c r="F493" s="25" t="str">
        <f t="shared" si="79"/>
        <v>DANBURY UNITED 40</v>
      </c>
      <c r="G493" s="73"/>
      <c r="H493" s="97">
        <f>VLOOKUP(E493,START_TIMES,2)</f>
        <v>0.375</v>
      </c>
      <c r="I493" s="25" t="str">
        <f>VLOOKUP(E493,FallFields1,2)</f>
        <v>Wakeman Park, Westport</v>
      </c>
      <c r="J493" s="75"/>
      <c r="M493" s="5" t="s">
        <v>106</v>
      </c>
      <c r="N493" s="5" t="s">
        <v>161</v>
      </c>
    </row>
    <row r="494" spans="1:14" ht="12.75" customHeight="1" thickBot="1" x14ac:dyDescent="0.4">
      <c r="A494" s="23">
        <v>491</v>
      </c>
      <c r="B494" s="23"/>
      <c r="C494" s="99"/>
      <c r="D494" s="26" t="s">
        <v>0</v>
      </c>
      <c r="E494" s="24"/>
      <c r="F494" s="25"/>
      <c r="G494" s="73"/>
      <c r="H494" s="97"/>
      <c r="I494" s="25"/>
      <c r="J494" s="75"/>
      <c r="M494" s="2"/>
      <c r="N494" s="2"/>
    </row>
    <row r="495" spans="1:14" ht="12.75" customHeight="1" thickTop="1" thickBot="1" x14ac:dyDescent="0.4">
      <c r="A495" s="23">
        <v>492</v>
      </c>
      <c r="B495" s="23">
        <v>12</v>
      </c>
      <c r="C495" s="99">
        <v>42988</v>
      </c>
      <c r="D495" s="37" t="s">
        <v>12</v>
      </c>
      <c r="E495" s="24" t="str">
        <f t="shared" ref="E495:F499" si="80">VLOOKUP(M495,Teams,2)</f>
        <v xml:space="preserve">GUILFORD CELTIC </v>
      </c>
      <c r="F495" s="25" t="str">
        <f t="shared" si="80"/>
        <v>STAMFORD UNITED</v>
      </c>
      <c r="G495" s="73"/>
      <c r="H495" s="97">
        <f>VLOOKUP(E495,START_TIMES,2)</f>
        <v>0.41666666666666702</v>
      </c>
      <c r="I495" s="25" t="str">
        <f>VLOOKUP(E495,FallFields1,2)</f>
        <v>Bittner Park, Guilford</v>
      </c>
      <c r="J495" s="75"/>
      <c r="M495" s="5" t="s">
        <v>114</v>
      </c>
      <c r="N495" s="5" t="s">
        <v>119</v>
      </c>
    </row>
    <row r="496" spans="1:14" ht="12.75" customHeight="1" thickTop="1" thickBot="1" x14ac:dyDescent="0.4">
      <c r="A496" s="23">
        <v>493</v>
      </c>
      <c r="B496" s="23">
        <v>12</v>
      </c>
      <c r="C496" s="99">
        <v>42988</v>
      </c>
      <c r="D496" s="37" t="s">
        <v>12</v>
      </c>
      <c r="E496" s="24" t="str">
        <f t="shared" si="80"/>
        <v>DERBY QUITUS</v>
      </c>
      <c r="F496" s="25" t="str">
        <f t="shared" si="80"/>
        <v>GREENWICH GUNNERS 40</v>
      </c>
      <c r="G496" s="73"/>
      <c r="H496" s="97">
        <f>VLOOKUP(E496,START_TIMES,2)</f>
        <v>0.41666666666666702</v>
      </c>
      <c r="I496" s="25" t="str">
        <f>VLOOKUP(E496,FallFields1,2)</f>
        <v>Witek Park, Derby</v>
      </c>
      <c r="J496" s="75"/>
      <c r="M496" s="5" t="s">
        <v>110</v>
      </c>
      <c r="N496" s="5" t="s">
        <v>112</v>
      </c>
    </row>
    <row r="497" spans="1:14" ht="12.75" customHeight="1" thickTop="1" thickBot="1" x14ac:dyDescent="0.4">
      <c r="A497" s="23">
        <v>494</v>
      </c>
      <c r="B497" s="23">
        <v>12</v>
      </c>
      <c r="C497" s="99">
        <v>42988</v>
      </c>
      <c r="D497" s="37" t="s">
        <v>12</v>
      </c>
      <c r="E497" s="24" t="str">
        <f t="shared" si="80"/>
        <v xml:space="preserve">NORWALK SPORT COLOMBIA </v>
      </c>
      <c r="F497" s="25" t="str">
        <f t="shared" si="80"/>
        <v>GUILFORD BELL CURVE</v>
      </c>
      <c r="G497" s="73"/>
      <c r="H497" s="97">
        <f>VLOOKUP(E497,START_TIMES,2)</f>
        <v>0.41666666666666702</v>
      </c>
      <c r="I497" s="25" t="str">
        <f>VLOOKUP(E497,FallFields1,2)</f>
        <v>Nathan Hale MS, Norwalk</v>
      </c>
      <c r="J497" s="75"/>
      <c r="M497" s="5" t="s">
        <v>117</v>
      </c>
      <c r="N497" s="5" t="s">
        <v>113</v>
      </c>
    </row>
    <row r="498" spans="1:14" ht="12.75" customHeight="1" thickTop="1" thickBot="1" x14ac:dyDescent="0.4">
      <c r="A498" s="23">
        <v>495</v>
      </c>
      <c r="B498" s="23">
        <v>12</v>
      </c>
      <c r="C498" s="99">
        <v>42988</v>
      </c>
      <c r="D498" s="37" t="s">
        <v>12</v>
      </c>
      <c r="E498" s="24" t="str">
        <f t="shared" si="80"/>
        <v>SOUTHEAST ROVERS</v>
      </c>
      <c r="F498" s="25" t="str">
        <f t="shared" si="80"/>
        <v>NEW HAVEN AMERICANS</v>
      </c>
      <c r="G498" s="73"/>
      <c r="H498" s="97">
        <f>VLOOKUP(E498,START_TIMES,2)</f>
        <v>0.41666666666666702</v>
      </c>
      <c r="I498" s="25" t="str">
        <f>VLOOKUP(E498,FallFields1,2)</f>
        <v>Spera Park, Waterford</v>
      </c>
      <c r="J498" s="75"/>
      <c r="M498" s="5" t="s">
        <v>118</v>
      </c>
      <c r="N498" s="5" t="s">
        <v>115</v>
      </c>
    </row>
    <row r="499" spans="1:14" ht="12.75" customHeight="1" thickTop="1" thickBot="1" x14ac:dyDescent="0.4">
      <c r="A499" s="23">
        <v>496</v>
      </c>
      <c r="B499" s="23">
        <v>12</v>
      </c>
      <c r="C499" s="99">
        <v>42988</v>
      </c>
      <c r="D499" s="37" t="s">
        <v>12</v>
      </c>
      <c r="E499" s="24" t="str">
        <f t="shared" si="80"/>
        <v>NEWINGTON PORTUGUESE 40</v>
      </c>
      <c r="F499" s="25" t="str">
        <f t="shared" si="80"/>
        <v>GREENWICH ARSENAL 40</v>
      </c>
      <c r="G499" s="73"/>
      <c r="H499" s="97">
        <f>VLOOKUP(E499,START_TIMES,2)</f>
        <v>0.41666666666666702</v>
      </c>
      <c r="I499" s="25" t="str">
        <f>VLOOKUP(E499,FallFields1,2)</f>
        <v>Martin Kellogg, Newington</v>
      </c>
      <c r="J499" s="75"/>
      <c r="M499" s="5" t="s">
        <v>116</v>
      </c>
      <c r="N499" s="5" t="s">
        <v>111</v>
      </c>
    </row>
    <row r="500" spans="1:14" ht="12.75" customHeight="1" thickTop="1" thickBot="1" x14ac:dyDescent="0.4">
      <c r="A500" s="23">
        <v>497</v>
      </c>
      <c r="B500" s="23"/>
      <c r="C500" s="99"/>
      <c r="D500" s="26" t="s">
        <v>0</v>
      </c>
      <c r="E500" s="24"/>
      <c r="F500" s="25"/>
      <c r="G500" s="73"/>
      <c r="H500" s="97"/>
      <c r="I500" s="25"/>
      <c r="J500" s="75"/>
      <c r="M500" s="2"/>
      <c r="N500" s="2"/>
    </row>
    <row r="501" spans="1:14" ht="12.75" customHeight="1" thickTop="1" thickBot="1" x14ac:dyDescent="0.4">
      <c r="A501" s="23">
        <v>498</v>
      </c>
      <c r="B501" s="23">
        <v>12</v>
      </c>
      <c r="C501" s="99">
        <v>42988</v>
      </c>
      <c r="D501" s="38" t="s">
        <v>13</v>
      </c>
      <c r="E501" s="24" t="str">
        <f t="shared" ref="E501:F505" si="81">VLOOKUP(M501,Teams,2)</f>
        <v>NORTH BRANFORD 40</v>
      </c>
      <c r="F501" s="25" t="str">
        <f t="shared" si="81"/>
        <v>WILTON WOLVES</v>
      </c>
      <c r="G501" s="73"/>
      <c r="H501" s="97">
        <f>VLOOKUP(E501,START_TIMES,2)</f>
        <v>0.41666666666666702</v>
      </c>
      <c r="I501" s="25" t="str">
        <f>VLOOKUP(E501,FallFields1,2)</f>
        <v>Coginchaug HS, Durham</v>
      </c>
      <c r="J501" s="75"/>
      <c r="M501" s="5" t="s">
        <v>124</v>
      </c>
      <c r="N501" s="5" t="s">
        <v>129</v>
      </c>
    </row>
    <row r="502" spans="1:14" ht="12.75" customHeight="1" thickTop="1" thickBot="1" x14ac:dyDescent="0.4">
      <c r="A502" s="23">
        <v>499</v>
      </c>
      <c r="B502" s="23">
        <v>12</v>
      </c>
      <c r="C502" s="99">
        <v>42988</v>
      </c>
      <c r="D502" s="38" t="s">
        <v>13</v>
      </c>
      <c r="E502" s="24" t="str">
        <f t="shared" si="81"/>
        <v xml:space="preserve">CHESHIRE UNITED </v>
      </c>
      <c r="F502" s="25" t="str">
        <f t="shared" si="81"/>
        <v>HAMDEN UNITED</v>
      </c>
      <c r="G502" s="73"/>
      <c r="H502" s="97">
        <v>0.33333333333333331</v>
      </c>
      <c r="I502" s="25" t="str">
        <f>VLOOKUP(E502,FallFields1,2)</f>
        <v>Quinnipiac Park, Cheshire</v>
      </c>
      <c r="J502" s="75"/>
      <c r="M502" s="5" t="s">
        <v>120</v>
      </c>
      <c r="N502" s="5" t="s">
        <v>122</v>
      </c>
    </row>
    <row r="503" spans="1:14" ht="12.75" customHeight="1" thickTop="1" thickBot="1" x14ac:dyDescent="0.4">
      <c r="A503" s="23">
        <v>500</v>
      </c>
      <c r="B503" s="23">
        <v>12</v>
      </c>
      <c r="C503" s="99">
        <v>42988</v>
      </c>
      <c r="D503" s="38" t="s">
        <v>13</v>
      </c>
      <c r="E503" s="24" t="str">
        <f t="shared" si="81"/>
        <v>STAMFORD CITY</v>
      </c>
      <c r="F503" s="25" t="str">
        <f t="shared" si="81"/>
        <v>HENRY  REID FC 40</v>
      </c>
      <c r="G503" s="73"/>
      <c r="H503" s="97">
        <v>0.33333333333333331</v>
      </c>
      <c r="I503" s="25" t="str">
        <f>VLOOKUP(E503,FallFields1,2)</f>
        <v>West Beach Fields, Stamford</v>
      </c>
      <c r="J503" s="75"/>
      <c r="M503" s="5" t="s">
        <v>127</v>
      </c>
      <c r="N503" s="5" t="s">
        <v>123</v>
      </c>
    </row>
    <row r="504" spans="1:14" ht="12.75" customHeight="1" thickTop="1" thickBot="1" x14ac:dyDescent="0.4">
      <c r="A504" s="23">
        <v>501</v>
      </c>
      <c r="B504" s="23">
        <v>12</v>
      </c>
      <c r="C504" s="99">
        <v>42988</v>
      </c>
      <c r="D504" s="38" t="s">
        <v>13</v>
      </c>
      <c r="E504" s="24" t="str">
        <f t="shared" si="81"/>
        <v>WALLINGFORD MORELIA</v>
      </c>
      <c r="F504" s="25" t="str">
        <f t="shared" si="81"/>
        <v>NORTH HAVEN SC</v>
      </c>
      <c r="G504" s="73"/>
      <c r="H504" s="97">
        <f>VLOOKUP(E504,START_TIMES,2)</f>
        <v>0.41666666666666702</v>
      </c>
      <c r="I504" s="25" t="str">
        <f>VLOOKUP(E504,FallFields1,2)</f>
        <v>Woodhouse Field, Wallingford</v>
      </c>
      <c r="J504" s="75"/>
      <c r="M504" s="5" t="s">
        <v>128</v>
      </c>
      <c r="N504" s="5" t="s">
        <v>125</v>
      </c>
    </row>
    <row r="505" spans="1:14" ht="12.75" customHeight="1" thickTop="1" x14ac:dyDescent="0.35">
      <c r="A505" s="23">
        <v>502</v>
      </c>
      <c r="B505" s="23">
        <v>12</v>
      </c>
      <c r="C505" s="99">
        <v>42988</v>
      </c>
      <c r="D505" s="69" t="s">
        <v>13</v>
      </c>
      <c r="E505" s="24" t="str">
        <f t="shared" si="81"/>
        <v>PAN ZONES</v>
      </c>
      <c r="F505" s="25" t="str">
        <f t="shared" si="81"/>
        <v>ELI'S FC</v>
      </c>
      <c r="G505" s="73"/>
      <c r="H505" s="97">
        <f>VLOOKUP(E505,START_TIMES,2)</f>
        <v>0.41666666666666702</v>
      </c>
      <c r="I505" s="25" t="str">
        <f>VLOOKUP(E505,FallFields1,2)</f>
        <v>Stanley Quarter Park, New Britain</v>
      </c>
      <c r="J505" s="75"/>
      <c r="M505" s="5" t="s">
        <v>126</v>
      </c>
      <c r="N505" s="5" t="s">
        <v>121</v>
      </c>
    </row>
    <row r="506" spans="1:14" ht="12.75" customHeight="1" thickBot="1" x14ac:dyDescent="0.4">
      <c r="A506" s="23">
        <v>503</v>
      </c>
      <c r="B506" s="23"/>
      <c r="C506" s="99"/>
      <c r="D506" s="26" t="s">
        <v>0</v>
      </c>
      <c r="E506" s="24"/>
      <c r="F506" s="25"/>
      <c r="G506" s="73"/>
      <c r="H506" s="97"/>
      <c r="I506" s="25"/>
      <c r="J506" s="75"/>
      <c r="M506" s="2"/>
      <c r="N506" s="2"/>
    </row>
    <row r="507" spans="1:14" ht="12.75" customHeight="1" thickTop="1" thickBot="1" x14ac:dyDescent="0.4">
      <c r="A507" s="23">
        <v>504</v>
      </c>
      <c r="B507" s="23">
        <v>12</v>
      </c>
      <c r="C507" s="99">
        <v>42988</v>
      </c>
      <c r="D507" s="28" t="s">
        <v>102</v>
      </c>
      <c r="E507" s="24" t="str">
        <f t="shared" ref="E507:F511" si="82">VLOOKUP(M507,Teams,2)</f>
        <v>GREENWICH GUNNERS 50</v>
      </c>
      <c r="F507" s="25" t="str">
        <f t="shared" si="82"/>
        <v>VASCO DA GAMA 50</v>
      </c>
      <c r="G507" s="73"/>
      <c r="H507" s="97">
        <f>VLOOKUP(E507,START_TIMES,2)</f>
        <v>0.41666666666666702</v>
      </c>
      <c r="I507" s="25" t="str">
        <f>VLOOKUP(E507,FallFields1,2)</f>
        <v>tbd</v>
      </c>
      <c r="J507" s="75"/>
      <c r="M507" s="5" t="s">
        <v>134</v>
      </c>
      <c r="N507" s="5" t="s">
        <v>144</v>
      </c>
    </row>
    <row r="508" spans="1:14" ht="12.75" customHeight="1" thickTop="1" thickBot="1" x14ac:dyDescent="0.4">
      <c r="A508" s="23">
        <v>505</v>
      </c>
      <c r="B508" s="23">
        <v>12</v>
      </c>
      <c r="C508" s="99">
        <v>42988</v>
      </c>
      <c r="D508" s="28" t="s">
        <v>102</v>
      </c>
      <c r="E508" s="24" t="str">
        <f t="shared" si="82"/>
        <v>CHESHIRE AZZURRI 50</v>
      </c>
      <c r="F508" s="25" t="str">
        <f t="shared" si="82"/>
        <v>DARIEN BLUE WAVE</v>
      </c>
      <c r="G508" s="73"/>
      <c r="H508" s="97">
        <f>VLOOKUP(E508,START_TIMES,2)</f>
        <v>0.41666666666666669</v>
      </c>
      <c r="I508" s="25" t="str">
        <f>VLOOKUP(E508,FallFields1,2)</f>
        <v>Quinnipiac Park, Cheshire</v>
      </c>
      <c r="J508" s="75"/>
      <c r="M508" s="5" t="s">
        <v>130</v>
      </c>
      <c r="N508" s="5" t="s">
        <v>132</v>
      </c>
    </row>
    <row r="509" spans="1:14" ht="12.75" customHeight="1" thickTop="1" thickBot="1" x14ac:dyDescent="0.4">
      <c r="A509" s="23">
        <v>506</v>
      </c>
      <c r="B509" s="23">
        <v>12</v>
      </c>
      <c r="C509" s="99">
        <v>42988</v>
      </c>
      <c r="D509" s="28" t="s">
        <v>102</v>
      </c>
      <c r="E509" s="24" t="str">
        <f t="shared" si="82"/>
        <v>NEW BRITAIN FALCONS FC</v>
      </c>
      <c r="F509" s="25" t="str">
        <f t="shared" si="82"/>
        <v xml:space="preserve">GLASTONBURY CELTIC </v>
      </c>
      <c r="G509" s="73"/>
      <c r="H509" s="97">
        <v>0.33333333333333331</v>
      </c>
      <c r="I509" s="25" t="str">
        <f>VLOOKUP(E509,FallFields1,2)</f>
        <v>Falcon Field, New Britain</v>
      </c>
      <c r="J509" s="75"/>
      <c r="M509" s="5" t="s">
        <v>141</v>
      </c>
      <c r="N509" s="5" t="s">
        <v>133</v>
      </c>
    </row>
    <row r="510" spans="1:14" ht="12.75" customHeight="1" thickTop="1" thickBot="1" x14ac:dyDescent="0.4">
      <c r="A510" s="23">
        <v>507</v>
      </c>
      <c r="B510" s="23">
        <v>12</v>
      </c>
      <c r="C510" s="99">
        <v>42988</v>
      </c>
      <c r="D510" s="28" t="s">
        <v>102</v>
      </c>
      <c r="E510" s="24" t="str">
        <f t="shared" si="82"/>
        <v>POLONIA FALCON STARS FC</v>
      </c>
      <c r="F510" s="25" t="str">
        <f t="shared" si="82"/>
        <v>GUILFORD BLACK EAGLES</v>
      </c>
      <c r="G510" s="73"/>
      <c r="H510" s="97">
        <f>VLOOKUP(E510,START_TIMES,2)</f>
        <v>0.41666666666666702</v>
      </c>
      <c r="I510" s="25" t="str">
        <f>VLOOKUP(E510,FallFields1,2)</f>
        <v>Falcon Field, New Britain</v>
      </c>
      <c r="J510" s="75"/>
      <c r="M510" s="5" t="s">
        <v>142</v>
      </c>
      <c r="N510" s="5" t="s">
        <v>136</v>
      </c>
    </row>
    <row r="511" spans="1:14" ht="12.75" customHeight="1" thickTop="1" x14ac:dyDescent="0.35">
      <c r="A511" s="23">
        <v>508</v>
      </c>
      <c r="B511" s="23">
        <v>12</v>
      </c>
      <c r="C511" s="99">
        <v>42988</v>
      </c>
      <c r="D511" s="65" t="s">
        <v>102</v>
      </c>
      <c r="E511" s="24" t="str">
        <f t="shared" si="82"/>
        <v>HARTFORD CAVALIERS</v>
      </c>
      <c r="F511" s="25" t="str">
        <f t="shared" si="82"/>
        <v>CLUB NAPOLI 50</v>
      </c>
      <c r="G511" s="73"/>
      <c r="H511" s="97">
        <f>VLOOKUP(E511,START_TIMES,2)</f>
        <v>0.41666666666666702</v>
      </c>
      <c r="I511" s="25" t="str">
        <f>VLOOKUP(E511,FallFields1,2)</f>
        <v>Cronin Field, Hartford</v>
      </c>
      <c r="J511" s="75"/>
      <c r="M511" s="5" t="s">
        <v>138</v>
      </c>
      <c r="N511" s="5" t="s">
        <v>131</v>
      </c>
    </row>
    <row r="512" spans="1:14" ht="12.75" customHeight="1" thickBot="1" x14ac:dyDescent="0.4">
      <c r="A512" s="23">
        <v>509</v>
      </c>
      <c r="B512" s="23"/>
      <c r="C512" s="99"/>
      <c r="D512" s="26" t="s">
        <v>0</v>
      </c>
      <c r="E512" s="24"/>
      <c r="F512" s="25"/>
      <c r="G512" s="73"/>
      <c r="H512" s="97"/>
      <c r="I512" s="25"/>
      <c r="J512" s="75"/>
      <c r="M512" s="5"/>
      <c r="N512" s="5"/>
    </row>
    <row r="513" spans="1:14" s="135" customFormat="1" ht="12.75" customHeight="1" thickTop="1" thickBot="1" x14ac:dyDescent="0.4">
      <c r="A513" s="23">
        <v>510</v>
      </c>
      <c r="B513" s="23">
        <v>12</v>
      </c>
      <c r="C513" s="99">
        <v>42988</v>
      </c>
      <c r="D513" s="39" t="s">
        <v>103</v>
      </c>
      <c r="E513" s="24" t="str">
        <f t="shared" ref="E513:F517" si="83">VLOOKUP(M513,Teams,2)</f>
        <v>GREENWICH PUMAS LEGENDS</v>
      </c>
      <c r="F513" s="24" t="str">
        <f t="shared" si="83"/>
        <v>FARMINGTON WHITE OWLS</v>
      </c>
      <c r="G513" s="73"/>
      <c r="H513" s="97">
        <f>VLOOKUP(E513,START_TIMES,2)</f>
        <v>0.41666666666666702</v>
      </c>
      <c r="I513" s="25" t="str">
        <f>VLOOKUP(E513,FallFields1,2)</f>
        <v>tbd</v>
      </c>
      <c r="J513" s="75"/>
      <c r="K513" s="1"/>
      <c r="L513" s="1"/>
      <c r="M513" s="5" t="s">
        <v>149</v>
      </c>
      <c r="N513" s="5" t="s">
        <v>147</v>
      </c>
    </row>
    <row r="514" spans="1:14" ht="12.75" customHeight="1" thickTop="1" thickBot="1" x14ac:dyDescent="0.4">
      <c r="A514" s="23">
        <v>511</v>
      </c>
      <c r="B514" s="23">
        <v>12</v>
      </c>
      <c r="C514" s="99">
        <v>42988</v>
      </c>
      <c r="D514" s="39" t="s">
        <v>103</v>
      </c>
      <c r="E514" s="24" t="str">
        <f t="shared" si="83"/>
        <v>MOODUS SC</v>
      </c>
      <c r="F514" s="24" t="str">
        <f t="shared" si="83"/>
        <v>EAST HAVEN SC</v>
      </c>
      <c r="G514" s="73"/>
      <c r="H514" s="97">
        <f>VLOOKUP(E514,START_TIMES,2)</f>
        <v>0.41666666666666702</v>
      </c>
      <c r="I514" s="25" t="str">
        <f>VLOOKUP(E514,FallFields1,2)</f>
        <v>Nathan Hale-Ray HS, Moodus</v>
      </c>
      <c r="J514" s="75"/>
      <c r="M514" s="5" t="s">
        <v>135</v>
      </c>
      <c r="N514" s="5" t="s">
        <v>146</v>
      </c>
    </row>
    <row r="515" spans="1:14" ht="12.75" customHeight="1" thickTop="1" thickBot="1" x14ac:dyDescent="0.4">
      <c r="A515" s="23">
        <v>512</v>
      </c>
      <c r="B515" s="23">
        <v>12</v>
      </c>
      <c r="C515" s="99">
        <v>42988</v>
      </c>
      <c r="D515" s="39" t="s">
        <v>103</v>
      </c>
      <c r="E515" s="24" t="str">
        <f t="shared" si="83"/>
        <v>NORTH BRANFORD LEGENDS</v>
      </c>
      <c r="F515" s="24" t="str">
        <f t="shared" si="83"/>
        <v>NAUGATUCK RIVER RATS</v>
      </c>
      <c r="G515" s="73"/>
      <c r="H515" s="97">
        <v>0.33333333333333331</v>
      </c>
      <c r="I515" s="25" t="str">
        <f>VLOOKUP(E515,FallFields1,2)</f>
        <v>Northford Park, North Branford</v>
      </c>
      <c r="J515" s="75"/>
      <c r="M515" s="5" t="s">
        <v>139</v>
      </c>
      <c r="N515" s="5" t="s">
        <v>137</v>
      </c>
    </row>
    <row r="516" spans="1:14" s="135" customFormat="1" ht="12.75" customHeight="1" thickTop="1" thickBot="1" x14ac:dyDescent="0.4">
      <c r="A516" s="23">
        <v>513</v>
      </c>
      <c r="B516" s="23">
        <v>12</v>
      </c>
      <c r="C516" s="99">
        <v>42988</v>
      </c>
      <c r="D516" s="39" t="s">
        <v>103</v>
      </c>
      <c r="E516" s="24" t="str">
        <f t="shared" si="83"/>
        <v>GREENWICH ARSENAL 50</v>
      </c>
      <c r="F516" s="24" t="str">
        <f t="shared" si="83"/>
        <v>WEST HAVEN GRAYS</v>
      </c>
      <c r="G516" s="73"/>
      <c r="H516" s="97">
        <f>VLOOKUP(E516,START_TIMES,2)</f>
        <v>0.41666666666666702</v>
      </c>
      <c r="I516" s="25" t="str">
        <f>VLOOKUP(E516,FallFields1,2)</f>
        <v>tbd</v>
      </c>
      <c r="J516" s="75"/>
      <c r="K516" s="1"/>
      <c r="L516" s="1"/>
      <c r="M516" s="5" t="s">
        <v>148</v>
      </c>
      <c r="N516" s="5" t="s">
        <v>145</v>
      </c>
    </row>
    <row r="517" spans="1:14" ht="12.75" customHeight="1" thickTop="1" thickBot="1" x14ac:dyDescent="0.4">
      <c r="A517" s="23">
        <v>514</v>
      </c>
      <c r="B517" s="23">
        <v>12</v>
      </c>
      <c r="C517" s="99">
        <v>42988</v>
      </c>
      <c r="D517" s="39" t="s">
        <v>103</v>
      </c>
      <c r="E517" s="24" t="str">
        <f t="shared" si="83"/>
        <v>SOUTHBURY BOOMERS</v>
      </c>
      <c r="F517" s="25" t="str">
        <f t="shared" si="83"/>
        <v>WATERBURY PONTES</v>
      </c>
      <c r="G517" s="73"/>
      <c r="H517" s="97">
        <f>VLOOKUP(E517,START_TIMES,2)</f>
        <v>0.41666666666666702</v>
      </c>
      <c r="I517" s="25" t="str">
        <f>VLOOKUP(E517,FallFields1,2)</f>
        <v>Settlers Park, Southbury</v>
      </c>
      <c r="J517" s="75"/>
      <c r="M517" s="5" t="s">
        <v>140</v>
      </c>
      <c r="N517" s="5" t="s">
        <v>143</v>
      </c>
    </row>
    <row r="518" spans="1:14" ht="12.75" customHeight="1" thickTop="1" thickBot="1" x14ac:dyDescent="0.4">
      <c r="A518" s="23">
        <v>515</v>
      </c>
      <c r="B518" s="23" t="s">
        <v>0</v>
      </c>
      <c r="C518" s="99"/>
      <c r="D518" s="29" t="s">
        <v>0</v>
      </c>
      <c r="E518" s="24"/>
      <c r="F518" s="25"/>
      <c r="G518" s="73"/>
      <c r="H518" s="97"/>
      <c r="I518" s="25"/>
      <c r="J518" s="75"/>
      <c r="M518" s="2"/>
      <c r="N518" s="2"/>
    </row>
    <row r="519" spans="1:14" ht="12.75" customHeight="1" thickTop="1" thickBot="1" x14ac:dyDescent="0.4">
      <c r="A519" s="23">
        <v>516</v>
      </c>
      <c r="B519" s="23">
        <v>13</v>
      </c>
      <c r="C519" s="99">
        <v>42995</v>
      </c>
      <c r="D519" s="34" t="s">
        <v>10</v>
      </c>
      <c r="E519" s="24" t="str">
        <f t="shared" ref="E519:F523" si="84">VLOOKUP(M519,Teams,2)</f>
        <v>CLINTON FC</v>
      </c>
      <c r="F519" s="25" t="str">
        <f t="shared" si="84"/>
        <v>NEWINGTON PORTUGUESE 30</v>
      </c>
      <c r="G519" s="73"/>
      <c r="H519" s="97">
        <f>VLOOKUP(E519,START_TIMES,2)</f>
        <v>0.41666666666666702</v>
      </c>
      <c r="I519" s="25" t="str">
        <f>VLOOKUP(E519,FallFields1,2)</f>
        <v>Indian River Sports Complex, Clinton</v>
      </c>
      <c r="J519" s="75"/>
      <c r="M519" s="5" t="s">
        <v>97</v>
      </c>
      <c r="N519" s="5" t="s">
        <v>92</v>
      </c>
    </row>
    <row r="520" spans="1:14" ht="12.75" customHeight="1" thickTop="1" thickBot="1" x14ac:dyDescent="0.4">
      <c r="A520" s="23">
        <v>517</v>
      </c>
      <c r="B520" s="23">
        <v>13</v>
      </c>
      <c r="C520" s="99">
        <v>42995</v>
      </c>
      <c r="D520" s="34" t="s">
        <v>10</v>
      </c>
      <c r="E520" s="24" t="str">
        <f t="shared" si="84"/>
        <v>DANBURY UNITED 30</v>
      </c>
      <c r="F520" s="25" t="str">
        <f t="shared" si="84"/>
        <v>VASCO DA GAMA 30</v>
      </c>
      <c r="G520" s="73"/>
      <c r="H520" s="97">
        <f>VLOOKUP(E520,START_TIMES,2)</f>
        <v>0.375</v>
      </c>
      <c r="I520" s="25" t="str">
        <f>VLOOKUP(E520,FallFields1,2)</f>
        <v>Portuguese Cultural Center, Danbury</v>
      </c>
      <c r="J520" s="75"/>
      <c r="M520" s="5" t="s">
        <v>96</v>
      </c>
      <c r="N520" s="5" t="s">
        <v>101</v>
      </c>
    </row>
    <row r="521" spans="1:14" ht="12.75" customHeight="1" thickTop="1" thickBot="1" x14ac:dyDescent="0.4">
      <c r="A521" s="23">
        <v>518</v>
      </c>
      <c r="B521" s="23">
        <v>13</v>
      </c>
      <c r="C521" s="99">
        <v>42995</v>
      </c>
      <c r="D521" s="34" t="s">
        <v>10</v>
      </c>
      <c r="E521" s="24" t="str">
        <f t="shared" si="84"/>
        <v>MILFORD TUESDAY</v>
      </c>
      <c r="F521" s="25" t="str">
        <f t="shared" si="84"/>
        <v>GREENWICH ARSENAL 30</v>
      </c>
      <c r="G521" s="73"/>
      <c r="H521" s="97">
        <f>VLOOKUP(E521,START_TIMES,2)</f>
        <v>0.33333333333333331</v>
      </c>
      <c r="I521" s="25" t="str">
        <f>VLOOKUP(E521,FallFields1,2)</f>
        <v>Fred Wolfe Park, Orange</v>
      </c>
      <c r="J521" s="75"/>
      <c r="M521" s="5" t="s">
        <v>94</v>
      </c>
      <c r="N521" s="5" t="s">
        <v>99</v>
      </c>
    </row>
    <row r="522" spans="1:14" ht="12.75" customHeight="1" thickTop="1" thickBot="1" x14ac:dyDescent="0.4">
      <c r="A522" s="23">
        <v>519</v>
      </c>
      <c r="B522" s="23">
        <v>13</v>
      </c>
      <c r="C522" s="99">
        <v>42995</v>
      </c>
      <c r="D522" s="34" t="s">
        <v>10</v>
      </c>
      <c r="E522" s="24" t="str">
        <f t="shared" si="84"/>
        <v>ECUACHAMOS FC</v>
      </c>
      <c r="F522" s="25" t="str">
        <f t="shared" si="84"/>
        <v>POLONEZ UNITED</v>
      </c>
      <c r="G522" s="73"/>
      <c r="H522" s="97">
        <f>VLOOKUP(E522,START_TIMES,2)</f>
        <v>0.41666666666666702</v>
      </c>
      <c r="I522" s="25" t="str">
        <f>VLOOKUP(E522,FallFields1,2)</f>
        <v>Witek Park, Derby</v>
      </c>
      <c r="J522" s="75"/>
      <c r="M522" s="5" t="s">
        <v>93</v>
      </c>
      <c r="N522" s="5" t="s">
        <v>100</v>
      </c>
    </row>
    <row r="523" spans="1:14" ht="12.75" customHeight="1" thickTop="1" thickBot="1" x14ac:dyDescent="0.4">
      <c r="A523" s="23">
        <v>520</v>
      </c>
      <c r="B523" s="23">
        <v>13</v>
      </c>
      <c r="C523" s="99">
        <v>42995</v>
      </c>
      <c r="D523" s="34" t="s">
        <v>10</v>
      </c>
      <c r="E523" s="24" t="str">
        <f t="shared" si="84"/>
        <v>SHELTON FC</v>
      </c>
      <c r="F523" s="25" t="str">
        <f t="shared" si="84"/>
        <v>NORTH BRANFORD 30</v>
      </c>
      <c r="G523" s="73"/>
      <c r="H523" s="97">
        <f>VLOOKUP(E523,START_TIMES,2)</f>
        <v>0.33333333333333331</v>
      </c>
      <c r="I523" s="25" t="str">
        <f>VLOOKUP(E523,FallFields1,2)</f>
        <v>Nike Site, Shelton</v>
      </c>
      <c r="J523" s="75"/>
      <c r="L523" s="22"/>
      <c r="M523" s="5" t="s">
        <v>95</v>
      </c>
      <c r="N523" s="5" t="s">
        <v>98</v>
      </c>
    </row>
    <row r="524" spans="1:14" ht="12.75" customHeight="1" thickTop="1" thickBot="1" x14ac:dyDescent="0.4">
      <c r="A524" s="23">
        <v>521</v>
      </c>
      <c r="B524" s="23"/>
      <c r="C524" s="99"/>
      <c r="D524" s="29"/>
      <c r="E524" s="24"/>
      <c r="F524" s="25"/>
      <c r="G524" s="73"/>
      <c r="H524" s="97"/>
      <c r="I524" s="25"/>
      <c r="J524" s="75"/>
      <c r="M524" s="5"/>
      <c r="N524" s="5"/>
    </row>
    <row r="525" spans="1:14" ht="12.75" customHeight="1" thickTop="1" thickBot="1" x14ac:dyDescent="0.4">
      <c r="A525" s="23">
        <v>522</v>
      </c>
      <c r="B525" s="23">
        <v>13</v>
      </c>
      <c r="C525" s="99">
        <v>42995</v>
      </c>
      <c r="D525" s="35" t="s">
        <v>175</v>
      </c>
      <c r="E525" s="24" t="str">
        <f t="shared" ref="E525:F529" si="85">VLOOKUP(M525,Teams,2)</f>
        <v>MILFORD AMIGOS</v>
      </c>
      <c r="F525" s="25" t="str">
        <f t="shared" si="85"/>
        <v>BYE</v>
      </c>
      <c r="G525" s="73"/>
      <c r="H525" s="97">
        <f>VLOOKUP(E525,START_TIMES,2)</f>
        <v>0.33333333333333331</v>
      </c>
      <c r="I525" s="25" t="str">
        <f>VLOOKUP(E525,FallFields1,2)</f>
        <v>Pease Road, Woodbridge</v>
      </c>
      <c r="J525" s="75"/>
      <c r="M525" s="5" t="s">
        <v>155</v>
      </c>
      <c r="N525" s="5" t="s">
        <v>150</v>
      </c>
    </row>
    <row r="526" spans="1:14" ht="12.75" customHeight="1" thickTop="1" thickBot="1" x14ac:dyDescent="0.4">
      <c r="A526" s="23">
        <v>523</v>
      </c>
      <c r="B526" s="23">
        <v>13</v>
      </c>
      <c r="C526" s="99">
        <v>42995</v>
      </c>
      <c r="D526" s="35" t="s">
        <v>175</v>
      </c>
      <c r="E526" s="24" t="str">
        <f t="shared" si="85"/>
        <v>CASEUS NEW HAVEN FC</v>
      </c>
      <c r="F526" s="25" t="str">
        <f t="shared" si="85"/>
        <v>WATERTOWN GEEZERS</v>
      </c>
      <c r="G526" s="73"/>
      <c r="H526" s="97">
        <f>VLOOKUP(E526,START_TIMES,2)</f>
        <v>0.33333333333333331</v>
      </c>
      <c r="I526" s="25" t="str">
        <f>VLOOKUP(E526,FallFields1,2)</f>
        <v>Strong Stadium, West Haven</v>
      </c>
      <c r="J526" s="75"/>
      <c r="M526" s="5" t="s">
        <v>151</v>
      </c>
      <c r="N526" s="5" t="s">
        <v>159</v>
      </c>
    </row>
    <row r="527" spans="1:14" ht="12.75" customHeight="1" thickTop="1" thickBot="1" x14ac:dyDescent="0.4">
      <c r="A527" s="23">
        <v>524</v>
      </c>
      <c r="B527" s="23">
        <v>13</v>
      </c>
      <c r="C527" s="99">
        <v>42995</v>
      </c>
      <c r="D527" s="35" t="s">
        <v>175</v>
      </c>
      <c r="E527" s="24" t="str">
        <f t="shared" si="85"/>
        <v>LITCHFIELD COUNTY BLUES</v>
      </c>
      <c r="F527" s="25" t="str">
        <f t="shared" si="85"/>
        <v>HENRY  REID FC 30</v>
      </c>
      <c r="G527" s="73"/>
      <c r="H527" s="97">
        <f>VLOOKUP(E527,START_TIMES,2)</f>
        <v>0.41666666666666702</v>
      </c>
      <c r="I527" s="25" t="str">
        <f>VLOOKUP(E527,FallFields1,2)</f>
        <v>Whittlesey Harrison, Morris</v>
      </c>
      <c r="J527" s="75"/>
      <c r="M527" s="5" t="s">
        <v>154</v>
      </c>
      <c r="N527" s="5" t="s">
        <v>153</v>
      </c>
    </row>
    <row r="528" spans="1:14" ht="12.75" customHeight="1" thickTop="1" thickBot="1" x14ac:dyDescent="0.4">
      <c r="A528" s="23">
        <v>525</v>
      </c>
      <c r="B528" s="23">
        <v>13</v>
      </c>
      <c r="C528" s="99">
        <v>42995</v>
      </c>
      <c r="D528" s="35" t="s">
        <v>175</v>
      </c>
      <c r="E528" s="24" t="str">
        <f t="shared" si="85"/>
        <v>CLUB NAPOLI 30</v>
      </c>
      <c r="F528" s="25" t="str">
        <f t="shared" si="85"/>
        <v>NEWTOWN SALTY DOGS</v>
      </c>
      <c r="G528" s="73"/>
      <c r="H528" s="97">
        <f>VLOOKUP(E528,START_TIMES,2)</f>
        <v>0.41666666666666702</v>
      </c>
      <c r="I528" s="25" t="str">
        <f>VLOOKUP(E528,FallFields1,2)</f>
        <v>Quinnipiac Park, Cheshire</v>
      </c>
      <c r="J528" s="75"/>
      <c r="M528" s="5" t="s">
        <v>152</v>
      </c>
      <c r="N528" s="5" t="s">
        <v>157</v>
      </c>
    </row>
    <row r="529" spans="1:14" ht="12.75" customHeight="1" thickTop="1" thickBot="1" x14ac:dyDescent="0.4">
      <c r="A529" s="23">
        <v>526</v>
      </c>
      <c r="B529" s="23">
        <v>13</v>
      </c>
      <c r="C529" s="99">
        <v>42995</v>
      </c>
      <c r="D529" s="35" t="s">
        <v>175</v>
      </c>
      <c r="E529" s="24" t="str">
        <f t="shared" si="85"/>
        <v>STAMFORD FC</v>
      </c>
      <c r="F529" s="25" t="str">
        <f t="shared" si="85"/>
        <v>NAUGATUCK FUSION</v>
      </c>
      <c r="G529" s="73"/>
      <c r="H529" s="97">
        <f>VLOOKUP(E529,START_TIMES,2)</f>
        <v>0.41666666666666702</v>
      </c>
      <c r="I529" s="25" t="str">
        <f>VLOOKUP(E529,FallFields1,2)</f>
        <v>West Beach Fields, Stamford</v>
      </c>
      <c r="J529" s="75"/>
      <c r="M529" s="5" t="s">
        <v>158</v>
      </c>
      <c r="N529" s="5" t="s">
        <v>156</v>
      </c>
    </row>
    <row r="530" spans="1:14" ht="12.75" customHeight="1" thickTop="1" thickBot="1" x14ac:dyDescent="0.4">
      <c r="A530" s="23">
        <v>527</v>
      </c>
      <c r="B530" s="23"/>
      <c r="C530" s="99"/>
      <c r="D530" s="29"/>
      <c r="E530" s="24"/>
      <c r="F530" s="25"/>
      <c r="G530" s="73"/>
      <c r="H530" s="97"/>
      <c r="I530" s="25"/>
      <c r="J530" s="75"/>
      <c r="M530" s="2"/>
      <c r="N530" s="2"/>
    </row>
    <row r="531" spans="1:14" ht="12.75" customHeight="1" thickTop="1" thickBot="1" x14ac:dyDescent="0.4">
      <c r="A531" s="23">
        <v>528</v>
      </c>
      <c r="B531" s="23">
        <v>13</v>
      </c>
      <c r="C531" s="99">
        <v>42995</v>
      </c>
      <c r="D531" s="36" t="s">
        <v>11</v>
      </c>
      <c r="E531" s="24" t="str">
        <f t="shared" ref="E531:F535" si="86">VLOOKUP(M531,Teams,2)</f>
        <v>RIDGEFIELD KICKS</v>
      </c>
      <c r="F531" s="25" t="str">
        <f t="shared" si="86"/>
        <v>CHESHIRE AZZURRI 40</v>
      </c>
      <c r="G531" s="73"/>
      <c r="H531" s="97">
        <f>VLOOKUP(E531,START_TIMES,2)</f>
        <v>0.41666666666666702</v>
      </c>
      <c r="I531" s="25" t="str">
        <f>VLOOKUP(E531,FallFields1,2)</f>
        <v>Scotland Field, Ridgefield</v>
      </c>
      <c r="J531" s="75"/>
      <c r="M531" s="5" t="s">
        <v>105</v>
      </c>
      <c r="N531" s="5" t="s">
        <v>160</v>
      </c>
    </row>
    <row r="532" spans="1:14" ht="12.75" customHeight="1" thickTop="1" thickBot="1" x14ac:dyDescent="0.4">
      <c r="A532" s="23">
        <v>529</v>
      </c>
      <c r="B532" s="23">
        <v>13</v>
      </c>
      <c r="C532" s="99">
        <v>42995</v>
      </c>
      <c r="D532" s="36" t="s">
        <v>11</v>
      </c>
      <c r="E532" s="24" t="str">
        <f t="shared" si="86"/>
        <v>DANBURY UNITED 40</v>
      </c>
      <c r="F532" s="25" t="str">
        <f t="shared" si="86"/>
        <v xml:space="preserve">WILTON WARRIORS </v>
      </c>
      <c r="G532" s="73"/>
      <c r="H532" s="97">
        <f>VLOOKUP(E532,START_TIMES,2)</f>
        <v>0.45833333333333331</v>
      </c>
      <c r="I532" s="25" t="str">
        <f>VLOOKUP(E532,FallFields1,2)</f>
        <v>Portuguese Cultural Center, Danbury</v>
      </c>
      <c r="J532" s="75"/>
      <c r="M532" s="5" t="s">
        <v>161</v>
      </c>
      <c r="N532" s="5" t="s">
        <v>109</v>
      </c>
    </row>
    <row r="533" spans="1:14" ht="12.75" customHeight="1" thickTop="1" thickBot="1" x14ac:dyDescent="0.4">
      <c r="A533" s="23">
        <v>530</v>
      </c>
      <c r="B533" s="23">
        <v>13</v>
      </c>
      <c r="C533" s="99">
        <v>42995</v>
      </c>
      <c r="D533" s="36" t="s">
        <v>11</v>
      </c>
      <c r="E533" s="24" t="str">
        <f t="shared" si="86"/>
        <v>NORWALK MARINERS</v>
      </c>
      <c r="F533" s="25" t="str">
        <f t="shared" si="86"/>
        <v>GREENWICH PUMAS</v>
      </c>
      <c r="G533" s="73"/>
      <c r="H533" s="97">
        <f>VLOOKUP(E533,START_TIMES,2)</f>
        <v>0.41666666666666702</v>
      </c>
      <c r="I533" s="25" t="str">
        <f>VLOOKUP(E533,FallFields1,2)</f>
        <v>Nathan Hale MS, Norwalk</v>
      </c>
      <c r="J533" s="75"/>
      <c r="M533" s="5" t="s">
        <v>104</v>
      </c>
      <c r="N533" s="5" t="s">
        <v>163</v>
      </c>
    </row>
    <row r="534" spans="1:14" ht="12.75" customHeight="1" thickTop="1" thickBot="1" x14ac:dyDescent="0.4">
      <c r="A534" s="23">
        <v>531</v>
      </c>
      <c r="B534" s="23">
        <v>13</v>
      </c>
      <c r="C534" s="99">
        <v>42995</v>
      </c>
      <c r="D534" s="36" t="s">
        <v>11</v>
      </c>
      <c r="E534" s="24" t="str">
        <f t="shared" si="86"/>
        <v>FAIRFIELD GAC</v>
      </c>
      <c r="F534" s="25" t="str">
        <f t="shared" si="86"/>
        <v>VASCO DA GAMA 40</v>
      </c>
      <c r="G534" s="73"/>
      <c r="H534" s="97">
        <f>VLOOKUP(E534,START_TIMES,2)</f>
        <v>0.41666666666666702</v>
      </c>
      <c r="I534" s="25" t="str">
        <f>VLOOKUP(E534,FallFields1,2)</f>
        <v>Ludlowe HS, Fairfield</v>
      </c>
      <c r="J534" s="75"/>
      <c r="M534" s="5" t="s">
        <v>162</v>
      </c>
      <c r="N534" s="5" t="s">
        <v>107</v>
      </c>
    </row>
    <row r="535" spans="1:14" ht="12.75" customHeight="1" thickTop="1" thickBot="1" x14ac:dyDescent="0.4">
      <c r="A535" s="23">
        <v>532</v>
      </c>
      <c r="B535" s="23">
        <v>13</v>
      </c>
      <c r="C535" s="99">
        <v>42995</v>
      </c>
      <c r="D535" s="36" t="s">
        <v>11</v>
      </c>
      <c r="E535" s="24" t="str">
        <f t="shared" si="86"/>
        <v>WATERBURY ALBANIANS</v>
      </c>
      <c r="F535" s="25" t="str">
        <f t="shared" si="86"/>
        <v>STORM FC</v>
      </c>
      <c r="G535" s="73"/>
      <c r="H535" s="97">
        <f>VLOOKUP(E535,START_TIMES,2)</f>
        <v>0.375</v>
      </c>
      <c r="I535" s="25" t="str">
        <f>VLOOKUP(E535,FallFields1,2)</f>
        <v>Wilby HS, Waterbury</v>
      </c>
      <c r="J535" s="75"/>
      <c r="M535" s="5" t="s">
        <v>108</v>
      </c>
      <c r="N535" s="5" t="s">
        <v>106</v>
      </c>
    </row>
    <row r="536" spans="1:14" ht="12.75" customHeight="1" thickTop="1" thickBot="1" x14ac:dyDescent="0.4">
      <c r="A536" s="23">
        <v>533</v>
      </c>
      <c r="B536" s="23"/>
      <c r="C536" s="99"/>
      <c r="D536" s="29"/>
      <c r="E536" s="24"/>
      <c r="F536" s="25"/>
      <c r="G536" s="73"/>
      <c r="H536" s="97"/>
      <c r="I536" s="25"/>
      <c r="J536" s="75"/>
      <c r="M536" s="2"/>
      <c r="N536" s="2"/>
    </row>
    <row r="537" spans="1:14" ht="12.75" customHeight="1" thickTop="1" thickBot="1" x14ac:dyDescent="0.4">
      <c r="A537" s="23">
        <v>534</v>
      </c>
      <c r="B537" s="23">
        <v>13</v>
      </c>
      <c r="C537" s="99">
        <v>42995</v>
      </c>
      <c r="D537" s="37" t="s">
        <v>12</v>
      </c>
      <c r="E537" s="24" t="str">
        <f t="shared" ref="E537:F541" si="87">VLOOKUP(M537,Teams,2)</f>
        <v>NEW HAVEN AMERICANS</v>
      </c>
      <c r="F537" s="25" t="str">
        <f t="shared" si="87"/>
        <v>DERBY QUITUS</v>
      </c>
      <c r="G537" s="73"/>
      <c r="H537" s="97">
        <f>VLOOKUP(E537,START_TIMES,2)</f>
        <v>0.41666666666666702</v>
      </c>
      <c r="I537" s="25" t="str">
        <f>VLOOKUP(E537,FallFields1,2)</f>
        <v>Peck Place School, Orange</v>
      </c>
      <c r="J537" s="75"/>
      <c r="M537" s="5" t="s">
        <v>115</v>
      </c>
      <c r="N537" s="5" t="s">
        <v>110</v>
      </c>
    </row>
    <row r="538" spans="1:14" ht="12.75" customHeight="1" thickTop="1" thickBot="1" x14ac:dyDescent="0.4">
      <c r="A538" s="23">
        <v>535</v>
      </c>
      <c r="B538" s="23">
        <v>13</v>
      </c>
      <c r="C538" s="99">
        <v>42995</v>
      </c>
      <c r="D538" s="37" t="s">
        <v>12</v>
      </c>
      <c r="E538" s="24" t="str">
        <f t="shared" si="87"/>
        <v>GREENWICH ARSENAL 40</v>
      </c>
      <c r="F538" s="25" t="str">
        <f t="shared" si="87"/>
        <v>STAMFORD UNITED</v>
      </c>
      <c r="G538" s="73"/>
      <c r="H538" s="97">
        <f>VLOOKUP(E538,START_TIMES,2)</f>
        <v>0.41666666666666702</v>
      </c>
      <c r="I538" s="25" t="str">
        <f>VLOOKUP(E538,FallFields1,2)</f>
        <v>tbd</v>
      </c>
      <c r="J538" s="75"/>
      <c r="M538" s="5" t="s">
        <v>111</v>
      </c>
      <c r="N538" s="5" t="s">
        <v>119</v>
      </c>
    </row>
    <row r="539" spans="1:14" ht="12.75" customHeight="1" thickTop="1" thickBot="1" x14ac:dyDescent="0.4">
      <c r="A539" s="23">
        <v>536</v>
      </c>
      <c r="B539" s="23">
        <v>13</v>
      </c>
      <c r="C539" s="99">
        <v>42995</v>
      </c>
      <c r="D539" s="37" t="s">
        <v>12</v>
      </c>
      <c r="E539" s="24" t="str">
        <f t="shared" si="87"/>
        <v xml:space="preserve">GUILFORD CELTIC </v>
      </c>
      <c r="F539" s="25" t="str">
        <f t="shared" si="87"/>
        <v>GUILFORD BELL CURVE</v>
      </c>
      <c r="G539" s="73"/>
      <c r="H539" s="97">
        <f>VLOOKUP(E539,START_TIMES,2)</f>
        <v>0.41666666666666702</v>
      </c>
      <c r="I539" s="25" t="str">
        <f>VLOOKUP(E539,FallFields1,2)</f>
        <v>Bittner Park, Guilford</v>
      </c>
      <c r="J539" s="75"/>
      <c r="M539" s="5" t="s">
        <v>114</v>
      </c>
      <c r="N539" s="5" t="s">
        <v>113</v>
      </c>
    </row>
    <row r="540" spans="1:14" ht="12.75" customHeight="1" thickTop="1" thickBot="1" x14ac:dyDescent="0.4">
      <c r="A540" s="23">
        <v>537</v>
      </c>
      <c r="B540" s="23">
        <v>13</v>
      </c>
      <c r="C540" s="99">
        <v>42995</v>
      </c>
      <c r="D540" s="37" t="s">
        <v>12</v>
      </c>
      <c r="E540" s="24" t="str">
        <f t="shared" si="87"/>
        <v>GREENWICH GUNNERS 40</v>
      </c>
      <c r="F540" s="25" t="str">
        <f t="shared" si="87"/>
        <v xml:space="preserve">NORWALK SPORT COLOMBIA </v>
      </c>
      <c r="G540" s="73"/>
      <c r="H540" s="97">
        <f>VLOOKUP(E540,START_TIMES,2)</f>
        <v>0.41666666666666702</v>
      </c>
      <c r="I540" s="25" t="str">
        <f>VLOOKUP(E540,FallFields1,2)</f>
        <v>tbd</v>
      </c>
      <c r="J540" s="75"/>
      <c r="M540" s="5" t="s">
        <v>112</v>
      </c>
      <c r="N540" s="5" t="s">
        <v>117</v>
      </c>
    </row>
    <row r="541" spans="1:14" ht="12.75" customHeight="1" thickTop="1" thickBot="1" x14ac:dyDescent="0.4">
      <c r="A541" s="23">
        <v>538</v>
      </c>
      <c r="B541" s="23">
        <v>13</v>
      </c>
      <c r="C541" s="99">
        <v>42995</v>
      </c>
      <c r="D541" s="37" t="s">
        <v>12</v>
      </c>
      <c r="E541" s="24" t="str">
        <f t="shared" si="87"/>
        <v>SOUTHEAST ROVERS</v>
      </c>
      <c r="F541" s="25" t="str">
        <f t="shared" si="87"/>
        <v>NEWINGTON PORTUGUESE 40</v>
      </c>
      <c r="G541" s="73"/>
      <c r="H541" s="97">
        <f>VLOOKUP(E541,START_TIMES,2)</f>
        <v>0.41666666666666702</v>
      </c>
      <c r="I541" s="25" t="str">
        <f>VLOOKUP(E541,FallFields1,2)</f>
        <v>Spera Park, Waterford</v>
      </c>
      <c r="J541" s="75"/>
      <c r="M541" s="5" t="s">
        <v>118</v>
      </c>
      <c r="N541" s="5" t="s">
        <v>116</v>
      </c>
    </row>
    <row r="542" spans="1:14" ht="12.75" customHeight="1" thickTop="1" thickBot="1" x14ac:dyDescent="0.4">
      <c r="A542" s="23">
        <v>539</v>
      </c>
      <c r="B542" s="23"/>
      <c r="C542" s="99"/>
      <c r="D542" s="29"/>
      <c r="E542" s="24"/>
      <c r="F542" s="25"/>
      <c r="G542" s="73"/>
      <c r="H542" s="97"/>
      <c r="I542" s="25"/>
      <c r="J542" s="75"/>
      <c r="M542" s="2"/>
      <c r="N542" s="2"/>
    </row>
    <row r="543" spans="1:14" ht="12.75" customHeight="1" thickTop="1" thickBot="1" x14ac:dyDescent="0.4">
      <c r="A543" s="23">
        <v>540</v>
      </c>
      <c r="B543" s="23">
        <v>13</v>
      </c>
      <c r="C543" s="99">
        <v>42995</v>
      </c>
      <c r="D543" s="38" t="s">
        <v>13</v>
      </c>
      <c r="E543" s="24" t="str">
        <f t="shared" ref="E543:F547" si="88">VLOOKUP(M543,Teams,2)</f>
        <v>NORTH HAVEN SC</v>
      </c>
      <c r="F543" s="25" t="str">
        <f t="shared" si="88"/>
        <v xml:space="preserve">CHESHIRE UNITED </v>
      </c>
      <c r="G543" s="73"/>
      <c r="H543" s="97">
        <f>VLOOKUP(E543,START_TIMES,2)</f>
        <v>0.41666666666666702</v>
      </c>
      <c r="I543" s="25" t="str">
        <f>VLOOKUP(E543,FallFields1,2)</f>
        <v>Ridge Road, North Haven</v>
      </c>
      <c r="J543" s="75"/>
      <c r="M543" s="5" t="s">
        <v>125</v>
      </c>
      <c r="N543" s="5" t="s">
        <v>120</v>
      </c>
    </row>
    <row r="544" spans="1:14" ht="12.75" customHeight="1" thickTop="1" thickBot="1" x14ac:dyDescent="0.4">
      <c r="A544" s="23">
        <v>541</v>
      </c>
      <c r="B544" s="23">
        <v>13</v>
      </c>
      <c r="C544" s="99">
        <v>42995</v>
      </c>
      <c r="D544" s="38" t="s">
        <v>13</v>
      </c>
      <c r="E544" s="24" t="str">
        <f t="shared" si="88"/>
        <v>ELI'S FC</v>
      </c>
      <c r="F544" s="25" t="str">
        <f t="shared" si="88"/>
        <v>WILTON WOLVES</v>
      </c>
      <c r="G544" s="73"/>
      <c r="H544" s="97">
        <f>VLOOKUP(E544,START_TIMES,2)</f>
        <v>0.41666666666666702</v>
      </c>
      <c r="I544" s="25" t="str">
        <f>VLOOKUP(E544,FallFields1,2)</f>
        <v>Platt Tech HS, Milford</v>
      </c>
      <c r="J544" s="75"/>
      <c r="M544" s="5" t="s">
        <v>121</v>
      </c>
      <c r="N544" s="5" t="s">
        <v>129</v>
      </c>
    </row>
    <row r="545" spans="1:14" ht="12.75" customHeight="1" thickTop="1" thickBot="1" x14ac:dyDescent="0.4">
      <c r="A545" s="23">
        <v>542</v>
      </c>
      <c r="B545" s="23">
        <v>13</v>
      </c>
      <c r="C545" s="99">
        <v>42995</v>
      </c>
      <c r="D545" s="38" t="s">
        <v>13</v>
      </c>
      <c r="E545" s="24" t="str">
        <f t="shared" si="88"/>
        <v>NORTH BRANFORD 40</v>
      </c>
      <c r="F545" s="25" t="str">
        <f t="shared" si="88"/>
        <v>HENRY  REID FC 40</v>
      </c>
      <c r="G545" s="73"/>
      <c r="H545" s="97">
        <f>VLOOKUP(E545,START_TIMES,2)</f>
        <v>0.41666666666666702</v>
      </c>
      <c r="I545" s="25" t="str">
        <f>VLOOKUP(E545,FallFields1,2)</f>
        <v>Coginchaug HS, Durham</v>
      </c>
      <c r="J545" s="75"/>
      <c r="M545" s="5" t="s">
        <v>124</v>
      </c>
      <c r="N545" s="5" t="s">
        <v>123</v>
      </c>
    </row>
    <row r="546" spans="1:14" ht="12.75" customHeight="1" thickTop="1" thickBot="1" x14ac:dyDescent="0.4">
      <c r="A546" s="23">
        <v>543</v>
      </c>
      <c r="B546" s="23">
        <v>13</v>
      </c>
      <c r="C546" s="99">
        <v>42995</v>
      </c>
      <c r="D546" s="38" t="s">
        <v>13</v>
      </c>
      <c r="E546" s="24" t="str">
        <f t="shared" si="88"/>
        <v>HAMDEN UNITED</v>
      </c>
      <c r="F546" s="25" t="str">
        <f t="shared" si="88"/>
        <v>STAMFORD CITY</v>
      </c>
      <c r="G546" s="73"/>
      <c r="H546" s="97">
        <f>VLOOKUP(E546,START_TIMES,2)</f>
        <v>0.41666666666666702</v>
      </c>
      <c r="I546" s="25" t="str">
        <f>VLOOKUP(E546,FallFields1,2)</f>
        <v>Hamden MS, Hamden</v>
      </c>
      <c r="J546" s="75"/>
      <c r="M546" s="5" t="s">
        <v>122</v>
      </c>
      <c r="N546" s="5" t="s">
        <v>127</v>
      </c>
    </row>
    <row r="547" spans="1:14" ht="12.75" customHeight="1" thickTop="1" thickBot="1" x14ac:dyDescent="0.4">
      <c r="A547" s="23">
        <v>544</v>
      </c>
      <c r="B547" s="23">
        <v>13</v>
      </c>
      <c r="C547" s="99">
        <v>42995</v>
      </c>
      <c r="D547" s="38" t="s">
        <v>13</v>
      </c>
      <c r="E547" s="24" t="str">
        <f t="shared" si="88"/>
        <v>WALLINGFORD MORELIA</v>
      </c>
      <c r="F547" s="25" t="str">
        <f t="shared" si="88"/>
        <v>PAN ZONES</v>
      </c>
      <c r="G547" s="73"/>
      <c r="H547" s="97">
        <f>VLOOKUP(E547,START_TIMES,2)</f>
        <v>0.41666666666666702</v>
      </c>
      <c r="I547" s="25" t="str">
        <f>VLOOKUP(E547,FallFields1,2)</f>
        <v>Woodhouse Field, Wallingford</v>
      </c>
      <c r="J547" s="75"/>
      <c r="M547" s="5" t="s">
        <v>128</v>
      </c>
      <c r="N547" s="5" t="s">
        <v>126</v>
      </c>
    </row>
    <row r="548" spans="1:14" ht="12.75" customHeight="1" thickTop="1" thickBot="1" x14ac:dyDescent="0.4">
      <c r="A548" s="23">
        <v>545</v>
      </c>
      <c r="B548" s="23"/>
      <c r="C548" s="99"/>
      <c r="D548" s="29"/>
      <c r="E548" s="24"/>
      <c r="F548" s="25"/>
      <c r="G548" s="73"/>
      <c r="H548" s="97"/>
      <c r="I548" s="25"/>
      <c r="J548" s="75"/>
      <c r="M548" s="2"/>
      <c r="N548" s="2"/>
    </row>
    <row r="549" spans="1:14" ht="12.75" customHeight="1" thickTop="1" thickBot="1" x14ac:dyDescent="0.4">
      <c r="A549" s="23">
        <v>546</v>
      </c>
      <c r="B549" s="23">
        <v>13</v>
      </c>
      <c r="C549" s="99">
        <v>42995</v>
      </c>
      <c r="D549" s="28" t="s">
        <v>102</v>
      </c>
      <c r="E549" s="24" t="str">
        <f t="shared" ref="E549:F553" si="89">VLOOKUP(M549,Teams,2)</f>
        <v>GUILFORD BLACK EAGLES</v>
      </c>
      <c r="F549" s="25" t="str">
        <f t="shared" si="89"/>
        <v>CHESHIRE AZZURRI 50</v>
      </c>
      <c r="G549" s="73"/>
      <c r="H549" s="97">
        <f>VLOOKUP(E549,START_TIMES,2)</f>
        <v>0.41666666666666702</v>
      </c>
      <c r="I549" s="25" t="str">
        <f>VLOOKUP(E549,FallFields1,2)</f>
        <v>Calvin Leete School, Guilford</v>
      </c>
      <c r="J549" s="75"/>
      <c r="M549" s="5" t="s">
        <v>136</v>
      </c>
      <c r="N549" s="5" t="s">
        <v>130</v>
      </c>
    </row>
    <row r="550" spans="1:14" ht="12.75" customHeight="1" thickTop="1" thickBot="1" x14ac:dyDescent="0.4">
      <c r="A550" s="23">
        <v>547</v>
      </c>
      <c r="B550" s="23">
        <v>13</v>
      </c>
      <c r="C550" s="99">
        <v>42995</v>
      </c>
      <c r="D550" s="28" t="s">
        <v>102</v>
      </c>
      <c r="E550" s="24" t="str">
        <f t="shared" si="89"/>
        <v>CLUB NAPOLI 50</v>
      </c>
      <c r="F550" s="25" t="str">
        <f t="shared" si="89"/>
        <v>VASCO DA GAMA 50</v>
      </c>
      <c r="G550" s="73"/>
      <c r="H550" s="97">
        <f>VLOOKUP(E550,START_TIMES,2)</f>
        <v>0.41666666666666702</v>
      </c>
      <c r="I550" s="25" t="str">
        <f>VLOOKUP(E550,FallFields1,2)</f>
        <v>North Farms Park, North Branford</v>
      </c>
      <c r="J550" s="75"/>
      <c r="M550" s="5" t="s">
        <v>131</v>
      </c>
      <c r="N550" s="5" t="s">
        <v>144</v>
      </c>
    </row>
    <row r="551" spans="1:14" ht="12.75" customHeight="1" thickTop="1" thickBot="1" x14ac:dyDescent="0.4">
      <c r="A551" s="23">
        <v>548</v>
      </c>
      <c r="B551" s="23">
        <v>13</v>
      </c>
      <c r="C551" s="99">
        <v>42995</v>
      </c>
      <c r="D551" s="28" t="s">
        <v>102</v>
      </c>
      <c r="E551" s="24" t="str">
        <f t="shared" si="89"/>
        <v>GREENWICH GUNNERS 50</v>
      </c>
      <c r="F551" s="25" t="str">
        <f t="shared" si="89"/>
        <v xml:space="preserve">GLASTONBURY CELTIC </v>
      </c>
      <c r="G551" s="73"/>
      <c r="H551" s="97">
        <f>VLOOKUP(E551,START_TIMES,2)</f>
        <v>0.41666666666666702</v>
      </c>
      <c r="I551" s="25" t="str">
        <f>VLOOKUP(E551,FallFields1,2)</f>
        <v>tbd</v>
      </c>
      <c r="J551" s="75"/>
      <c r="M551" s="5" t="s">
        <v>134</v>
      </c>
      <c r="N551" s="5" t="s">
        <v>133</v>
      </c>
    </row>
    <row r="552" spans="1:14" ht="12.75" customHeight="1" thickTop="1" thickBot="1" x14ac:dyDescent="0.4">
      <c r="A552" s="23">
        <v>549</v>
      </c>
      <c r="B552" s="23">
        <v>13</v>
      </c>
      <c r="C552" s="99">
        <v>42995</v>
      </c>
      <c r="D552" s="28" t="s">
        <v>102</v>
      </c>
      <c r="E552" s="24" t="str">
        <f t="shared" si="89"/>
        <v>DARIEN BLUE WAVE</v>
      </c>
      <c r="F552" s="25" t="str">
        <f t="shared" si="89"/>
        <v>NEW BRITAIN FALCONS FC</v>
      </c>
      <c r="G552" s="73"/>
      <c r="H552" s="97">
        <f>VLOOKUP(E552,START_TIMES,2)</f>
        <v>0.375</v>
      </c>
      <c r="I552" s="25" t="str">
        <f>VLOOKUP(E552,FallFields1,2)</f>
        <v>Middlesex MS (Lower), Darien</v>
      </c>
      <c r="J552" s="75"/>
      <c r="M552" s="5" t="s">
        <v>132</v>
      </c>
      <c r="N552" s="5" t="s">
        <v>141</v>
      </c>
    </row>
    <row r="553" spans="1:14" ht="12.75" customHeight="1" thickTop="1" thickBot="1" x14ac:dyDescent="0.4">
      <c r="A553" s="23">
        <v>550</v>
      </c>
      <c r="B553" s="23">
        <v>13</v>
      </c>
      <c r="C553" s="99">
        <v>42995</v>
      </c>
      <c r="D553" s="28" t="s">
        <v>102</v>
      </c>
      <c r="E553" s="24" t="str">
        <f t="shared" si="89"/>
        <v>POLONIA FALCON STARS FC</v>
      </c>
      <c r="F553" s="25" t="str">
        <f t="shared" si="89"/>
        <v>HARTFORD CAVALIERS</v>
      </c>
      <c r="G553" s="73"/>
      <c r="H553" s="97">
        <f>VLOOKUP(E553,START_TIMES,2)</f>
        <v>0.41666666666666702</v>
      </c>
      <c r="I553" s="25" t="str">
        <f>VLOOKUP(E553,FallFields1,2)</f>
        <v>Falcon Field, New Britain</v>
      </c>
      <c r="J553" s="75"/>
      <c r="M553" s="5" t="s">
        <v>142</v>
      </c>
      <c r="N553" s="5" t="s">
        <v>138</v>
      </c>
    </row>
    <row r="554" spans="1:14" ht="12.75" customHeight="1" thickTop="1" thickBot="1" x14ac:dyDescent="0.4">
      <c r="A554" s="23">
        <v>551</v>
      </c>
      <c r="B554" s="23"/>
      <c r="C554" s="99"/>
      <c r="D554" s="29"/>
      <c r="E554" s="24"/>
      <c r="F554" s="25"/>
      <c r="G554" s="73"/>
      <c r="H554" s="97"/>
      <c r="I554" s="25"/>
      <c r="J554" s="75"/>
      <c r="M554" s="5"/>
      <c r="N554" s="5"/>
    </row>
    <row r="555" spans="1:14" ht="12.75" customHeight="1" thickTop="1" thickBot="1" x14ac:dyDescent="0.4">
      <c r="A555" s="23">
        <v>552</v>
      </c>
      <c r="B555" s="23">
        <v>13</v>
      </c>
      <c r="C555" s="99">
        <v>42995</v>
      </c>
      <c r="D555" s="39" t="s">
        <v>103</v>
      </c>
      <c r="E555" s="24" t="str">
        <f t="shared" ref="E555:F559" si="90">VLOOKUP(M555,Teams,2)</f>
        <v>NAUGATUCK RIVER RATS</v>
      </c>
      <c r="F555" s="25" t="str">
        <f t="shared" si="90"/>
        <v>EAST HAVEN SC</v>
      </c>
      <c r="G555" s="73"/>
      <c r="H555" s="97">
        <f>VLOOKUP(E555,START_TIMES,2)</f>
        <v>0.41666666666666702</v>
      </c>
      <c r="I555" s="25" t="str">
        <f>VLOOKUP(E555,FallFields1,2)</f>
        <v>City Hill MS, Naugatuck</v>
      </c>
      <c r="J555" s="75"/>
      <c r="M555" s="5" t="s">
        <v>137</v>
      </c>
      <c r="N555" s="5" t="s">
        <v>146</v>
      </c>
    </row>
    <row r="556" spans="1:14" ht="12.75" customHeight="1" thickTop="1" thickBot="1" x14ac:dyDescent="0.4">
      <c r="A556" s="23">
        <v>553</v>
      </c>
      <c r="B556" s="23">
        <v>13</v>
      </c>
      <c r="C556" s="99">
        <v>42995</v>
      </c>
      <c r="D556" s="39" t="s">
        <v>103</v>
      </c>
      <c r="E556" s="24" t="str">
        <f t="shared" si="90"/>
        <v>FARMINGTON WHITE OWLS</v>
      </c>
      <c r="F556" s="25" t="str">
        <f t="shared" si="90"/>
        <v>WEST HAVEN GRAYS</v>
      </c>
      <c r="G556" s="73"/>
      <c r="H556" s="97">
        <f>VLOOKUP(E556,START_TIMES,2)</f>
        <v>0.41666666666666702</v>
      </c>
      <c r="I556" s="25" t="str">
        <f>VLOOKUP(E556,FallFields1,2)</f>
        <v>Tunxis Mead #9, Farmington</v>
      </c>
      <c r="J556" s="75"/>
      <c r="M556" s="5" t="s">
        <v>147</v>
      </c>
      <c r="N556" s="5" t="s">
        <v>145</v>
      </c>
    </row>
    <row r="557" spans="1:14" ht="12.75" customHeight="1" thickTop="1" thickBot="1" x14ac:dyDescent="0.4">
      <c r="A557" s="23">
        <v>554</v>
      </c>
      <c r="B557" s="23">
        <v>13</v>
      </c>
      <c r="C557" s="99">
        <v>42995</v>
      </c>
      <c r="D557" s="39" t="s">
        <v>103</v>
      </c>
      <c r="E557" s="24" t="str">
        <f t="shared" si="90"/>
        <v>MOODUS SC</v>
      </c>
      <c r="F557" s="25" t="str">
        <f t="shared" si="90"/>
        <v>GREENWICH PUMAS LEGENDS</v>
      </c>
      <c r="G557" s="73"/>
      <c r="H557" s="97">
        <f>VLOOKUP(E557,START_TIMES,2)</f>
        <v>0.41666666666666702</v>
      </c>
      <c r="I557" s="25" t="str">
        <f>VLOOKUP(E557,FallFields1,2)</f>
        <v>Nathan Hale-Ray HS, Moodus</v>
      </c>
      <c r="J557" s="75"/>
      <c r="M557" s="5" t="s">
        <v>135</v>
      </c>
      <c r="N557" s="5" t="s">
        <v>149</v>
      </c>
    </row>
    <row r="558" spans="1:14" ht="12.75" customHeight="1" thickTop="1" thickBot="1" x14ac:dyDescent="0.4">
      <c r="A558" s="23">
        <v>555</v>
      </c>
      <c r="B558" s="23">
        <v>13</v>
      </c>
      <c r="C558" s="99">
        <v>42995</v>
      </c>
      <c r="D558" s="39" t="s">
        <v>103</v>
      </c>
      <c r="E558" s="24" t="str">
        <f t="shared" si="90"/>
        <v>GREENWICH ARSENAL 50</v>
      </c>
      <c r="F558" s="25" t="str">
        <f t="shared" si="90"/>
        <v>SOUTHBURY BOOMERS</v>
      </c>
      <c r="G558" s="73"/>
      <c r="H558" s="97">
        <f>VLOOKUP(E558,START_TIMES,2)</f>
        <v>0.41666666666666702</v>
      </c>
      <c r="I558" s="25" t="str">
        <f>VLOOKUP(E558,FallFields1,2)</f>
        <v>tbd</v>
      </c>
      <c r="J558" s="75"/>
      <c r="M558" s="5" t="s">
        <v>148</v>
      </c>
      <c r="N558" s="5" t="s">
        <v>140</v>
      </c>
    </row>
    <row r="559" spans="1:14" ht="12.75" customHeight="1" thickTop="1" thickBot="1" x14ac:dyDescent="0.4">
      <c r="A559" s="23">
        <v>556</v>
      </c>
      <c r="B559" s="23">
        <v>13</v>
      </c>
      <c r="C559" s="99">
        <v>42995</v>
      </c>
      <c r="D559" s="39" t="s">
        <v>103</v>
      </c>
      <c r="E559" s="24" t="str">
        <f t="shared" si="90"/>
        <v>WATERBURY PONTES</v>
      </c>
      <c r="F559" s="25" t="str">
        <f t="shared" si="90"/>
        <v>NORTH BRANFORD LEGENDS</v>
      </c>
      <c r="G559" s="73"/>
      <c r="H559" s="97">
        <f>VLOOKUP(E559,START_TIMES,2)</f>
        <v>0.41666666666666702</v>
      </c>
      <c r="I559" s="25" t="str">
        <f>VLOOKUP(E559,FallFields1,2)</f>
        <v>Pontelandolfo Club, Waterbury</v>
      </c>
      <c r="J559" s="75"/>
      <c r="M559" s="5" t="s">
        <v>143</v>
      </c>
      <c r="N559" s="5" t="s">
        <v>139</v>
      </c>
    </row>
    <row r="560" spans="1:14" ht="12.75" customHeight="1" thickTop="1" thickBot="1" x14ac:dyDescent="0.4">
      <c r="A560" s="23">
        <v>557</v>
      </c>
      <c r="B560" s="23"/>
      <c r="C560" s="99"/>
      <c r="D560" s="29"/>
      <c r="E560" s="24"/>
      <c r="F560" s="25"/>
      <c r="G560" s="73"/>
      <c r="H560" s="97"/>
      <c r="I560" s="25"/>
      <c r="J560" s="75"/>
      <c r="M560" s="2"/>
      <c r="N560" s="2"/>
    </row>
    <row r="561" spans="1:14" ht="12.75" customHeight="1" thickTop="1" thickBot="1" x14ac:dyDescent="0.4">
      <c r="A561" s="23">
        <v>558</v>
      </c>
      <c r="B561" s="23">
        <v>14</v>
      </c>
      <c r="C561" s="99">
        <v>43002</v>
      </c>
      <c r="D561" s="34" t="s">
        <v>10</v>
      </c>
      <c r="E561" s="24" t="str">
        <f t="shared" ref="E561:F565" si="91">VLOOKUP(M561,Teams,2)</f>
        <v>VASCO DA GAMA 30</v>
      </c>
      <c r="F561" s="25" t="str">
        <f t="shared" si="91"/>
        <v>SHELTON FC</v>
      </c>
      <c r="G561" s="73"/>
      <c r="H561" s="97">
        <f>VLOOKUP(E561,START_TIMES,2)</f>
        <v>0.33333333333333331</v>
      </c>
      <c r="I561" s="25" t="str">
        <f>VLOOKUP(E561,FallFields1,2)</f>
        <v>Wakeman Park, Westport</v>
      </c>
      <c r="J561" s="75"/>
      <c r="M561" s="5" t="s">
        <v>101</v>
      </c>
      <c r="N561" s="5" t="s">
        <v>95</v>
      </c>
    </row>
    <row r="562" spans="1:14" ht="12.75" customHeight="1" thickTop="1" thickBot="1" x14ac:dyDescent="0.4">
      <c r="A562" s="23">
        <v>559</v>
      </c>
      <c r="B562" s="23">
        <v>14</v>
      </c>
      <c r="C562" s="99">
        <v>43002</v>
      </c>
      <c r="D562" s="34" t="s">
        <v>10</v>
      </c>
      <c r="E562" s="24" t="str">
        <f t="shared" si="91"/>
        <v>DANBURY UNITED 30</v>
      </c>
      <c r="F562" s="25" t="str">
        <f t="shared" si="91"/>
        <v>MILFORD TUESDAY</v>
      </c>
      <c r="G562" s="73"/>
      <c r="H562" s="97">
        <f>VLOOKUP(E562,START_TIMES,2)</f>
        <v>0.375</v>
      </c>
      <c r="I562" s="25" t="str">
        <f>VLOOKUP(E562,FallFields1,2)</f>
        <v>Portuguese Cultural Center, Danbury</v>
      </c>
      <c r="J562" s="75"/>
      <c r="M562" s="5" t="s">
        <v>96</v>
      </c>
      <c r="N562" s="5" t="s">
        <v>94</v>
      </c>
    </row>
    <row r="563" spans="1:14" ht="12.75" customHeight="1" thickTop="1" thickBot="1" x14ac:dyDescent="0.4">
      <c r="A563" s="23">
        <v>560</v>
      </c>
      <c r="B563" s="23">
        <v>14</v>
      </c>
      <c r="C563" s="99">
        <v>43002</v>
      </c>
      <c r="D563" s="34" t="s">
        <v>10</v>
      </c>
      <c r="E563" s="24" t="str">
        <f t="shared" si="91"/>
        <v>NORTH BRANFORD 30</v>
      </c>
      <c r="F563" s="25" t="str">
        <f t="shared" si="91"/>
        <v>CLINTON FC</v>
      </c>
      <c r="G563" s="73"/>
      <c r="H563" s="97">
        <f>VLOOKUP(E563,START_TIMES,2)</f>
        <v>0.41666666666666702</v>
      </c>
      <c r="I563" s="25" t="str">
        <f>VLOOKUP(E563,FallFields1,2)</f>
        <v>Northford Park, North Branford</v>
      </c>
      <c r="J563" s="75"/>
      <c r="M563" s="5" t="s">
        <v>98</v>
      </c>
      <c r="N563" s="5" t="s">
        <v>97</v>
      </c>
    </row>
    <row r="564" spans="1:14" ht="12.75" customHeight="1" thickTop="1" thickBot="1" x14ac:dyDescent="0.4">
      <c r="A564" s="23">
        <v>561</v>
      </c>
      <c r="B564" s="23">
        <v>14</v>
      </c>
      <c r="C564" s="99">
        <v>43002</v>
      </c>
      <c r="D564" s="34" t="s">
        <v>10</v>
      </c>
      <c r="E564" s="24" t="str">
        <f t="shared" si="91"/>
        <v>GREENWICH ARSENAL 30</v>
      </c>
      <c r="F564" s="25" t="str">
        <f t="shared" si="91"/>
        <v>ECUACHAMOS FC</v>
      </c>
      <c r="G564" s="73"/>
      <c r="H564" s="97">
        <f>VLOOKUP(E564,START_TIMES,2)</f>
        <v>0.41666666666666702</v>
      </c>
      <c r="I564" s="25" t="str">
        <f>VLOOKUP(E564,FallFields1,2)</f>
        <v>tbd</v>
      </c>
      <c r="J564" s="75"/>
      <c r="M564" s="5" t="s">
        <v>99</v>
      </c>
      <c r="N564" s="5" t="s">
        <v>93</v>
      </c>
    </row>
    <row r="565" spans="1:14" ht="12.75" customHeight="1" thickTop="1" thickBot="1" x14ac:dyDescent="0.4">
      <c r="A565" s="23">
        <v>562</v>
      </c>
      <c r="B565" s="23">
        <v>14</v>
      </c>
      <c r="C565" s="99">
        <v>43002</v>
      </c>
      <c r="D565" s="34" t="s">
        <v>10</v>
      </c>
      <c r="E565" s="24" t="str">
        <f t="shared" si="91"/>
        <v>NEWINGTON PORTUGUESE 30</v>
      </c>
      <c r="F565" s="25" t="str">
        <f t="shared" si="91"/>
        <v>POLONEZ UNITED</v>
      </c>
      <c r="G565" s="73"/>
      <c r="H565" s="97">
        <v>0.33333333333333331</v>
      </c>
      <c r="I565" s="25" t="str">
        <f>VLOOKUP(E565,FallFields1,2)</f>
        <v>Martin Kellogg, Newington</v>
      </c>
      <c r="J565" s="75"/>
      <c r="M565" s="5" t="s">
        <v>92</v>
      </c>
      <c r="N565" s="5" t="s">
        <v>100</v>
      </c>
    </row>
    <row r="566" spans="1:14" ht="12.75" customHeight="1" thickTop="1" thickBot="1" x14ac:dyDescent="0.4">
      <c r="A566" s="23">
        <v>563</v>
      </c>
      <c r="B566" s="23"/>
      <c r="C566" s="99"/>
      <c r="D566" s="29"/>
      <c r="E566" s="24"/>
      <c r="F566" s="25"/>
      <c r="G566" s="73"/>
      <c r="H566" s="97"/>
      <c r="I566" s="25"/>
      <c r="J566" s="75"/>
      <c r="M566" s="5"/>
      <c r="N566" s="5"/>
    </row>
    <row r="567" spans="1:14" ht="12.75" customHeight="1" thickTop="1" thickBot="1" x14ac:dyDescent="0.4">
      <c r="A567" s="23">
        <v>564</v>
      </c>
      <c r="B567" s="23">
        <v>14</v>
      </c>
      <c r="C567" s="99">
        <v>43002</v>
      </c>
      <c r="D567" s="35" t="s">
        <v>175</v>
      </c>
      <c r="E567" s="24" t="str">
        <f t="shared" ref="E567:F571" si="92">VLOOKUP(M567,Teams,2)</f>
        <v>WATERTOWN GEEZERS</v>
      </c>
      <c r="F567" s="25" t="str">
        <f t="shared" si="92"/>
        <v>STAMFORD FC</v>
      </c>
      <c r="G567" s="73"/>
      <c r="H567" s="97">
        <f>VLOOKUP(E567,START_TIMES,2)</f>
        <v>0.41666666666666702</v>
      </c>
      <c r="I567" s="25" t="str">
        <f>VLOOKUP(E567,FallFields1,2)</f>
        <v>Swift School, Watertown</v>
      </c>
      <c r="J567" s="75"/>
      <c r="M567" s="5" t="s">
        <v>159</v>
      </c>
      <c r="N567" s="5" t="s">
        <v>158</v>
      </c>
    </row>
    <row r="568" spans="1:14" ht="12.75" customHeight="1" thickTop="1" thickBot="1" x14ac:dyDescent="0.4">
      <c r="A568" s="23">
        <v>565</v>
      </c>
      <c r="B568" s="23">
        <v>14</v>
      </c>
      <c r="C568" s="99">
        <v>43002</v>
      </c>
      <c r="D568" s="35" t="s">
        <v>175</v>
      </c>
      <c r="E568" s="24" t="str">
        <f t="shared" si="92"/>
        <v>CASEUS NEW HAVEN FC</v>
      </c>
      <c r="F568" s="25" t="str">
        <f t="shared" si="92"/>
        <v>LITCHFIELD COUNTY BLUES</v>
      </c>
      <c r="G568" s="73"/>
      <c r="H568" s="97">
        <f>VLOOKUP(E568,START_TIMES,2)</f>
        <v>0.33333333333333331</v>
      </c>
      <c r="I568" s="25" t="str">
        <f>VLOOKUP(E568,FallFields1,2)</f>
        <v>Strong Stadium, West Haven</v>
      </c>
      <c r="J568" s="75"/>
      <c r="M568" s="5" t="s">
        <v>151</v>
      </c>
      <c r="N568" s="5" t="s">
        <v>154</v>
      </c>
    </row>
    <row r="569" spans="1:14" ht="12.75" customHeight="1" thickTop="1" thickBot="1" x14ac:dyDescent="0.4">
      <c r="A569" s="23">
        <v>566</v>
      </c>
      <c r="B569" s="23">
        <v>14</v>
      </c>
      <c r="C569" s="99">
        <v>43002</v>
      </c>
      <c r="D569" s="35" t="s">
        <v>175</v>
      </c>
      <c r="E569" s="24" t="str">
        <f t="shared" si="92"/>
        <v>NAUGATUCK FUSION</v>
      </c>
      <c r="F569" s="25" t="str">
        <f t="shared" si="92"/>
        <v>BYE</v>
      </c>
      <c r="G569" s="73"/>
      <c r="H569" s="97">
        <v>0.33333333333333331</v>
      </c>
      <c r="I569" s="25" t="str">
        <f>VLOOKUP(E569,FallFields1,2)</f>
        <v>City Hill MS, Naugatuck</v>
      </c>
      <c r="J569" s="75"/>
      <c r="M569" s="5" t="s">
        <v>156</v>
      </c>
      <c r="N569" s="5" t="s">
        <v>150</v>
      </c>
    </row>
    <row r="570" spans="1:14" ht="12.75" customHeight="1" thickTop="1" thickBot="1" x14ac:dyDescent="0.4">
      <c r="A570" s="23">
        <v>567</v>
      </c>
      <c r="B570" s="23">
        <v>14</v>
      </c>
      <c r="C570" s="99">
        <v>43002</v>
      </c>
      <c r="D570" s="35" t="s">
        <v>175</v>
      </c>
      <c r="E570" s="24" t="str">
        <f t="shared" si="92"/>
        <v>CLUB NAPOLI 30</v>
      </c>
      <c r="F570" s="25" t="str">
        <f t="shared" si="92"/>
        <v>HENRY  REID FC 30</v>
      </c>
      <c r="G570" s="73"/>
      <c r="H570" s="97">
        <f>VLOOKUP(E570,START_TIMES,2)</f>
        <v>0.41666666666666702</v>
      </c>
      <c r="I570" s="25" t="str">
        <f>VLOOKUP(E570,FallFields1,2)</f>
        <v>Quinnipiac Park, Cheshire</v>
      </c>
      <c r="J570" s="75"/>
      <c r="M570" s="101" t="s">
        <v>152</v>
      </c>
      <c r="N570" s="101" t="s">
        <v>153</v>
      </c>
    </row>
    <row r="571" spans="1:14" ht="12.75" customHeight="1" thickTop="1" thickBot="1" x14ac:dyDescent="0.4">
      <c r="A571" s="23">
        <v>568</v>
      </c>
      <c r="B571" s="23">
        <v>14</v>
      </c>
      <c r="C571" s="99">
        <v>43002</v>
      </c>
      <c r="D571" s="35" t="s">
        <v>175</v>
      </c>
      <c r="E571" s="24" t="str">
        <f t="shared" si="92"/>
        <v>MILFORD AMIGOS</v>
      </c>
      <c r="F571" s="25" t="str">
        <f t="shared" si="92"/>
        <v>NEWTOWN SALTY DOGS</v>
      </c>
      <c r="G571" s="73"/>
      <c r="H571" s="97">
        <f>VLOOKUP(E571,START_TIMES,2)</f>
        <v>0.33333333333333331</v>
      </c>
      <c r="I571" s="25" t="str">
        <f>VLOOKUP(E571,FallFields1,2)</f>
        <v>Pease Road, Woodbridge</v>
      </c>
      <c r="J571" s="75"/>
      <c r="M571" s="5" t="s">
        <v>155</v>
      </c>
      <c r="N571" s="5" t="s">
        <v>157</v>
      </c>
    </row>
    <row r="572" spans="1:14" ht="12.75" customHeight="1" thickTop="1" thickBot="1" x14ac:dyDescent="0.4">
      <c r="A572" s="23">
        <v>569</v>
      </c>
      <c r="B572" s="23"/>
      <c r="C572" s="99"/>
      <c r="D572" s="29"/>
      <c r="E572" s="24"/>
      <c r="F572" s="25"/>
      <c r="G572" s="73"/>
      <c r="H572" s="97"/>
      <c r="I572" s="25"/>
      <c r="J572" s="75"/>
      <c r="M572" s="5"/>
      <c r="N572" s="5"/>
    </row>
    <row r="573" spans="1:14" ht="12.75" customHeight="1" thickTop="1" thickBot="1" x14ac:dyDescent="0.4">
      <c r="A573" s="23">
        <v>570</v>
      </c>
      <c r="B573" s="23">
        <v>14</v>
      </c>
      <c r="C573" s="99">
        <v>43002</v>
      </c>
      <c r="D573" s="36" t="s">
        <v>11</v>
      </c>
      <c r="E573" s="24" t="str">
        <f t="shared" ref="E573:F577" si="93">VLOOKUP(M573,Teams,2)</f>
        <v xml:space="preserve">WILTON WARRIORS </v>
      </c>
      <c r="F573" s="25" t="str">
        <f t="shared" si="93"/>
        <v>WATERBURY ALBANIANS</v>
      </c>
      <c r="G573" s="73"/>
      <c r="H573" s="97">
        <f>VLOOKUP(E573,START_TIMES,2)</f>
        <v>0.41666666666666702</v>
      </c>
      <c r="I573" s="25" t="str">
        <f>VLOOKUP(E573,FallFields1,2)</f>
        <v>Lilly Field, Wilton</v>
      </c>
      <c r="J573" s="75"/>
      <c r="M573" s="5" t="s">
        <v>109</v>
      </c>
      <c r="N573" s="5" t="s">
        <v>108</v>
      </c>
    </row>
    <row r="574" spans="1:14" ht="12.75" customHeight="1" thickTop="1" thickBot="1" x14ac:dyDescent="0.4">
      <c r="A574" s="23">
        <v>571</v>
      </c>
      <c r="B574" s="23">
        <v>14</v>
      </c>
      <c r="C574" s="99">
        <v>43002</v>
      </c>
      <c r="D574" s="36" t="s">
        <v>11</v>
      </c>
      <c r="E574" s="24" t="str">
        <f t="shared" si="93"/>
        <v>DANBURY UNITED 40</v>
      </c>
      <c r="F574" s="25" t="str">
        <f t="shared" si="93"/>
        <v>NORWALK MARINERS</v>
      </c>
      <c r="G574" s="73"/>
      <c r="H574" s="97">
        <f>VLOOKUP(E574,START_TIMES,2)</f>
        <v>0.45833333333333331</v>
      </c>
      <c r="I574" s="25" t="str">
        <f>VLOOKUP(E574,FallFields1,2)</f>
        <v>Portuguese Cultural Center, Danbury</v>
      </c>
      <c r="J574" s="75"/>
      <c r="M574" s="5" t="s">
        <v>161</v>
      </c>
      <c r="N574" s="5" t="s">
        <v>104</v>
      </c>
    </row>
    <row r="575" spans="1:14" ht="12.75" customHeight="1" thickTop="1" thickBot="1" x14ac:dyDescent="0.4">
      <c r="A575" s="23">
        <v>572</v>
      </c>
      <c r="B575" s="23">
        <v>14</v>
      </c>
      <c r="C575" s="99">
        <v>43002</v>
      </c>
      <c r="D575" s="36" t="s">
        <v>11</v>
      </c>
      <c r="E575" s="24" t="str">
        <f t="shared" si="93"/>
        <v>CHESHIRE AZZURRI 40</v>
      </c>
      <c r="F575" s="25" t="str">
        <f t="shared" si="93"/>
        <v>STORM FC</v>
      </c>
      <c r="G575" s="73"/>
      <c r="H575" s="97">
        <f>VLOOKUP(E575,START_TIMES,2)</f>
        <v>0.41666666666666669</v>
      </c>
      <c r="I575" s="25" t="str">
        <f>VLOOKUP(E575,FallFields1,2)</f>
        <v>Quinnipiac Park, Cheshire</v>
      </c>
      <c r="J575" s="75"/>
      <c r="M575" s="101" t="s">
        <v>160</v>
      </c>
      <c r="N575" s="101" t="s">
        <v>106</v>
      </c>
    </row>
    <row r="576" spans="1:14" ht="12.75" customHeight="1" thickTop="1" thickBot="1" x14ac:dyDescent="0.4">
      <c r="A576" s="23">
        <v>573</v>
      </c>
      <c r="B576" s="23">
        <v>14</v>
      </c>
      <c r="C576" s="99">
        <v>43002</v>
      </c>
      <c r="D576" s="36" t="s">
        <v>11</v>
      </c>
      <c r="E576" s="24" t="str">
        <f t="shared" si="93"/>
        <v>GREENWICH PUMAS</v>
      </c>
      <c r="F576" s="25" t="str">
        <f t="shared" si="93"/>
        <v>FAIRFIELD GAC</v>
      </c>
      <c r="G576" s="73"/>
      <c r="H576" s="97">
        <f>VLOOKUP(E576,START_TIMES,2)</f>
        <v>0.41666666666666702</v>
      </c>
      <c r="I576" s="25" t="str">
        <f>VLOOKUP(E576,FallFields1,2)</f>
        <v>tbd</v>
      </c>
      <c r="J576" s="75"/>
      <c r="M576" s="5" t="s">
        <v>163</v>
      </c>
      <c r="N576" s="5" t="s">
        <v>162</v>
      </c>
    </row>
    <row r="577" spans="1:14" ht="12.75" customHeight="1" thickTop="1" thickBot="1" x14ac:dyDescent="0.4">
      <c r="A577" s="23">
        <v>574</v>
      </c>
      <c r="B577" s="23">
        <v>14</v>
      </c>
      <c r="C577" s="99">
        <v>43002</v>
      </c>
      <c r="D577" s="36" t="s">
        <v>11</v>
      </c>
      <c r="E577" s="24" t="str">
        <f t="shared" si="93"/>
        <v>RIDGEFIELD KICKS</v>
      </c>
      <c r="F577" s="25" t="str">
        <f t="shared" si="93"/>
        <v>VASCO DA GAMA 40</v>
      </c>
      <c r="G577" s="73"/>
      <c r="H577" s="97">
        <f>VLOOKUP(E577,START_TIMES,2)</f>
        <v>0.41666666666666702</v>
      </c>
      <c r="I577" s="25" t="str">
        <f>VLOOKUP(E577,FallFields1,2)</f>
        <v>Scotland Field, Ridgefield</v>
      </c>
      <c r="J577" s="75"/>
      <c r="M577" s="5" t="s">
        <v>105</v>
      </c>
      <c r="N577" s="5" t="s">
        <v>107</v>
      </c>
    </row>
    <row r="578" spans="1:14" ht="12.75" customHeight="1" thickTop="1" thickBot="1" x14ac:dyDescent="0.4">
      <c r="A578" s="23">
        <v>575</v>
      </c>
      <c r="B578" s="23"/>
      <c r="C578" s="99"/>
      <c r="D578" s="29"/>
      <c r="E578" s="24"/>
      <c r="F578" s="25"/>
      <c r="G578" s="73"/>
      <c r="H578" s="97"/>
      <c r="I578" s="25"/>
      <c r="J578" s="75"/>
      <c r="M578" s="2"/>
      <c r="N578" s="2"/>
    </row>
    <row r="579" spans="1:14" ht="12.75" customHeight="1" thickTop="1" thickBot="1" x14ac:dyDescent="0.4">
      <c r="A579" s="23">
        <v>576</v>
      </c>
      <c r="B579" s="23">
        <v>14</v>
      </c>
      <c r="C579" s="99">
        <v>43002</v>
      </c>
      <c r="D579" s="37" t="s">
        <v>12</v>
      </c>
      <c r="E579" s="24" t="str">
        <f t="shared" ref="E579:F583" si="94">VLOOKUP(M579,Teams,2)</f>
        <v>STAMFORD UNITED</v>
      </c>
      <c r="F579" s="25" t="str">
        <f t="shared" si="94"/>
        <v>SOUTHEAST ROVERS</v>
      </c>
      <c r="G579" s="73"/>
      <c r="H579" s="97">
        <f>VLOOKUP(E579,START_TIMES,2)</f>
        <v>0.41666666666666702</v>
      </c>
      <c r="I579" s="25" t="str">
        <f>VLOOKUP(E579,FallFields1,2)</f>
        <v>West Beach Fields, Stamford</v>
      </c>
      <c r="J579" s="75"/>
      <c r="M579" s="5" t="s">
        <v>119</v>
      </c>
      <c r="N579" s="5" t="s">
        <v>118</v>
      </c>
    </row>
    <row r="580" spans="1:14" ht="12.75" customHeight="1" thickTop="1" thickBot="1" x14ac:dyDescent="0.4">
      <c r="A580" s="23">
        <v>577</v>
      </c>
      <c r="B580" s="23">
        <v>14</v>
      </c>
      <c r="C580" s="99">
        <v>43002</v>
      </c>
      <c r="D580" s="37" t="s">
        <v>12</v>
      </c>
      <c r="E580" s="24" t="str">
        <f t="shared" si="94"/>
        <v>GREENWICH ARSENAL 40</v>
      </c>
      <c r="F580" s="25" t="str">
        <f t="shared" si="94"/>
        <v xml:space="preserve">GUILFORD CELTIC </v>
      </c>
      <c r="G580" s="73"/>
      <c r="H580" s="97">
        <f>VLOOKUP(E580,START_TIMES,2)</f>
        <v>0.41666666666666702</v>
      </c>
      <c r="I580" s="25" t="str">
        <f>VLOOKUP(E580,FallFields1,2)</f>
        <v>tbd</v>
      </c>
      <c r="J580" s="75"/>
      <c r="M580" s="5" t="s">
        <v>111</v>
      </c>
      <c r="N580" s="5" t="s">
        <v>114</v>
      </c>
    </row>
    <row r="581" spans="1:14" ht="12.75" customHeight="1" thickTop="1" thickBot="1" x14ac:dyDescent="0.4">
      <c r="A581" s="23">
        <v>578</v>
      </c>
      <c r="B581" s="23">
        <v>14</v>
      </c>
      <c r="C581" s="99">
        <v>43002</v>
      </c>
      <c r="D581" s="37" t="s">
        <v>12</v>
      </c>
      <c r="E581" s="24" t="str">
        <f t="shared" si="94"/>
        <v>NEWINGTON PORTUGUESE 40</v>
      </c>
      <c r="F581" s="25" t="str">
        <f t="shared" si="94"/>
        <v>DERBY QUITUS</v>
      </c>
      <c r="G581" s="73"/>
      <c r="H581" s="97">
        <f>VLOOKUP(E581,START_TIMES,2)</f>
        <v>0.41666666666666702</v>
      </c>
      <c r="I581" s="25" t="str">
        <f>VLOOKUP(E581,FallFields1,2)</f>
        <v>Martin Kellogg, Newington</v>
      </c>
      <c r="J581" s="75"/>
      <c r="M581" s="5" t="s">
        <v>116</v>
      </c>
      <c r="N581" s="5" t="s">
        <v>110</v>
      </c>
    </row>
    <row r="582" spans="1:14" ht="12.75" customHeight="1" thickTop="1" thickBot="1" x14ac:dyDescent="0.4">
      <c r="A582" s="23">
        <v>579</v>
      </c>
      <c r="B582" s="23">
        <v>14</v>
      </c>
      <c r="C582" s="99">
        <v>43002</v>
      </c>
      <c r="D582" s="37" t="s">
        <v>12</v>
      </c>
      <c r="E582" s="24" t="str">
        <f t="shared" si="94"/>
        <v>GUILFORD BELL CURVE</v>
      </c>
      <c r="F582" s="25" t="str">
        <f t="shared" si="94"/>
        <v>GREENWICH GUNNERS 40</v>
      </c>
      <c r="G582" s="73"/>
      <c r="H582" s="97">
        <f>VLOOKUP(E582,START_TIMES,2)</f>
        <v>0.41666666666666702</v>
      </c>
      <c r="I582" s="25" t="str">
        <f>VLOOKUP(E582,FallFields1,2)</f>
        <v>Calvin Leete School, Guilford</v>
      </c>
      <c r="J582" s="75"/>
      <c r="M582" s="5" t="s">
        <v>113</v>
      </c>
      <c r="N582" s="5" t="s">
        <v>112</v>
      </c>
    </row>
    <row r="583" spans="1:14" ht="12.75" customHeight="1" thickTop="1" thickBot="1" x14ac:dyDescent="0.4">
      <c r="A583" s="23">
        <v>580</v>
      </c>
      <c r="B583" s="23">
        <v>14</v>
      </c>
      <c r="C583" s="99">
        <v>43002</v>
      </c>
      <c r="D583" s="37" t="s">
        <v>12</v>
      </c>
      <c r="E583" s="24" t="str">
        <f t="shared" si="94"/>
        <v>NEW HAVEN AMERICANS</v>
      </c>
      <c r="F583" s="25" t="str">
        <f t="shared" si="94"/>
        <v xml:space="preserve">NORWALK SPORT COLOMBIA </v>
      </c>
      <c r="G583" s="73"/>
      <c r="H583" s="97">
        <f>VLOOKUP(E583,START_TIMES,2)</f>
        <v>0.41666666666666702</v>
      </c>
      <c r="I583" s="25" t="str">
        <f>VLOOKUP(E583,FallFields1,2)</f>
        <v>Peck Place School, Orange</v>
      </c>
      <c r="J583" s="75"/>
      <c r="M583" s="5" t="s">
        <v>115</v>
      </c>
      <c r="N583" s="5" t="s">
        <v>117</v>
      </c>
    </row>
    <row r="584" spans="1:14" ht="12.75" customHeight="1" thickTop="1" thickBot="1" x14ac:dyDescent="0.4">
      <c r="A584" s="23">
        <v>581</v>
      </c>
      <c r="B584" s="23"/>
      <c r="C584" s="99"/>
      <c r="D584" s="29"/>
      <c r="E584" s="24"/>
      <c r="F584" s="25"/>
      <c r="G584" s="73"/>
      <c r="H584" s="97"/>
      <c r="I584" s="25"/>
      <c r="J584" s="75"/>
      <c r="M584" s="5"/>
      <c r="N584" s="5"/>
    </row>
    <row r="585" spans="1:14" ht="12.75" customHeight="1" thickTop="1" thickBot="1" x14ac:dyDescent="0.4">
      <c r="A585" s="23">
        <v>582</v>
      </c>
      <c r="B585" s="23">
        <v>14</v>
      </c>
      <c r="C585" s="99">
        <v>43002</v>
      </c>
      <c r="D585" s="38" t="s">
        <v>13</v>
      </c>
      <c r="E585" s="24" t="str">
        <f t="shared" ref="E585:F589" si="95">VLOOKUP(M585,Teams,2)</f>
        <v>WILTON WOLVES</v>
      </c>
      <c r="F585" s="25" t="str">
        <f t="shared" si="95"/>
        <v>WALLINGFORD MORELIA</v>
      </c>
      <c r="G585" s="73"/>
      <c r="H585" s="97">
        <f>VLOOKUP(E585,START_TIMES,2)</f>
        <v>0.41666666666666702</v>
      </c>
      <c r="I585" s="25" t="str">
        <f>VLOOKUP(E585,FallFields1,2)</f>
        <v>Middlebrook School, Wilton</v>
      </c>
      <c r="J585" s="75"/>
      <c r="M585" s="5" t="s">
        <v>129</v>
      </c>
      <c r="N585" s="5" t="s">
        <v>128</v>
      </c>
    </row>
    <row r="586" spans="1:14" ht="12.75" customHeight="1" thickTop="1" thickBot="1" x14ac:dyDescent="0.4">
      <c r="A586" s="23">
        <v>583</v>
      </c>
      <c r="B586" s="23">
        <v>14</v>
      </c>
      <c r="C586" s="99">
        <v>43002</v>
      </c>
      <c r="D586" s="38" t="s">
        <v>13</v>
      </c>
      <c r="E586" s="24" t="str">
        <f t="shared" si="95"/>
        <v>ELI'S FC</v>
      </c>
      <c r="F586" s="25" t="str">
        <f t="shared" si="95"/>
        <v>NORTH BRANFORD 40</v>
      </c>
      <c r="G586" s="73"/>
      <c r="H586" s="97">
        <f>VLOOKUP(E586,START_TIMES,2)</f>
        <v>0.41666666666666702</v>
      </c>
      <c r="I586" s="25" t="str">
        <f>VLOOKUP(E586,FallFields1,2)</f>
        <v>Platt Tech HS, Milford</v>
      </c>
      <c r="J586" s="75"/>
      <c r="M586" s="5" t="s">
        <v>121</v>
      </c>
      <c r="N586" s="5" t="s">
        <v>124</v>
      </c>
    </row>
    <row r="587" spans="1:14" ht="12.75" customHeight="1" thickTop="1" thickBot="1" x14ac:dyDescent="0.4">
      <c r="A587" s="23">
        <v>584</v>
      </c>
      <c r="B587" s="23">
        <v>14</v>
      </c>
      <c r="C587" s="99">
        <v>43002</v>
      </c>
      <c r="D587" s="38" t="s">
        <v>13</v>
      </c>
      <c r="E587" s="24" t="str">
        <f t="shared" si="95"/>
        <v xml:space="preserve">CHESHIRE UNITED </v>
      </c>
      <c r="F587" s="25" t="str">
        <f t="shared" si="95"/>
        <v>PAN ZONES</v>
      </c>
      <c r="G587" s="73"/>
      <c r="H587" s="97">
        <v>0.33333333333333331</v>
      </c>
      <c r="I587" s="25" t="str">
        <f>VLOOKUP(E587,FallFields1,2)</f>
        <v>Quinnipiac Park, Cheshire</v>
      </c>
      <c r="J587" s="75"/>
      <c r="M587" s="101" t="s">
        <v>120</v>
      </c>
      <c r="N587" s="101" t="s">
        <v>126</v>
      </c>
    </row>
    <row r="588" spans="1:14" ht="12.75" customHeight="1" thickTop="1" thickBot="1" x14ac:dyDescent="0.4">
      <c r="A588" s="23">
        <v>585</v>
      </c>
      <c r="B588" s="23">
        <v>14</v>
      </c>
      <c r="C588" s="99">
        <v>43002</v>
      </c>
      <c r="D588" s="38" t="s">
        <v>13</v>
      </c>
      <c r="E588" s="24" t="str">
        <f t="shared" si="95"/>
        <v>HENRY  REID FC 40</v>
      </c>
      <c r="F588" s="25" t="str">
        <f t="shared" si="95"/>
        <v>HAMDEN UNITED</v>
      </c>
      <c r="G588" s="73"/>
      <c r="H588" s="97">
        <f>VLOOKUP(E588,START_TIMES,2)</f>
        <v>0.41666666666666702</v>
      </c>
      <c r="I588" s="25" t="str">
        <f>VLOOKUP(E588,FallFields1,2)</f>
        <v>Ludlowe HS, Fairfield</v>
      </c>
      <c r="J588" s="75"/>
      <c r="M588" s="5" t="s">
        <v>123</v>
      </c>
      <c r="N588" s="5" t="s">
        <v>122</v>
      </c>
    </row>
    <row r="589" spans="1:14" ht="12.75" customHeight="1" thickTop="1" thickBot="1" x14ac:dyDescent="0.4">
      <c r="A589" s="23">
        <v>586</v>
      </c>
      <c r="B589" s="23">
        <v>14</v>
      </c>
      <c r="C589" s="99">
        <v>43002</v>
      </c>
      <c r="D589" s="38" t="s">
        <v>13</v>
      </c>
      <c r="E589" s="24" t="str">
        <f t="shared" si="95"/>
        <v>NORTH HAVEN SC</v>
      </c>
      <c r="F589" s="25" t="str">
        <f t="shared" si="95"/>
        <v>STAMFORD CITY</v>
      </c>
      <c r="G589" s="73"/>
      <c r="H589" s="97">
        <f>VLOOKUP(E589,START_TIMES,2)</f>
        <v>0.41666666666666702</v>
      </c>
      <c r="I589" s="25" t="str">
        <f>VLOOKUP(E589,FallFields1,2)</f>
        <v>Ridge Road, North Haven</v>
      </c>
      <c r="J589" s="75"/>
      <c r="M589" s="5" t="s">
        <v>125</v>
      </c>
      <c r="N589" s="5" t="s">
        <v>127</v>
      </c>
    </row>
    <row r="590" spans="1:14" ht="12.75" customHeight="1" thickTop="1" thickBot="1" x14ac:dyDescent="0.4">
      <c r="A590" s="23">
        <v>587</v>
      </c>
      <c r="B590" s="23"/>
      <c r="C590" s="99"/>
      <c r="D590" s="29"/>
      <c r="E590" s="24"/>
      <c r="F590" s="25"/>
      <c r="G590" s="73"/>
      <c r="H590" s="97"/>
      <c r="I590" s="25"/>
      <c r="J590" s="75"/>
      <c r="M590" s="2"/>
      <c r="N590" s="2"/>
    </row>
    <row r="591" spans="1:14" ht="12.75" customHeight="1" thickTop="1" thickBot="1" x14ac:dyDescent="0.4">
      <c r="A591" s="23">
        <v>588</v>
      </c>
      <c r="B591" s="23">
        <v>14</v>
      </c>
      <c r="C591" s="99">
        <v>43002</v>
      </c>
      <c r="D591" s="28" t="s">
        <v>102</v>
      </c>
      <c r="E591" s="24" t="str">
        <f t="shared" ref="E591:F595" si="96">VLOOKUP(M591,Teams,2)</f>
        <v>VASCO DA GAMA 50</v>
      </c>
      <c r="F591" s="25" t="str">
        <f t="shared" si="96"/>
        <v>POLONIA FALCON STARS FC</v>
      </c>
      <c r="G591" s="73"/>
      <c r="H591" s="97">
        <f>VLOOKUP(E591,START_TIMES,2)</f>
        <v>0.41666666666666702</v>
      </c>
      <c r="I591" s="25" t="str">
        <f>VLOOKUP(E591,FallFields1,2)</f>
        <v>Veterans Memorial Park, Bridgeport</v>
      </c>
      <c r="J591" s="75"/>
      <c r="M591" s="5" t="s">
        <v>144</v>
      </c>
      <c r="N591" s="5" t="s">
        <v>142</v>
      </c>
    </row>
    <row r="592" spans="1:14" ht="12.75" customHeight="1" thickTop="1" thickBot="1" x14ac:dyDescent="0.4">
      <c r="A592" s="23">
        <v>589</v>
      </c>
      <c r="B592" s="23">
        <v>14</v>
      </c>
      <c r="C592" s="99">
        <v>43002</v>
      </c>
      <c r="D592" s="28" t="s">
        <v>102</v>
      </c>
      <c r="E592" s="24" t="str">
        <f t="shared" si="96"/>
        <v>CLUB NAPOLI 50</v>
      </c>
      <c r="F592" s="25" t="str">
        <f t="shared" si="96"/>
        <v>GREENWICH GUNNERS 50</v>
      </c>
      <c r="G592" s="73"/>
      <c r="H592" s="97">
        <f>VLOOKUP(E592,START_TIMES,2)</f>
        <v>0.41666666666666702</v>
      </c>
      <c r="I592" s="25" t="str">
        <f>VLOOKUP(E592,FallFields1,2)</f>
        <v>North Farms Park, North Branford</v>
      </c>
      <c r="J592" s="75"/>
      <c r="M592" s="5" t="s">
        <v>131</v>
      </c>
      <c r="N592" s="5" t="s">
        <v>134</v>
      </c>
    </row>
    <row r="593" spans="1:14" ht="12.75" customHeight="1" thickTop="1" thickBot="1" x14ac:dyDescent="0.4">
      <c r="A593" s="23">
        <v>590</v>
      </c>
      <c r="B593" s="23">
        <v>14</v>
      </c>
      <c r="C593" s="99">
        <v>43002</v>
      </c>
      <c r="D593" s="28" t="s">
        <v>102</v>
      </c>
      <c r="E593" s="24" t="str">
        <f t="shared" si="96"/>
        <v>CHESHIRE AZZURRI 50</v>
      </c>
      <c r="F593" s="25" t="str">
        <f t="shared" si="96"/>
        <v>HARTFORD CAVALIERS</v>
      </c>
      <c r="G593" s="73"/>
      <c r="H593" s="97">
        <v>0.33333333333333331</v>
      </c>
      <c r="I593" s="25" t="str">
        <f>VLOOKUP(E593,FallFields1,2)</f>
        <v>Quinnipiac Park, Cheshire</v>
      </c>
      <c r="J593" s="75"/>
      <c r="M593" s="5" t="s">
        <v>130</v>
      </c>
      <c r="N593" s="5" t="s">
        <v>138</v>
      </c>
    </row>
    <row r="594" spans="1:14" ht="12.75" customHeight="1" thickTop="1" thickBot="1" x14ac:dyDescent="0.4">
      <c r="A594" s="23">
        <v>591</v>
      </c>
      <c r="B594" s="23">
        <v>14</v>
      </c>
      <c r="C594" s="99">
        <v>43002</v>
      </c>
      <c r="D594" s="28" t="s">
        <v>102</v>
      </c>
      <c r="E594" s="24" t="str">
        <f t="shared" si="96"/>
        <v xml:space="preserve">GLASTONBURY CELTIC </v>
      </c>
      <c r="F594" s="25" t="str">
        <f t="shared" si="96"/>
        <v>DARIEN BLUE WAVE</v>
      </c>
      <c r="G594" s="73"/>
      <c r="H594" s="97">
        <f>VLOOKUP(E594,START_TIMES,2)</f>
        <v>0.41666666666666702</v>
      </c>
      <c r="I594" s="25" t="str">
        <f>VLOOKUP(E594,FallFields1,2)</f>
        <v>Irish American Club, Glastonbury</v>
      </c>
      <c r="J594" s="75"/>
      <c r="M594" s="5" t="s">
        <v>133</v>
      </c>
      <c r="N594" s="5" t="s">
        <v>132</v>
      </c>
    </row>
    <row r="595" spans="1:14" ht="12.75" customHeight="1" thickTop="1" thickBot="1" x14ac:dyDescent="0.4">
      <c r="A595" s="23">
        <v>592</v>
      </c>
      <c r="B595" s="23">
        <v>14</v>
      </c>
      <c r="C595" s="99">
        <v>43002</v>
      </c>
      <c r="D595" s="28" t="s">
        <v>102</v>
      </c>
      <c r="E595" s="24" t="str">
        <f t="shared" si="96"/>
        <v>GUILFORD BLACK EAGLES</v>
      </c>
      <c r="F595" s="25" t="str">
        <f t="shared" si="96"/>
        <v>NEW BRITAIN FALCONS FC</v>
      </c>
      <c r="G595" s="73"/>
      <c r="H595" s="97">
        <v>0.33333333333333331</v>
      </c>
      <c r="I595" s="25" t="str">
        <f>VLOOKUP(E595,FallFields1,2)</f>
        <v>Calvin Leete School, Guilford</v>
      </c>
      <c r="J595" s="75"/>
      <c r="M595" s="5" t="s">
        <v>136</v>
      </c>
      <c r="N595" s="5" t="s">
        <v>141</v>
      </c>
    </row>
    <row r="596" spans="1:14" ht="12.75" customHeight="1" thickTop="1" thickBot="1" x14ac:dyDescent="0.4">
      <c r="A596" s="23">
        <v>593</v>
      </c>
      <c r="B596" s="23"/>
      <c r="C596" s="99"/>
      <c r="D596" s="29"/>
      <c r="E596" s="24"/>
      <c r="F596" s="25"/>
      <c r="G596" s="73"/>
      <c r="H596" s="97"/>
      <c r="I596" s="25"/>
      <c r="J596" s="75"/>
      <c r="M596" s="2"/>
      <c r="N596" s="2"/>
    </row>
    <row r="597" spans="1:14" ht="12.75" customHeight="1" thickTop="1" thickBot="1" x14ac:dyDescent="0.4">
      <c r="A597" s="23">
        <v>594</v>
      </c>
      <c r="B597" s="23">
        <v>14</v>
      </c>
      <c r="C597" s="99">
        <v>43002</v>
      </c>
      <c r="D597" s="39" t="s">
        <v>103</v>
      </c>
      <c r="E597" s="24" t="str">
        <f t="shared" ref="E597:F601" si="97">VLOOKUP(M597,Teams,2)</f>
        <v>WEST HAVEN GRAYS</v>
      </c>
      <c r="F597" s="25" t="str">
        <f t="shared" si="97"/>
        <v>WATERBURY PONTES</v>
      </c>
      <c r="G597" s="73"/>
      <c r="H597" s="97">
        <f>VLOOKUP(E597,START_TIMES,2)</f>
        <v>0.41666666666666702</v>
      </c>
      <c r="I597" s="25" t="str">
        <f>VLOOKUP(E597,FallFields1,2)</f>
        <v>Pagels Field, West Haven</v>
      </c>
      <c r="J597" s="75"/>
      <c r="M597" s="5" t="s">
        <v>145</v>
      </c>
      <c r="N597" s="5" t="s">
        <v>143</v>
      </c>
    </row>
    <row r="598" spans="1:14" ht="12.75" customHeight="1" thickTop="1" thickBot="1" x14ac:dyDescent="0.4">
      <c r="A598" s="23">
        <v>595</v>
      </c>
      <c r="B598" s="23">
        <v>14</v>
      </c>
      <c r="C598" s="99">
        <v>43002</v>
      </c>
      <c r="D598" s="39" t="s">
        <v>103</v>
      </c>
      <c r="E598" s="24" t="str">
        <f t="shared" si="97"/>
        <v>FARMINGTON WHITE OWLS</v>
      </c>
      <c r="F598" s="25" t="str">
        <f t="shared" si="97"/>
        <v>MOODUS SC</v>
      </c>
      <c r="G598" s="73"/>
      <c r="H598" s="97">
        <f>VLOOKUP(E598,START_TIMES,2)</f>
        <v>0.41666666666666702</v>
      </c>
      <c r="I598" s="25" t="str">
        <f>VLOOKUP(E598,FallFields1,2)</f>
        <v>Tunxis Mead #9, Farmington</v>
      </c>
      <c r="J598" s="75"/>
      <c r="M598" s="5" t="s">
        <v>147</v>
      </c>
      <c r="N598" s="5" t="s">
        <v>135</v>
      </c>
    </row>
    <row r="599" spans="1:14" ht="12.75" customHeight="1" thickTop="1" thickBot="1" x14ac:dyDescent="0.4">
      <c r="A599" s="23">
        <v>596</v>
      </c>
      <c r="B599" s="23">
        <v>14</v>
      </c>
      <c r="C599" s="99">
        <v>43002</v>
      </c>
      <c r="D599" s="39" t="s">
        <v>103</v>
      </c>
      <c r="E599" s="24" t="str">
        <f t="shared" si="97"/>
        <v>NORTH BRANFORD LEGENDS</v>
      </c>
      <c r="F599" s="25" t="str">
        <f t="shared" si="97"/>
        <v>EAST HAVEN SC</v>
      </c>
      <c r="G599" s="73"/>
      <c r="H599" s="97">
        <v>0.33333333333333331</v>
      </c>
      <c r="I599" s="25" t="str">
        <f>VLOOKUP(E599,FallFields1,2)</f>
        <v>Northford Park, North Branford</v>
      </c>
      <c r="J599" s="75"/>
      <c r="M599" s="5" t="s">
        <v>139</v>
      </c>
      <c r="N599" s="5" t="s">
        <v>146</v>
      </c>
    </row>
    <row r="600" spans="1:14" ht="12.75" customHeight="1" thickTop="1" thickBot="1" x14ac:dyDescent="0.4">
      <c r="A600" s="23">
        <v>597</v>
      </c>
      <c r="B600" s="23">
        <v>14</v>
      </c>
      <c r="C600" s="99">
        <v>43002</v>
      </c>
      <c r="D600" s="39" t="s">
        <v>103</v>
      </c>
      <c r="E600" s="24" t="str">
        <f t="shared" si="97"/>
        <v>GREENWICH PUMAS LEGENDS</v>
      </c>
      <c r="F600" s="25" t="str">
        <f t="shared" si="97"/>
        <v>GREENWICH ARSENAL 50</v>
      </c>
      <c r="G600" s="73"/>
      <c r="H600" s="97">
        <f>VLOOKUP(E600,START_TIMES,2)</f>
        <v>0.41666666666666702</v>
      </c>
      <c r="I600" s="25" t="str">
        <f>VLOOKUP(E600,FallFields1,2)</f>
        <v>tbd</v>
      </c>
      <c r="J600" s="75"/>
      <c r="M600" s="5" t="s">
        <v>149</v>
      </c>
      <c r="N600" s="5" t="s">
        <v>148</v>
      </c>
    </row>
    <row r="601" spans="1:14" ht="12.75" customHeight="1" thickTop="1" thickBot="1" x14ac:dyDescent="0.4">
      <c r="A601" s="23">
        <v>598</v>
      </c>
      <c r="B601" s="23">
        <v>14</v>
      </c>
      <c r="C601" s="99">
        <v>43002</v>
      </c>
      <c r="D601" s="39" t="s">
        <v>103</v>
      </c>
      <c r="E601" s="24" t="str">
        <f t="shared" si="97"/>
        <v>NAUGATUCK RIVER RATS</v>
      </c>
      <c r="F601" s="25" t="str">
        <f t="shared" si="97"/>
        <v>SOUTHBURY BOOMERS</v>
      </c>
      <c r="G601" s="73"/>
      <c r="H601" s="97">
        <f>VLOOKUP(E601,START_TIMES,2)</f>
        <v>0.41666666666666702</v>
      </c>
      <c r="I601" s="25" t="str">
        <f>VLOOKUP(E601,FallFields1,2)</f>
        <v>City Hill MS, Naugatuck</v>
      </c>
      <c r="J601" s="75"/>
      <c r="M601" s="5" t="s">
        <v>137</v>
      </c>
      <c r="N601" s="5" t="s">
        <v>140</v>
      </c>
    </row>
    <row r="602" spans="1:14" ht="12.75" customHeight="1" thickTop="1" thickBot="1" x14ac:dyDescent="0.4">
      <c r="A602" s="23">
        <v>599</v>
      </c>
      <c r="B602" s="23"/>
      <c r="C602" s="99"/>
      <c r="D602" s="29"/>
      <c r="E602" s="24"/>
      <c r="F602" s="25"/>
      <c r="G602" s="73"/>
      <c r="H602" s="97"/>
      <c r="I602" s="25"/>
      <c r="J602" s="75"/>
      <c r="M602" s="2"/>
      <c r="N602" s="2"/>
    </row>
    <row r="603" spans="1:14" ht="12.75" customHeight="1" thickTop="1" thickBot="1" x14ac:dyDescent="0.4">
      <c r="A603" s="23">
        <v>600</v>
      </c>
      <c r="B603" s="23">
        <v>15</v>
      </c>
      <c r="C603" s="99">
        <v>43009</v>
      </c>
      <c r="D603" s="34" t="s">
        <v>10</v>
      </c>
      <c r="E603" s="24" t="str">
        <f t="shared" ref="E603:F607" si="98">VLOOKUP(M603,Teams,2)</f>
        <v>ECUACHAMOS FC</v>
      </c>
      <c r="F603" s="25" t="str">
        <f t="shared" si="98"/>
        <v>MILFORD TUESDAY</v>
      </c>
      <c r="G603" s="73"/>
      <c r="H603" s="97">
        <v>0.33333333333333331</v>
      </c>
      <c r="I603" s="25" t="str">
        <f>VLOOKUP(E603,FallFields1,2)</f>
        <v>Witek Park, Derby</v>
      </c>
      <c r="J603" s="75"/>
      <c r="M603" s="5" t="s">
        <v>93</v>
      </c>
      <c r="N603" s="5" t="s">
        <v>94</v>
      </c>
    </row>
    <row r="604" spans="1:14" ht="12.75" customHeight="1" thickTop="1" thickBot="1" x14ac:dyDescent="0.4">
      <c r="A604" s="23">
        <v>601</v>
      </c>
      <c r="B604" s="23">
        <v>15</v>
      </c>
      <c r="C604" s="99">
        <v>43009</v>
      </c>
      <c r="D604" s="34" t="s">
        <v>10</v>
      </c>
      <c r="E604" s="24" t="str">
        <f t="shared" si="98"/>
        <v>SHELTON FC</v>
      </c>
      <c r="F604" s="25" t="str">
        <f t="shared" si="98"/>
        <v>DANBURY UNITED 30</v>
      </c>
      <c r="G604" s="73"/>
      <c r="H604" s="97">
        <f>VLOOKUP(E604,START_TIMES,2)</f>
        <v>0.33333333333333331</v>
      </c>
      <c r="I604" s="25" t="str">
        <f>VLOOKUP(E604,FallFields1,2)</f>
        <v>Nike Site, Shelton</v>
      </c>
      <c r="J604" s="75"/>
      <c r="M604" s="5" t="s">
        <v>95</v>
      </c>
      <c r="N604" s="5" t="s">
        <v>96</v>
      </c>
    </row>
    <row r="605" spans="1:14" ht="12.75" customHeight="1" thickTop="1" thickBot="1" x14ac:dyDescent="0.4">
      <c r="A605" s="23">
        <v>602</v>
      </c>
      <c r="B605" s="23">
        <v>15</v>
      </c>
      <c r="C605" s="99">
        <v>43009</v>
      </c>
      <c r="D605" s="34" t="s">
        <v>10</v>
      </c>
      <c r="E605" s="24" t="str">
        <f t="shared" si="98"/>
        <v>NEWINGTON PORTUGUESE 30</v>
      </c>
      <c r="F605" s="25" t="str">
        <f t="shared" si="98"/>
        <v>GREENWICH ARSENAL 30</v>
      </c>
      <c r="G605" s="73"/>
      <c r="H605" s="97">
        <f>VLOOKUP(E605,START_TIMES,2)</f>
        <v>0.41666666666666702</v>
      </c>
      <c r="I605" s="25" t="str">
        <f>VLOOKUP(E605,FallFields1,2)</f>
        <v>Martin Kellogg, Newington</v>
      </c>
      <c r="J605" s="75"/>
      <c r="M605" s="5" t="s">
        <v>92</v>
      </c>
      <c r="N605" s="5" t="s">
        <v>99</v>
      </c>
    </row>
    <row r="606" spans="1:14" ht="12.75" customHeight="1" thickTop="1" thickBot="1" x14ac:dyDescent="0.4">
      <c r="A606" s="23">
        <v>603</v>
      </c>
      <c r="B606" s="23">
        <v>15</v>
      </c>
      <c r="C606" s="99">
        <v>43009</v>
      </c>
      <c r="D606" s="34" t="s">
        <v>10</v>
      </c>
      <c r="E606" s="24" t="str">
        <f t="shared" si="98"/>
        <v>POLONEZ UNITED</v>
      </c>
      <c r="F606" s="25" t="str">
        <f t="shared" si="98"/>
        <v>NORTH BRANFORD 30</v>
      </c>
      <c r="G606" s="73"/>
      <c r="H606" s="97">
        <f>VLOOKUP(E606,START_TIMES,2)</f>
        <v>0.375</v>
      </c>
      <c r="I606" s="25" t="str">
        <f>VLOOKUP(E606,FallFields1,2)</f>
        <v>Cromwell MS, Cromwell</v>
      </c>
      <c r="J606" s="75"/>
      <c r="M606" s="5" t="s">
        <v>100</v>
      </c>
      <c r="N606" s="5" t="s">
        <v>98</v>
      </c>
    </row>
    <row r="607" spans="1:14" ht="12.75" customHeight="1" thickTop="1" thickBot="1" x14ac:dyDescent="0.4">
      <c r="A607" s="23">
        <v>604</v>
      </c>
      <c r="B607" s="23">
        <v>15</v>
      </c>
      <c r="C607" s="99">
        <v>43009</v>
      </c>
      <c r="D607" s="34" t="s">
        <v>10</v>
      </c>
      <c r="E607" s="24" t="str">
        <f t="shared" si="98"/>
        <v>CLINTON FC</v>
      </c>
      <c r="F607" s="25" t="str">
        <f t="shared" si="98"/>
        <v>VASCO DA GAMA 30</v>
      </c>
      <c r="G607" s="73"/>
      <c r="H607" s="97">
        <f>VLOOKUP(E607,START_TIMES,2)</f>
        <v>0.41666666666666702</v>
      </c>
      <c r="I607" s="25" t="str">
        <f>VLOOKUP(E607,FallFields1,2)</f>
        <v>Indian River Sports Complex, Clinton</v>
      </c>
      <c r="J607" s="75"/>
      <c r="M607" s="5" t="s">
        <v>97</v>
      </c>
      <c r="N607" s="5" t="s">
        <v>101</v>
      </c>
    </row>
    <row r="608" spans="1:14" ht="12.75" customHeight="1" thickTop="1" thickBot="1" x14ac:dyDescent="0.4">
      <c r="A608" s="23">
        <v>605</v>
      </c>
      <c r="B608" s="23"/>
      <c r="C608" s="99"/>
      <c r="D608" s="29"/>
      <c r="E608" s="24"/>
      <c r="F608" s="25"/>
      <c r="G608" s="73"/>
      <c r="H608" s="97"/>
      <c r="I608" s="25"/>
      <c r="J608" s="75"/>
      <c r="M608" s="5"/>
      <c r="N608" s="5"/>
    </row>
    <row r="609" spans="1:14" ht="12.75" customHeight="1" thickTop="1" thickBot="1" x14ac:dyDescent="0.4">
      <c r="A609" s="23">
        <v>606</v>
      </c>
      <c r="B609" s="23">
        <v>15</v>
      </c>
      <c r="C609" s="99">
        <v>43009</v>
      </c>
      <c r="D609" s="35" t="s">
        <v>175</v>
      </c>
      <c r="E609" s="24" t="str">
        <f t="shared" ref="E609:F613" si="99">VLOOKUP(M609,Teams,2)</f>
        <v>CLUB NAPOLI 30</v>
      </c>
      <c r="F609" s="25" t="str">
        <f t="shared" si="99"/>
        <v>LITCHFIELD COUNTY BLUES</v>
      </c>
      <c r="G609" s="73"/>
      <c r="H609" s="97">
        <f>VLOOKUP(E609,START_TIMES,2)</f>
        <v>0.41666666666666702</v>
      </c>
      <c r="I609" s="25" t="str">
        <f>VLOOKUP(E609,FallFields1,2)</f>
        <v>Quinnipiac Park, Cheshire</v>
      </c>
      <c r="J609" s="75"/>
      <c r="M609" s="5" t="s">
        <v>152</v>
      </c>
      <c r="N609" s="5" t="s">
        <v>154</v>
      </c>
    </row>
    <row r="610" spans="1:14" ht="12.75" customHeight="1" thickTop="1" thickBot="1" x14ac:dyDescent="0.4">
      <c r="A610" s="23">
        <v>607</v>
      </c>
      <c r="B610" s="23">
        <v>15</v>
      </c>
      <c r="C610" s="99">
        <v>43009</v>
      </c>
      <c r="D610" s="35" t="s">
        <v>175</v>
      </c>
      <c r="E610" s="24" t="str">
        <f t="shared" si="99"/>
        <v>CASEUS NEW HAVEN FC</v>
      </c>
      <c r="F610" s="25" t="str">
        <f t="shared" si="99"/>
        <v>STAMFORD FC</v>
      </c>
      <c r="G610" s="73"/>
      <c r="H610" s="97">
        <f>VLOOKUP(E610,START_TIMES,2)</f>
        <v>0.33333333333333331</v>
      </c>
      <c r="I610" s="25" t="str">
        <f>VLOOKUP(E610,FallFields1,2)</f>
        <v>Strong Stadium, West Haven</v>
      </c>
      <c r="J610" s="75"/>
      <c r="M610" s="5" t="s">
        <v>151</v>
      </c>
      <c r="N610" s="5" t="s">
        <v>158</v>
      </c>
    </row>
    <row r="611" spans="1:14" ht="12.75" customHeight="1" thickTop="1" thickBot="1" x14ac:dyDescent="0.4">
      <c r="A611" s="23">
        <v>608</v>
      </c>
      <c r="B611" s="23">
        <v>15</v>
      </c>
      <c r="C611" s="99">
        <v>43009</v>
      </c>
      <c r="D611" s="35" t="s">
        <v>175</v>
      </c>
      <c r="E611" s="24" t="str">
        <f t="shared" si="99"/>
        <v>HENRY  REID FC 30</v>
      </c>
      <c r="F611" s="25" t="str">
        <f t="shared" si="99"/>
        <v>MILFORD AMIGOS</v>
      </c>
      <c r="G611" s="73"/>
      <c r="H611" s="97">
        <v>0.33333333333333331</v>
      </c>
      <c r="I611" s="25" t="str">
        <f>VLOOKUP(E611,FallFields1,2)</f>
        <v>Ludlowe HS, Fairfield</v>
      </c>
      <c r="J611" s="75"/>
      <c r="M611" s="5" t="s">
        <v>153</v>
      </c>
      <c r="N611" s="5" t="s">
        <v>155</v>
      </c>
    </row>
    <row r="612" spans="1:14" ht="12.75" customHeight="1" thickTop="1" thickBot="1" x14ac:dyDescent="0.4">
      <c r="A612" s="23">
        <v>609</v>
      </c>
      <c r="B612" s="23">
        <v>15</v>
      </c>
      <c r="C612" s="99">
        <v>43009</v>
      </c>
      <c r="D612" s="35" t="s">
        <v>175</v>
      </c>
      <c r="E612" s="24" t="str">
        <f t="shared" si="99"/>
        <v>NEWTOWN SALTY DOGS</v>
      </c>
      <c r="F612" s="25" t="str">
        <f t="shared" si="99"/>
        <v>NAUGATUCK FUSION</v>
      </c>
      <c r="G612" s="73"/>
      <c r="H612" s="97">
        <f>VLOOKUP(E612,START_TIMES,2)</f>
        <v>0.33333333333333331</v>
      </c>
      <c r="I612" s="25" t="str">
        <f>VLOOKUP(E612,FallFields1,2)</f>
        <v>Treadwell Park, Newtown</v>
      </c>
      <c r="J612" s="75"/>
      <c r="M612" s="5" t="s">
        <v>157</v>
      </c>
      <c r="N612" s="5" t="s">
        <v>156</v>
      </c>
    </row>
    <row r="613" spans="1:14" ht="12.75" customHeight="1" thickTop="1" thickBot="1" x14ac:dyDescent="0.4">
      <c r="A613" s="23">
        <v>610</v>
      </c>
      <c r="B613" s="23">
        <v>15</v>
      </c>
      <c r="C613" s="99">
        <v>43009</v>
      </c>
      <c r="D613" s="35" t="s">
        <v>175</v>
      </c>
      <c r="E613" s="24" t="str">
        <f t="shared" si="99"/>
        <v>BYE</v>
      </c>
      <c r="F613" s="25" t="str">
        <f t="shared" si="99"/>
        <v>WATERTOWN GEEZERS</v>
      </c>
      <c r="G613" s="73"/>
      <c r="H613" s="97">
        <f>VLOOKUP(E613,START_TIMES,2)</f>
        <v>0.41666666666666669</v>
      </c>
      <c r="I613" s="25" t="e">
        <f>VLOOKUP(E613,FallFields1,2)</f>
        <v>#N/A</v>
      </c>
      <c r="J613" s="75"/>
      <c r="M613" s="5" t="s">
        <v>150</v>
      </c>
      <c r="N613" s="5" t="s">
        <v>159</v>
      </c>
    </row>
    <row r="614" spans="1:14" ht="12.75" customHeight="1" thickTop="1" thickBot="1" x14ac:dyDescent="0.4">
      <c r="A614" s="23">
        <v>611</v>
      </c>
      <c r="B614" s="23"/>
      <c r="C614" s="99"/>
      <c r="D614" s="29"/>
      <c r="E614" s="24"/>
      <c r="F614" s="25"/>
      <c r="G614" s="73"/>
      <c r="H614" s="97"/>
      <c r="I614" s="25"/>
      <c r="J614" s="75"/>
      <c r="M614" s="21"/>
      <c r="N614" s="21"/>
    </row>
    <row r="615" spans="1:14" ht="12.75" customHeight="1" thickTop="1" thickBot="1" x14ac:dyDescent="0.4">
      <c r="A615" s="23">
        <v>612</v>
      </c>
      <c r="B615" s="23">
        <v>15</v>
      </c>
      <c r="C615" s="99">
        <v>43009</v>
      </c>
      <c r="D615" s="36" t="s">
        <v>11</v>
      </c>
      <c r="E615" s="24" t="str">
        <f t="shared" ref="E615:F619" si="100">VLOOKUP(M615,Teams,2)</f>
        <v>NORWALK MARINERS</v>
      </c>
      <c r="F615" s="25" t="str">
        <f t="shared" si="100"/>
        <v>FAIRFIELD GAC</v>
      </c>
      <c r="G615" s="73"/>
      <c r="H615" s="97">
        <v>0.33333333333333331</v>
      </c>
      <c r="I615" s="25" t="str">
        <f>VLOOKUP(E615,FallFields1,2)</f>
        <v>Nathan Hale MS, Norwalk</v>
      </c>
      <c r="J615" s="75"/>
      <c r="M615" s="137" t="s">
        <v>104</v>
      </c>
      <c r="N615" s="137" t="s">
        <v>162</v>
      </c>
    </row>
    <row r="616" spans="1:14" ht="12.75" customHeight="1" thickTop="1" thickBot="1" x14ac:dyDescent="0.4">
      <c r="A616" s="23">
        <v>613</v>
      </c>
      <c r="B616" s="23">
        <v>15</v>
      </c>
      <c r="C616" s="99">
        <v>43009</v>
      </c>
      <c r="D616" s="36" t="s">
        <v>11</v>
      </c>
      <c r="E616" s="24" t="str">
        <f t="shared" si="100"/>
        <v>WATERBURY ALBANIANS</v>
      </c>
      <c r="F616" s="25" t="str">
        <f t="shared" si="100"/>
        <v>DANBURY UNITED 40</v>
      </c>
      <c r="G616" s="73"/>
      <c r="H616" s="97">
        <f>VLOOKUP(E616,START_TIMES,2)</f>
        <v>0.375</v>
      </c>
      <c r="I616" s="25" t="str">
        <f>VLOOKUP(E616,FallFields1,2)</f>
        <v>Wilby HS, Waterbury</v>
      </c>
      <c r="J616" s="75"/>
      <c r="M616" s="5" t="s">
        <v>108</v>
      </c>
      <c r="N616" s="5" t="s">
        <v>161</v>
      </c>
    </row>
    <row r="617" spans="1:14" ht="12.75" customHeight="1" thickTop="1" thickBot="1" x14ac:dyDescent="0.4">
      <c r="A617" s="23">
        <v>614</v>
      </c>
      <c r="B617" s="23">
        <v>15</v>
      </c>
      <c r="C617" s="99">
        <v>43009</v>
      </c>
      <c r="D617" s="36" t="s">
        <v>11</v>
      </c>
      <c r="E617" s="24" t="str">
        <f t="shared" si="100"/>
        <v>RIDGEFIELD KICKS</v>
      </c>
      <c r="F617" s="25" t="str">
        <f t="shared" si="100"/>
        <v>GREENWICH PUMAS</v>
      </c>
      <c r="G617" s="73"/>
      <c r="H617" s="97">
        <f>VLOOKUP(E617,START_TIMES,2)</f>
        <v>0.41666666666666702</v>
      </c>
      <c r="I617" s="25" t="str">
        <f>VLOOKUP(E617,FallFields1,2)</f>
        <v>Scotland Field, Ridgefield</v>
      </c>
      <c r="J617" s="75"/>
      <c r="M617" s="5" t="s">
        <v>105</v>
      </c>
      <c r="N617" s="5" t="s">
        <v>163</v>
      </c>
    </row>
    <row r="618" spans="1:14" ht="12.75" customHeight="1" thickTop="1" thickBot="1" x14ac:dyDescent="0.4">
      <c r="A618" s="23">
        <v>615</v>
      </c>
      <c r="B618" s="23">
        <v>15</v>
      </c>
      <c r="C618" s="99">
        <v>43009</v>
      </c>
      <c r="D618" s="36" t="s">
        <v>11</v>
      </c>
      <c r="E618" s="24" t="str">
        <f t="shared" si="100"/>
        <v>VASCO DA GAMA 40</v>
      </c>
      <c r="F618" s="25" t="str">
        <f t="shared" si="100"/>
        <v>STORM FC</v>
      </c>
      <c r="G618" s="73"/>
      <c r="H618" s="97">
        <f>VLOOKUP(E618,START_TIMES,2)</f>
        <v>0.41666666666666702</v>
      </c>
      <c r="I618" s="25" t="str">
        <f>VLOOKUP(E618,FallFields1,2)</f>
        <v>Veterans Memorial Park, Bridgeport</v>
      </c>
      <c r="J618" s="75"/>
      <c r="K618" s="1" t="s">
        <v>0</v>
      </c>
      <c r="M618" s="5" t="s">
        <v>107</v>
      </c>
      <c r="N618" s="5" t="s">
        <v>106</v>
      </c>
    </row>
    <row r="619" spans="1:14" ht="12.75" customHeight="1" thickTop="1" x14ac:dyDescent="0.35">
      <c r="A619" s="23">
        <v>616</v>
      </c>
      <c r="B619" s="23">
        <v>15</v>
      </c>
      <c r="C619" s="99">
        <v>43009</v>
      </c>
      <c r="D619" s="67" t="s">
        <v>11</v>
      </c>
      <c r="E619" s="24" t="str">
        <f t="shared" si="100"/>
        <v>CHESHIRE AZZURRI 40</v>
      </c>
      <c r="F619" s="25" t="str">
        <f t="shared" si="100"/>
        <v xml:space="preserve">WILTON WARRIORS </v>
      </c>
      <c r="G619" s="73"/>
      <c r="H619" s="97">
        <f>VLOOKUP(E619,START_TIMES,2)</f>
        <v>0.41666666666666669</v>
      </c>
      <c r="I619" s="25" t="str">
        <f>VLOOKUP(E619,FallFields1,2)</f>
        <v>Quinnipiac Park, Cheshire</v>
      </c>
      <c r="J619" s="75"/>
      <c r="M619" s="5" t="s">
        <v>160</v>
      </c>
      <c r="N619" s="5" t="s">
        <v>109</v>
      </c>
    </row>
    <row r="620" spans="1:14" ht="12.75" customHeight="1" thickBot="1" x14ac:dyDescent="0.4">
      <c r="A620" s="23">
        <v>617</v>
      </c>
      <c r="B620" s="23"/>
      <c r="C620" s="99"/>
      <c r="D620" s="26" t="s">
        <v>0</v>
      </c>
      <c r="E620" s="24"/>
      <c r="F620" s="25"/>
      <c r="G620" s="73"/>
      <c r="H620" s="97"/>
      <c r="I620" s="25"/>
      <c r="J620" s="75"/>
      <c r="M620" s="2"/>
      <c r="N620" s="2"/>
    </row>
    <row r="621" spans="1:14" ht="12.75" customHeight="1" thickTop="1" thickBot="1" x14ac:dyDescent="0.4">
      <c r="A621" s="23">
        <v>618</v>
      </c>
      <c r="B621" s="23">
        <v>15</v>
      </c>
      <c r="C621" s="99">
        <v>43009</v>
      </c>
      <c r="D621" s="37" t="s">
        <v>12</v>
      </c>
      <c r="E621" s="24" t="str">
        <f t="shared" ref="E621:F625" si="101">VLOOKUP(M621,Teams,2)</f>
        <v>GREENWICH GUNNERS 40</v>
      </c>
      <c r="F621" s="25" t="str">
        <f t="shared" si="101"/>
        <v xml:space="preserve">GUILFORD CELTIC </v>
      </c>
      <c r="G621" s="73"/>
      <c r="H621" s="97">
        <f>VLOOKUP(E621,START_TIMES,2)</f>
        <v>0.41666666666666702</v>
      </c>
      <c r="I621" s="25" t="str">
        <f>VLOOKUP(E621,FallFields1,2)</f>
        <v>tbd</v>
      </c>
      <c r="J621" s="75"/>
      <c r="M621" s="5" t="s">
        <v>112</v>
      </c>
      <c r="N621" s="5" t="s">
        <v>114</v>
      </c>
    </row>
    <row r="622" spans="1:14" ht="12.75" customHeight="1" thickTop="1" thickBot="1" x14ac:dyDescent="0.4">
      <c r="A622" s="23">
        <v>619</v>
      </c>
      <c r="B622" s="23">
        <v>15</v>
      </c>
      <c r="C622" s="99">
        <v>43009</v>
      </c>
      <c r="D622" s="37" t="s">
        <v>12</v>
      </c>
      <c r="E622" s="24" t="str">
        <f t="shared" si="101"/>
        <v>SOUTHEAST ROVERS</v>
      </c>
      <c r="F622" s="25" t="str">
        <f t="shared" si="101"/>
        <v>GREENWICH ARSENAL 40</v>
      </c>
      <c r="G622" s="73"/>
      <c r="H622" s="97">
        <f>VLOOKUP(E622,START_TIMES,2)</f>
        <v>0.41666666666666702</v>
      </c>
      <c r="I622" s="25" t="str">
        <f>VLOOKUP(E622,FallFields1,2)</f>
        <v>Spera Park, Waterford</v>
      </c>
      <c r="J622" s="75"/>
      <c r="M622" s="5" t="s">
        <v>118</v>
      </c>
      <c r="N622" s="5" t="s">
        <v>111</v>
      </c>
    </row>
    <row r="623" spans="1:14" ht="12.75" customHeight="1" thickTop="1" thickBot="1" x14ac:dyDescent="0.4">
      <c r="A623" s="23">
        <v>620</v>
      </c>
      <c r="B623" s="23">
        <v>15</v>
      </c>
      <c r="C623" s="99">
        <v>43009</v>
      </c>
      <c r="D623" s="37" t="s">
        <v>12</v>
      </c>
      <c r="E623" s="24" t="str">
        <f t="shared" si="101"/>
        <v>NEW HAVEN AMERICANS</v>
      </c>
      <c r="F623" s="25" t="str">
        <f t="shared" si="101"/>
        <v>GUILFORD BELL CURVE</v>
      </c>
      <c r="G623" s="73"/>
      <c r="H623" s="97">
        <f>VLOOKUP(E623,START_TIMES,2)</f>
        <v>0.41666666666666702</v>
      </c>
      <c r="I623" s="25" t="str">
        <f>VLOOKUP(E623,FallFields1,2)</f>
        <v>Peck Place School, Orange</v>
      </c>
      <c r="J623" s="75"/>
      <c r="M623" s="5" t="s">
        <v>115</v>
      </c>
      <c r="N623" s="5" t="s">
        <v>113</v>
      </c>
    </row>
    <row r="624" spans="1:14" ht="12.75" customHeight="1" thickTop="1" thickBot="1" x14ac:dyDescent="0.4">
      <c r="A624" s="23">
        <v>621</v>
      </c>
      <c r="B624" s="23">
        <v>15</v>
      </c>
      <c r="C624" s="99">
        <v>43009</v>
      </c>
      <c r="D624" s="37" t="s">
        <v>12</v>
      </c>
      <c r="E624" s="24" t="str">
        <f t="shared" si="101"/>
        <v xml:space="preserve">NORWALK SPORT COLOMBIA </v>
      </c>
      <c r="F624" s="25" t="str">
        <f t="shared" si="101"/>
        <v>NEWINGTON PORTUGUESE 40</v>
      </c>
      <c r="G624" s="73"/>
      <c r="H624" s="97">
        <f>VLOOKUP(E624,START_TIMES,2)</f>
        <v>0.41666666666666702</v>
      </c>
      <c r="I624" s="25" t="str">
        <f>VLOOKUP(E624,FallFields1,2)</f>
        <v>Nathan Hale MS, Norwalk</v>
      </c>
      <c r="J624" s="75"/>
      <c r="M624" s="5" t="s">
        <v>117</v>
      </c>
      <c r="N624" s="5" t="s">
        <v>116</v>
      </c>
    </row>
    <row r="625" spans="1:14" ht="12.75" customHeight="1" thickTop="1" x14ac:dyDescent="0.35">
      <c r="A625" s="23">
        <v>622</v>
      </c>
      <c r="B625" s="23">
        <v>15</v>
      </c>
      <c r="C625" s="99">
        <v>43009</v>
      </c>
      <c r="D625" s="66" t="s">
        <v>12</v>
      </c>
      <c r="E625" s="24" t="str">
        <f t="shared" si="101"/>
        <v>DERBY QUITUS</v>
      </c>
      <c r="F625" s="25" t="str">
        <f t="shared" si="101"/>
        <v>STAMFORD UNITED</v>
      </c>
      <c r="G625" s="73"/>
      <c r="H625" s="97">
        <f>VLOOKUP(E625,START_TIMES,2)</f>
        <v>0.41666666666666702</v>
      </c>
      <c r="I625" s="25" t="str">
        <f>VLOOKUP(E625,FallFields1,2)</f>
        <v>Witek Park, Derby</v>
      </c>
      <c r="J625" s="75"/>
      <c r="M625" s="5" t="s">
        <v>110</v>
      </c>
      <c r="N625" s="5" t="s">
        <v>119</v>
      </c>
    </row>
    <row r="626" spans="1:14" ht="12.75" customHeight="1" thickBot="1" x14ac:dyDescent="0.4">
      <c r="A626" s="23">
        <v>623</v>
      </c>
      <c r="B626" s="23"/>
      <c r="C626" s="99"/>
      <c r="D626" s="26" t="s">
        <v>0</v>
      </c>
      <c r="E626" s="24"/>
      <c r="F626" s="25"/>
      <c r="G626" s="73"/>
      <c r="H626" s="97"/>
      <c r="I626" s="25"/>
      <c r="J626" s="75"/>
      <c r="M626" s="2"/>
      <c r="N626" s="2"/>
    </row>
    <row r="627" spans="1:14" ht="12.75" customHeight="1" thickTop="1" thickBot="1" x14ac:dyDescent="0.4">
      <c r="A627" s="23">
        <v>624</v>
      </c>
      <c r="B627" s="23">
        <v>15</v>
      </c>
      <c r="C627" s="99">
        <v>43009</v>
      </c>
      <c r="D627" s="38" t="s">
        <v>13</v>
      </c>
      <c r="E627" s="24" t="str">
        <f t="shared" ref="E627:F631" si="102">VLOOKUP(M627,Teams,2)</f>
        <v>HAMDEN UNITED</v>
      </c>
      <c r="F627" s="25" t="str">
        <f t="shared" si="102"/>
        <v>NORTH BRANFORD 40</v>
      </c>
      <c r="G627" s="73"/>
      <c r="H627" s="97">
        <f>VLOOKUP(E627,START_TIMES,2)</f>
        <v>0.41666666666666702</v>
      </c>
      <c r="I627" s="25" t="str">
        <f>VLOOKUP(E627,FallFields1,2)</f>
        <v>Hamden MS, Hamden</v>
      </c>
      <c r="J627" s="75"/>
      <c r="M627" s="5" t="s">
        <v>122</v>
      </c>
      <c r="N627" s="5" t="s">
        <v>124</v>
      </c>
    </row>
    <row r="628" spans="1:14" ht="12.75" customHeight="1" thickTop="1" thickBot="1" x14ac:dyDescent="0.4">
      <c r="A628" s="23">
        <v>625</v>
      </c>
      <c r="B628" s="23">
        <v>15</v>
      </c>
      <c r="C628" s="99">
        <v>43009</v>
      </c>
      <c r="D628" s="38" t="s">
        <v>13</v>
      </c>
      <c r="E628" s="24" t="str">
        <f t="shared" si="102"/>
        <v>WALLINGFORD MORELIA</v>
      </c>
      <c r="F628" s="25" t="str">
        <f t="shared" si="102"/>
        <v>ELI'S FC</v>
      </c>
      <c r="G628" s="73"/>
      <c r="H628" s="97">
        <f>VLOOKUP(E628,START_TIMES,2)</f>
        <v>0.41666666666666702</v>
      </c>
      <c r="I628" s="25" t="str">
        <f>VLOOKUP(E628,FallFields1,2)</f>
        <v>Woodhouse Field, Wallingford</v>
      </c>
      <c r="J628" s="75"/>
      <c r="M628" s="5" t="s">
        <v>128</v>
      </c>
      <c r="N628" s="5" t="s">
        <v>121</v>
      </c>
    </row>
    <row r="629" spans="1:14" ht="12.75" customHeight="1" thickTop="1" thickBot="1" x14ac:dyDescent="0.4">
      <c r="A629" s="23">
        <v>626</v>
      </c>
      <c r="B629" s="23">
        <v>15</v>
      </c>
      <c r="C629" s="99">
        <v>43009</v>
      </c>
      <c r="D629" s="38" t="s">
        <v>13</v>
      </c>
      <c r="E629" s="24" t="str">
        <f t="shared" si="102"/>
        <v>HENRY  REID FC 40</v>
      </c>
      <c r="F629" s="25" t="str">
        <f t="shared" si="102"/>
        <v>NORTH HAVEN SC</v>
      </c>
      <c r="G629" s="73"/>
      <c r="H629" s="97">
        <v>0.33333333333333331</v>
      </c>
      <c r="I629" s="25" t="str">
        <f>VLOOKUP(E629,FallFields1,2)</f>
        <v>Ludlowe HS, Fairfield</v>
      </c>
      <c r="J629" s="75"/>
      <c r="M629" s="5" t="s">
        <v>123</v>
      </c>
      <c r="N629" s="5" t="s">
        <v>125</v>
      </c>
    </row>
    <row r="630" spans="1:14" ht="12.75" customHeight="1" thickTop="1" thickBot="1" x14ac:dyDescent="0.4">
      <c r="A630" s="23">
        <v>627</v>
      </c>
      <c r="B630" s="23">
        <v>15</v>
      </c>
      <c r="C630" s="99">
        <v>43009</v>
      </c>
      <c r="D630" s="38" t="s">
        <v>13</v>
      </c>
      <c r="E630" s="24" t="str">
        <f t="shared" si="102"/>
        <v>STAMFORD CITY</v>
      </c>
      <c r="F630" s="25" t="str">
        <f t="shared" si="102"/>
        <v>PAN ZONES</v>
      </c>
      <c r="G630" s="73"/>
      <c r="H630" s="97">
        <f>VLOOKUP(E630,START_TIMES,2)</f>
        <v>0.41666666666666702</v>
      </c>
      <c r="I630" s="25" t="str">
        <f>VLOOKUP(E630,FallFields1,2)</f>
        <v>West Beach Fields, Stamford</v>
      </c>
      <c r="J630" s="75"/>
      <c r="M630" s="5" t="s">
        <v>127</v>
      </c>
      <c r="N630" s="5" t="s">
        <v>126</v>
      </c>
    </row>
    <row r="631" spans="1:14" ht="12.75" customHeight="1" thickTop="1" x14ac:dyDescent="0.35">
      <c r="A631" s="23">
        <v>628</v>
      </c>
      <c r="B631" s="23">
        <v>15</v>
      </c>
      <c r="C631" s="99">
        <v>43009</v>
      </c>
      <c r="D631" s="69" t="s">
        <v>13</v>
      </c>
      <c r="E631" s="24" t="str">
        <f t="shared" si="102"/>
        <v xml:space="preserve">CHESHIRE UNITED </v>
      </c>
      <c r="F631" s="25" t="str">
        <f t="shared" si="102"/>
        <v>WILTON WOLVES</v>
      </c>
      <c r="G631" s="73"/>
      <c r="H631" s="97">
        <v>0.33333333333333331</v>
      </c>
      <c r="I631" s="25" t="str">
        <f>VLOOKUP(E631,FallFields1,2)</f>
        <v>Quinnipiac Park, Cheshire</v>
      </c>
      <c r="J631" s="75"/>
      <c r="M631" s="5" t="s">
        <v>120</v>
      </c>
      <c r="N631" s="5" t="s">
        <v>129</v>
      </c>
    </row>
    <row r="632" spans="1:14" ht="12.75" customHeight="1" thickBot="1" x14ac:dyDescent="0.4">
      <c r="A632" s="23">
        <v>629</v>
      </c>
      <c r="B632" s="23"/>
      <c r="C632" s="99"/>
      <c r="D632" s="26" t="s">
        <v>0</v>
      </c>
      <c r="E632" s="24"/>
      <c r="F632" s="25"/>
      <c r="G632" s="73"/>
      <c r="H632" s="97"/>
      <c r="I632" s="25"/>
      <c r="J632" s="75"/>
      <c r="M632" s="2"/>
      <c r="N632" s="2"/>
    </row>
    <row r="633" spans="1:14" ht="12.75" customHeight="1" thickTop="1" thickBot="1" x14ac:dyDescent="0.4">
      <c r="A633" s="23">
        <v>630</v>
      </c>
      <c r="B633" s="23">
        <v>15</v>
      </c>
      <c r="C633" s="99">
        <v>43009</v>
      </c>
      <c r="D633" s="28" t="s">
        <v>102</v>
      </c>
      <c r="E633" s="24" t="str">
        <f t="shared" ref="E633:F637" si="103">VLOOKUP(M633,Teams,2)</f>
        <v>DARIEN BLUE WAVE</v>
      </c>
      <c r="F633" s="25" t="str">
        <f t="shared" si="103"/>
        <v>GREENWICH GUNNERS 50</v>
      </c>
      <c r="G633" s="73"/>
      <c r="H633" s="97">
        <f>VLOOKUP(E633,START_TIMES,2)</f>
        <v>0.375</v>
      </c>
      <c r="I633" s="25" t="str">
        <f>VLOOKUP(E633,FallFields1,2)</f>
        <v>Middlesex MS (Lower), Darien</v>
      </c>
      <c r="J633" s="75"/>
      <c r="M633" s="5" t="s">
        <v>132</v>
      </c>
      <c r="N633" s="5" t="s">
        <v>134</v>
      </c>
    </row>
    <row r="634" spans="1:14" ht="12.75" customHeight="1" thickTop="1" thickBot="1" x14ac:dyDescent="0.4">
      <c r="A634" s="23">
        <v>631</v>
      </c>
      <c r="B634" s="23">
        <v>15</v>
      </c>
      <c r="C634" s="99">
        <v>43009</v>
      </c>
      <c r="D634" s="28" t="s">
        <v>102</v>
      </c>
      <c r="E634" s="24" t="str">
        <f t="shared" si="103"/>
        <v>POLONIA FALCON STARS FC</v>
      </c>
      <c r="F634" s="25" t="str">
        <f t="shared" si="103"/>
        <v>CLUB NAPOLI 50</v>
      </c>
      <c r="G634" s="73"/>
      <c r="H634" s="97">
        <f>VLOOKUP(E634,START_TIMES,2)</f>
        <v>0.41666666666666702</v>
      </c>
      <c r="I634" s="25" t="str">
        <f>VLOOKUP(E634,FallFields1,2)</f>
        <v>Falcon Field, New Britain</v>
      </c>
      <c r="J634" s="75"/>
      <c r="M634" s="5" t="s">
        <v>142</v>
      </c>
      <c r="N634" s="5" t="s">
        <v>131</v>
      </c>
    </row>
    <row r="635" spans="1:14" ht="12.75" customHeight="1" thickTop="1" thickBot="1" x14ac:dyDescent="0.4">
      <c r="A635" s="23">
        <v>632</v>
      </c>
      <c r="B635" s="23">
        <v>15</v>
      </c>
      <c r="C635" s="99">
        <v>43009</v>
      </c>
      <c r="D635" s="28" t="s">
        <v>102</v>
      </c>
      <c r="E635" s="24" t="str">
        <f t="shared" si="103"/>
        <v>GUILFORD BLACK EAGLES</v>
      </c>
      <c r="F635" s="25" t="str">
        <f t="shared" si="103"/>
        <v xml:space="preserve">GLASTONBURY CELTIC </v>
      </c>
      <c r="G635" s="73"/>
      <c r="H635" s="97">
        <f>VLOOKUP(E635,START_TIMES,2)</f>
        <v>0.41666666666666702</v>
      </c>
      <c r="I635" s="25" t="str">
        <f>VLOOKUP(E635,FallFields1,2)</f>
        <v>Calvin Leete School, Guilford</v>
      </c>
      <c r="J635" s="75"/>
      <c r="M635" s="5" t="s">
        <v>136</v>
      </c>
      <c r="N635" s="5" t="s">
        <v>133</v>
      </c>
    </row>
    <row r="636" spans="1:14" ht="12.75" customHeight="1" thickTop="1" thickBot="1" x14ac:dyDescent="0.4">
      <c r="A636" s="23">
        <v>633</v>
      </c>
      <c r="B636" s="23">
        <v>15</v>
      </c>
      <c r="C636" s="99">
        <v>43009</v>
      </c>
      <c r="D636" s="28" t="s">
        <v>102</v>
      </c>
      <c r="E636" s="24" t="str">
        <f t="shared" si="103"/>
        <v>NEW BRITAIN FALCONS FC</v>
      </c>
      <c r="F636" s="25" t="str">
        <f t="shared" si="103"/>
        <v>HARTFORD CAVALIERS</v>
      </c>
      <c r="G636" s="73"/>
      <c r="H636" s="97">
        <v>0.33333333333333331</v>
      </c>
      <c r="I636" s="25" t="str">
        <f>VLOOKUP(E636,FallFields1,2)</f>
        <v>Falcon Field, New Britain</v>
      </c>
      <c r="J636" s="75"/>
      <c r="M636" s="5" t="s">
        <v>141</v>
      </c>
      <c r="N636" s="5" t="s">
        <v>138</v>
      </c>
    </row>
    <row r="637" spans="1:14" ht="12.75" customHeight="1" thickTop="1" x14ac:dyDescent="0.35">
      <c r="A637" s="23">
        <v>634</v>
      </c>
      <c r="B637" s="23">
        <v>15</v>
      </c>
      <c r="C637" s="99">
        <v>43009</v>
      </c>
      <c r="D637" s="65" t="s">
        <v>102</v>
      </c>
      <c r="E637" s="24" t="str">
        <f t="shared" si="103"/>
        <v>CHESHIRE AZZURRI 50</v>
      </c>
      <c r="F637" s="25" t="str">
        <f t="shared" si="103"/>
        <v>VASCO DA GAMA 50</v>
      </c>
      <c r="G637" s="73"/>
      <c r="H637" s="97">
        <v>0.33333333333333331</v>
      </c>
      <c r="I637" s="25" t="str">
        <f>VLOOKUP(E637,FallFields1,2)</f>
        <v>Quinnipiac Park, Cheshire</v>
      </c>
      <c r="J637" s="75"/>
      <c r="M637" s="5" t="s">
        <v>130</v>
      </c>
      <c r="N637" s="5" t="s">
        <v>144</v>
      </c>
    </row>
    <row r="638" spans="1:14" ht="12.75" customHeight="1" thickBot="1" x14ac:dyDescent="0.4">
      <c r="A638" s="23">
        <v>635</v>
      </c>
      <c r="B638" s="23"/>
      <c r="C638" s="99"/>
      <c r="D638" s="26" t="s">
        <v>0</v>
      </c>
      <c r="E638" s="24"/>
      <c r="F638" s="25"/>
      <c r="G638" s="73"/>
      <c r="H638" s="97"/>
      <c r="I638" s="25"/>
      <c r="J638" s="75"/>
      <c r="M638" s="2"/>
      <c r="N638" s="2"/>
    </row>
    <row r="639" spans="1:14" ht="12.75" customHeight="1" thickTop="1" thickBot="1" x14ac:dyDescent="0.4">
      <c r="A639" s="23">
        <v>636</v>
      </c>
      <c r="B639" s="23">
        <v>15</v>
      </c>
      <c r="C639" s="99">
        <v>43009</v>
      </c>
      <c r="D639" s="39" t="s">
        <v>103</v>
      </c>
      <c r="E639" s="24" t="str">
        <f t="shared" ref="E639:F643" si="104">VLOOKUP(M639,Teams,2)</f>
        <v>GREENWICH ARSENAL 50</v>
      </c>
      <c r="F639" s="25" t="str">
        <f t="shared" si="104"/>
        <v>MOODUS SC</v>
      </c>
      <c r="G639" s="73"/>
      <c r="H639" s="97">
        <f>VLOOKUP(E639,START_TIMES,2)</f>
        <v>0.41666666666666702</v>
      </c>
      <c r="I639" s="25" t="str">
        <f>VLOOKUP(E639,FallFields1,2)</f>
        <v>tbd</v>
      </c>
      <c r="J639" s="75"/>
      <c r="M639" s="5" t="s">
        <v>148</v>
      </c>
      <c r="N639" s="5" t="s">
        <v>135</v>
      </c>
    </row>
    <row r="640" spans="1:14" ht="12.75" customHeight="1" thickTop="1" thickBot="1" x14ac:dyDescent="0.4">
      <c r="A640" s="23">
        <v>637</v>
      </c>
      <c r="B640" s="23">
        <v>15</v>
      </c>
      <c r="C640" s="99">
        <v>43009</v>
      </c>
      <c r="D640" s="39" t="s">
        <v>103</v>
      </c>
      <c r="E640" s="24" t="str">
        <f t="shared" si="104"/>
        <v>WATERBURY PONTES</v>
      </c>
      <c r="F640" s="25" t="str">
        <f t="shared" si="104"/>
        <v>FARMINGTON WHITE OWLS</v>
      </c>
      <c r="G640" s="73"/>
      <c r="H640" s="97">
        <f>VLOOKUP(E640,START_TIMES,2)</f>
        <v>0.41666666666666702</v>
      </c>
      <c r="I640" s="25" t="str">
        <f>VLOOKUP(E640,FallFields1,2)</f>
        <v>Pontelandolfo Club, Waterbury</v>
      </c>
      <c r="J640" s="75"/>
      <c r="M640" s="5" t="s">
        <v>143</v>
      </c>
      <c r="N640" s="5" t="s">
        <v>147</v>
      </c>
    </row>
    <row r="641" spans="1:14" ht="12.75" customHeight="1" thickTop="1" thickBot="1" x14ac:dyDescent="0.4">
      <c r="A641" s="23">
        <v>638</v>
      </c>
      <c r="B641" s="23">
        <v>15</v>
      </c>
      <c r="C641" s="99">
        <v>43009</v>
      </c>
      <c r="D641" s="39" t="s">
        <v>103</v>
      </c>
      <c r="E641" s="24" t="str">
        <f t="shared" si="104"/>
        <v>NAUGATUCK RIVER RATS</v>
      </c>
      <c r="F641" s="25" t="str">
        <f t="shared" si="104"/>
        <v>GREENWICH PUMAS LEGENDS</v>
      </c>
      <c r="G641" s="73"/>
      <c r="H641" s="97">
        <f>VLOOKUP(E641,START_TIMES,2)</f>
        <v>0.41666666666666702</v>
      </c>
      <c r="I641" s="25" t="str">
        <f>VLOOKUP(E641,FallFields1,2)</f>
        <v>City Hill MS, Naugatuck</v>
      </c>
      <c r="J641" s="75"/>
      <c r="M641" s="5" t="s">
        <v>137</v>
      </c>
      <c r="N641" s="5" t="s">
        <v>149</v>
      </c>
    </row>
    <row r="642" spans="1:14" ht="12.75" customHeight="1" thickTop="1" thickBot="1" x14ac:dyDescent="0.4">
      <c r="A642" s="23">
        <v>639</v>
      </c>
      <c r="B642" s="23">
        <v>15</v>
      </c>
      <c r="C642" s="99">
        <v>43009</v>
      </c>
      <c r="D642" s="39" t="s">
        <v>103</v>
      </c>
      <c r="E642" s="24" t="str">
        <f t="shared" si="104"/>
        <v>SOUTHBURY BOOMERS</v>
      </c>
      <c r="F642" s="25" t="str">
        <f t="shared" si="104"/>
        <v>NORTH BRANFORD LEGENDS</v>
      </c>
      <c r="G642" s="73"/>
      <c r="H642" s="97">
        <f>VLOOKUP(E642,START_TIMES,2)</f>
        <v>0.41666666666666702</v>
      </c>
      <c r="I642" s="25" t="str">
        <f>VLOOKUP(E642,FallFields1,2)</f>
        <v>Settlers Park, Southbury</v>
      </c>
      <c r="J642" s="75"/>
      <c r="M642" s="5" t="s">
        <v>140</v>
      </c>
      <c r="N642" s="5" t="s">
        <v>139</v>
      </c>
    </row>
    <row r="643" spans="1:14" ht="12.75" customHeight="1" thickTop="1" x14ac:dyDescent="0.35">
      <c r="A643" s="23">
        <v>640</v>
      </c>
      <c r="B643" s="23">
        <v>15</v>
      </c>
      <c r="C643" s="99">
        <v>43009</v>
      </c>
      <c r="D643" s="70" t="s">
        <v>103</v>
      </c>
      <c r="E643" s="24" t="str">
        <f t="shared" si="104"/>
        <v>EAST HAVEN SC</v>
      </c>
      <c r="F643" s="25" t="str">
        <f t="shared" si="104"/>
        <v>WEST HAVEN GRAYS</v>
      </c>
      <c r="G643" s="73"/>
      <c r="H643" s="97">
        <f>VLOOKUP(E643,START_TIMES,2)</f>
        <v>0.41666666666666702</v>
      </c>
      <c r="I643" s="25" t="str">
        <f>VLOOKUP(E643,FallFields1,2)</f>
        <v>Moulthrop Field, East Haven</v>
      </c>
      <c r="J643" s="75"/>
      <c r="M643" s="5" t="s">
        <v>146</v>
      </c>
      <c r="N643" s="5" t="s">
        <v>145</v>
      </c>
    </row>
    <row r="644" spans="1:14" ht="12.75" customHeight="1" x14ac:dyDescent="0.35">
      <c r="A644" s="23">
        <v>641</v>
      </c>
      <c r="B644" s="23"/>
      <c r="C644" s="99"/>
      <c r="D644" s="26" t="s">
        <v>0</v>
      </c>
      <c r="E644" s="24"/>
      <c r="F644" s="25"/>
      <c r="G644" s="73"/>
      <c r="H644" s="97"/>
      <c r="I644" s="25"/>
      <c r="J644" s="75"/>
      <c r="M644" s="5"/>
      <c r="N644" s="5"/>
    </row>
    <row r="645" spans="1:14" ht="24.75" customHeight="1" x14ac:dyDescent="0.35">
      <c r="A645" s="23">
        <v>642</v>
      </c>
      <c r="B645" s="103" t="s">
        <v>0</v>
      </c>
      <c r="C645" s="103"/>
      <c r="D645" s="111" t="s">
        <v>230</v>
      </c>
      <c r="E645" s="106"/>
      <c r="F645" s="106"/>
      <c r="G645" s="106"/>
      <c r="H645" s="110"/>
      <c r="I645" s="110"/>
      <c r="J645" s="104"/>
      <c r="M645" s="5"/>
      <c r="N645" s="5"/>
    </row>
    <row r="646" spans="1:14" ht="12.75" customHeight="1" thickBot="1" x14ac:dyDescent="0.4">
      <c r="A646" s="23">
        <v>643</v>
      </c>
      <c r="B646" s="23" t="s">
        <v>0</v>
      </c>
      <c r="C646" s="99"/>
      <c r="D646" s="72" t="s">
        <v>0</v>
      </c>
      <c r="E646" s="24" t="s">
        <v>0</v>
      </c>
      <c r="F646" s="25" t="s">
        <v>0</v>
      </c>
      <c r="G646" s="73"/>
      <c r="H646" s="97"/>
      <c r="I646" s="25" t="s">
        <v>0</v>
      </c>
      <c r="J646" s="75"/>
      <c r="M646" s="2"/>
      <c r="N646" s="2"/>
    </row>
    <row r="647" spans="1:14" s="135" customFormat="1" ht="12.75" customHeight="1" thickTop="1" thickBot="1" x14ac:dyDescent="0.4">
      <c r="A647" s="23">
        <v>644</v>
      </c>
      <c r="B647" s="23">
        <v>16</v>
      </c>
      <c r="C647" s="99">
        <v>43023</v>
      </c>
      <c r="D647" s="34" t="s">
        <v>10</v>
      </c>
      <c r="E647" s="24" t="str">
        <f t="shared" ref="E647:F651" si="105">VLOOKUP(M647,Teams,2)</f>
        <v>GREENWICH ARSENAL 30</v>
      </c>
      <c r="F647" s="25" t="str">
        <f t="shared" si="105"/>
        <v>DANBURY UNITED 30</v>
      </c>
      <c r="G647" s="73"/>
      <c r="H647" s="97">
        <f>VLOOKUP(E647,START_TIMES,2)</f>
        <v>0.41666666666666702</v>
      </c>
      <c r="I647" s="25" t="str">
        <f>VLOOKUP(E647,FallFields1,2)</f>
        <v>tbd</v>
      </c>
      <c r="J647" s="75"/>
      <c r="K647" s="1"/>
      <c r="L647" s="1"/>
      <c r="M647" s="5" t="s">
        <v>99</v>
      </c>
      <c r="N647" s="5" t="s">
        <v>96</v>
      </c>
    </row>
    <row r="648" spans="1:14" ht="12.75" customHeight="1" thickTop="1" thickBot="1" x14ac:dyDescent="0.4">
      <c r="A648" s="23">
        <v>645</v>
      </c>
      <c r="B648" s="23">
        <v>16</v>
      </c>
      <c r="C648" s="99">
        <v>43023</v>
      </c>
      <c r="D648" s="34" t="s">
        <v>10</v>
      </c>
      <c r="E648" s="24" t="str">
        <f t="shared" si="105"/>
        <v>MILFORD TUESDAY</v>
      </c>
      <c r="F648" s="25" t="str">
        <f t="shared" si="105"/>
        <v>CLINTON FC</v>
      </c>
      <c r="G648" s="73"/>
      <c r="H648" s="97">
        <f>VLOOKUP(E648,START_TIMES,2)</f>
        <v>0.33333333333333331</v>
      </c>
      <c r="I648" s="25" t="str">
        <f>VLOOKUP(E648,FallFields1,2)</f>
        <v>Fred Wolfe Park, Orange</v>
      </c>
      <c r="J648" s="75"/>
      <c r="M648" s="5" t="s">
        <v>94</v>
      </c>
      <c r="N648" s="5" t="s">
        <v>97</v>
      </c>
    </row>
    <row r="649" spans="1:14" ht="12.75" customHeight="1" thickTop="1" thickBot="1" x14ac:dyDescent="0.4">
      <c r="A649" s="23">
        <v>646</v>
      </c>
      <c r="B649" s="23">
        <v>16</v>
      </c>
      <c r="C649" s="99">
        <v>43023</v>
      </c>
      <c r="D649" s="34" t="s">
        <v>10</v>
      </c>
      <c r="E649" s="24" t="str">
        <f t="shared" si="105"/>
        <v>NORTH BRANFORD 30</v>
      </c>
      <c r="F649" s="25" t="str">
        <f t="shared" si="105"/>
        <v>NEWINGTON PORTUGUESE 30</v>
      </c>
      <c r="G649" s="73"/>
      <c r="H649" s="97">
        <v>0.33333333333333331</v>
      </c>
      <c r="I649" s="25" t="str">
        <f>VLOOKUP(E649,FallFields1,2)</f>
        <v>Northford Park, North Branford</v>
      </c>
      <c r="J649" s="75"/>
      <c r="M649" s="5" t="s">
        <v>98</v>
      </c>
      <c r="N649" s="5" t="s">
        <v>92</v>
      </c>
    </row>
    <row r="650" spans="1:14" ht="12.75" customHeight="1" thickTop="1" thickBot="1" x14ac:dyDescent="0.4">
      <c r="A650" s="23">
        <v>647</v>
      </c>
      <c r="B650" s="23">
        <v>16</v>
      </c>
      <c r="C650" s="99">
        <v>43023</v>
      </c>
      <c r="D650" s="34" t="s">
        <v>10</v>
      </c>
      <c r="E650" s="24" t="str">
        <f t="shared" si="105"/>
        <v>ECUACHAMOS FC</v>
      </c>
      <c r="F650" s="25" t="str">
        <f t="shared" si="105"/>
        <v>VASCO DA GAMA 30</v>
      </c>
      <c r="G650" s="73"/>
      <c r="H650" s="97">
        <f>VLOOKUP(E650,START_TIMES,2)</f>
        <v>0.41666666666666702</v>
      </c>
      <c r="I650" s="25" t="str">
        <f>VLOOKUP(E650,FallFields1,2)</f>
        <v>Witek Park, Derby</v>
      </c>
      <c r="J650" s="75"/>
      <c r="L650" s="22"/>
      <c r="M650" s="5" t="s">
        <v>93</v>
      </c>
      <c r="N650" s="5" t="s">
        <v>101</v>
      </c>
    </row>
    <row r="651" spans="1:14" ht="12.75" customHeight="1" thickTop="1" x14ac:dyDescent="0.35">
      <c r="A651" s="23">
        <v>648</v>
      </c>
      <c r="B651" s="23">
        <v>16</v>
      </c>
      <c r="C651" s="99">
        <v>43023</v>
      </c>
      <c r="D651" s="71" t="s">
        <v>10</v>
      </c>
      <c r="E651" s="24" t="str">
        <f t="shared" si="105"/>
        <v>POLONEZ UNITED</v>
      </c>
      <c r="F651" s="25" t="str">
        <f t="shared" si="105"/>
        <v>SHELTON FC</v>
      </c>
      <c r="G651" s="73"/>
      <c r="H651" s="97">
        <f>VLOOKUP(E651,START_TIMES,2)</f>
        <v>0.375</v>
      </c>
      <c r="I651" s="25" t="str">
        <f>VLOOKUP(E651,FallFields1,2)</f>
        <v>Cromwell MS, Cromwell</v>
      </c>
      <c r="J651" s="75"/>
      <c r="M651" s="5" t="s">
        <v>100</v>
      </c>
      <c r="N651" s="5" t="s">
        <v>95</v>
      </c>
    </row>
    <row r="652" spans="1:14" ht="12.75" customHeight="1" thickBot="1" x14ac:dyDescent="0.4">
      <c r="A652" s="23">
        <v>649</v>
      </c>
      <c r="B652" s="23"/>
      <c r="C652" s="99"/>
      <c r="D652" s="26" t="s">
        <v>0</v>
      </c>
      <c r="E652" s="24"/>
      <c r="F652" s="25"/>
      <c r="G652" s="73"/>
      <c r="H652" s="97"/>
      <c r="I652" s="25"/>
      <c r="J652" s="75"/>
      <c r="M652" s="2"/>
      <c r="N652" s="2"/>
    </row>
    <row r="653" spans="1:14" ht="12.75" customHeight="1" thickTop="1" thickBot="1" x14ac:dyDescent="0.4">
      <c r="A653" s="23">
        <v>650</v>
      </c>
      <c r="B653" s="23">
        <v>16</v>
      </c>
      <c r="C653" s="99">
        <v>43023</v>
      </c>
      <c r="D653" s="35" t="s">
        <v>175</v>
      </c>
      <c r="E653" s="24" t="str">
        <f t="shared" ref="E653:F657" si="106">VLOOKUP(M653,Teams,2)</f>
        <v>HENRY  REID FC 30</v>
      </c>
      <c r="F653" s="25" t="str">
        <f t="shared" si="106"/>
        <v>CASEUS NEW HAVEN FC</v>
      </c>
      <c r="G653" s="73"/>
      <c r="H653" s="97">
        <f>VLOOKUP(E653,START_TIMES,2)</f>
        <v>0.41666666666666702</v>
      </c>
      <c r="I653" s="25" t="str">
        <f>VLOOKUP(E653,FallFields1,2)</f>
        <v>Ludlowe HS, Fairfield</v>
      </c>
      <c r="J653" s="75"/>
      <c r="M653" s="5" t="s">
        <v>153</v>
      </c>
      <c r="N653" s="5" t="s">
        <v>151</v>
      </c>
    </row>
    <row r="654" spans="1:14" ht="12.75" customHeight="1" thickTop="1" thickBot="1" x14ac:dyDescent="0.4">
      <c r="A654" s="23">
        <v>651</v>
      </c>
      <c r="B654" s="23">
        <v>16</v>
      </c>
      <c r="C654" s="99">
        <v>43023</v>
      </c>
      <c r="D654" s="35" t="s">
        <v>175</v>
      </c>
      <c r="E654" s="24" t="str">
        <f t="shared" si="106"/>
        <v>LITCHFIELD COUNTY BLUES</v>
      </c>
      <c r="F654" s="25" t="str">
        <f t="shared" si="106"/>
        <v>BYE</v>
      </c>
      <c r="G654" s="73"/>
      <c r="H654" s="97">
        <f>VLOOKUP(E654,START_TIMES,2)</f>
        <v>0.41666666666666702</v>
      </c>
      <c r="I654" s="25" t="str">
        <f>VLOOKUP(E654,FallFields1,2)</f>
        <v>Whittlesey Harrison, Morris</v>
      </c>
      <c r="J654" s="75"/>
      <c r="M654" s="5" t="s">
        <v>154</v>
      </c>
      <c r="N654" s="5" t="s">
        <v>150</v>
      </c>
    </row>
    <row r="655" spans="1:14" ht="12.75" customHeight="1" thickTop="1" thickBot="1" x14ac:dyDescent="0.4">
      <c r="A655" s="23">
        <v>652</v>
      </c>
      <c r="B655" s="23">
        <v>16</v>
      </c>
      <c r="C655" s="99">
        <v>43023</v>
      </c>
      <c r="D655" s="35" t="s">
        <v>175</v>
      </c>
      <c r="E655" s="24" t="str">
        <f t="shared" si="106"/>
        <v>NAUGATUCK FUSION</v>
      </c>
      <c r="F655" s="25" t="str">
        <f t="shared" si="106"/>
        <v>MILFORD AMIGOS</v>
      </c>
      <c r="G655" s="73"/>
      <c r="H655" s="97">
        <f>VLOOKUP(E655,START_TIMES,2)</f>
        <v>0.41666666666666702</v>
      </c>
      <c r="I655" s="25" t="str">
        <f>VLOOKUP(E655,FallFields1,2)</f>
        <v>City Hill MS, Naugatuck</v>
      </c>
      <c r="J655" s="75"/>
      <c r="M655" s="5" t="s">
        <v>156</v>
      </c>
      <c r="N655" s="5" t="s">
        <v>155</v>
      </c>
    </row>
    <row r="656" spans="1:14" ht="12.75" customHeight="1" thickTop="1" thickBot="1" x14ac:dyDescent="0.4">
      <c r="A656" s="23">
        <v>653</v>
      </c>
      <c r="B656" s="23">
        <v>16</v>
      </c>
      <c r="C656" s="99">
        <v>43023</v>
      </c>
      <c r="D656" s="35" t="s">
        <v>175</v>
      </c>
      <c r="E656" s="24" t="str">
        <f t="shared" si="106"/>
        <v>CLUB NAPOLI 30</v>
      </c>
      <c r="F656" s="25" t="str">
        <f t="shared" si="106"/>
        <v>WATERTOWN GEEZERS</v>
      </c>
      <c r="G656" s="73"/>
      <c r="H656" s="97">
        <f>VLOOKUP(E656,START_TIMES,2)</f>
        <v>0.41666666666666702</v>
      </c>
      <c r="I656" s="25" t="str">
        <f>VLOOKUP(E656,FallFields1,2)</f>
        <v>Quinnipiac Park, Cheshire</v>
      </c>
      <c r="J656" s="75"/>
      <c r="M656" s="5" t="s">
        <v>152</v>
      </c>
      <c r="N656" s="5" t="s">
        <v>159</v>
      </c>
    </row>
    <row r="657" spans="1:14" ht="12.75" customHeight="1" thickTop="1" x14ac:dyDescent="0.35">
      <c r="A657" s="23">
        <v>654</v>
      </c>
      <c r="B657" s="23">
        <v>16</v>
      </c>
      <c r="C657" s="99">
        <v>43023</v>
      </c>
      <c r="D657" s="68" t="s">
        <v>175</v>
      </c>
      <c r="E657" s="24" t="str">
        <f t="shared" si="106"/>
        <v>NEWTOWN SALTY DOGS</v>
      </c>
      <c r="F657" s="25" t="str">
        <f t="shared" si="106"/>
        <v>STAMFORD FC</v>
      </c>
      <c r="G657" s="73"/>
      <c r="H657" s="97">
        <f>VLOOKUP(E657,START_TIMES,2)</f>
        <v>0.33333333333333331</v>
      </c>
      <c r="I657" s="25" t="str">
        <f>VLOOKUP(E657,FallFields1,2)</f>
        <v>Treadwell Park, Newtown</v>
      </c>
      <c r="J657" s="75"/>
      <c r="M657" s="5" t="s">
        <v>157</v>
      </c>
      <c r="N657" s="5" t="s">
        <v>158</v>
      </c>
    </row>
    <row r="658" spans="1:14" ht="12.75" customHeight="1" thickBot="1" x14ac:dyDescent="0.4">
      <c r="A658" s="23">
        <v>655</v>
      </c>
      <c r="B658" s="23"/>
      <c r="C658" s="99"/>
      <c r="D658" s="26" t="s">
        <v>0</v>
      </c>
      <c r="E658" s="24"/>
      <c r="F658" s="25"/>
      <c r="G658" s="73"/>
      <c r="H658" s="97"/>
      <c r="I658" s="25"/>
      <c r="J658" s="75"/>
      <c r="M658" s="5"/>
      <c r="N658" s="5"/>
    </row>
    <row r="659" spans="1:14" s="135" customFormat="1" ht="12.75" customHeight="1" thickTop="1" thickBot="1" x14ac:dyDescent="0.4">
      <c r="A659" s="23">
        <v>656</v>
      </c>
      <c r="B659" s="23">
        <v>16</v>
      </c>
      <c r="C659" s="99">
        <v>43023</v>
      </c>
      <c r="D659" s="36" t="s">
        <v>11</v>
      </c>
      <c r="E659" s="24" t="str">
        <f t="shared" ref="E659:F663" si="107">VLOOKUP(M659,Teams,2)</f>
        <v>GREENWICH PUMAS</v>
      </c>
      <c r="F659" s="25" t="str">
        <f t="shared" si="107"/>
        <v>DANBURY UNITED 40</v>
      </c>
      <c r="G659" s="73"/>
      <c r="H659" s="97">
        <f>VLOOKUP(E659,START_TIMES,2)</f>
        <v>0.41666666666666702</v>
      </c>
      <c r="I659" s="25" t="str">
        <f>VLOOKUP(E659,FallFields1,2)</f>
        <v>tbd</v>
      </c>
      <c r="J659" s="75"/>
      <c r="K659" s="1"/>
      <c r="L659" s="1"/>
      <c r="M659" s="5" t="s">
        <v>163</v>
      </c>
      <c r="N659" s="5" t="s">
        <v>161</v>
      </c>
    </row>
    <row r="660" spans="1:14" ht="12.75" customHeight="1" thickTop="1" thickBot="1" x14ac:dyDescent="0.4">
      <c r="A660" s="23">
        <v>657</v>
      </c>
      <c r="B660" s="23">
        <v>16</v>
      </c>
      <c r="C660" s="99">
        <v>43023</v>
      </c>
      <c r="D660" s="36" t="s">
        <v>11</v>
      </c>
      <c r="E660" s="24" t="str">
        <f t="shared" si="107"/>
        <v>CHESHIRE AZZURRI 40</v>
      </c>
      <c r="F660" s="25" t="str">
        <f t="shared" si="107"/>
        <v>NORWALK MARINERS</v>
      </c>
      <c r="G660" s="73"/>
      <c r="H660" s="97">
        <v>0.33333333333333331</v>
      </c>
      <c r="I660" s="25" t="str">
        <f>VLOOKUP(E660,FallFields1,2)</f>
        <v>Quinnipiac Park, Cheshire</v>
      </c>
      <c r="J660" s="75"/>
      <c r="M660" s="101" t="s">
        <v>160</v>
      </c>
      <c r="N660" s="101" t="s">
        <v>104</v>
      </c>
    </row>
    <row r="661" spans="1:14" ht="12.75" customHeight="1" thickTop="1" thickBot="1" x14ac:dyDescent="0.4">
      <c r="A661" s="23">
        <v>658</v>
      </c>
      <c r="B661" s="23">
        <v>16</v>
      </c>
      <c r="C661" s="99">
        <v>43023</v>
      </c>
      <c r="D661" s="36" t="s">
        <v>11</v>
      </c>
      <c r="E661" s="24" t="str">
        <f t="shared" si="107"/>
        <v>STORM FC</v>
      </c>
      <c r="F661" s="25" t="str">
        <f t="shared" si="107"/>
        <v>RIDGEFIELD KICKS</v>
      </c>
      <c r="G661" s="73"/>
      <c r="H661" s="97">
        <f>VLOOKUP(E661,START_TIMES,2)</f>
        <v>0.375</v>
      </c>
      <c r="I661" s="25" t="str">
        <f>VLOOKUP(E661,FallFields1,2)</f>
        <v>Wakeman Park, Westport</v>
      </c>
      <c r="J661" s="75"/>
      <c r="M661" s="5" t="s">
        <v>106</v>
      </c>
      <c r="N661" s="5" t="s">
        <v>105</v>
      </c>
    </row>
    <row r="662" spans="1:14" ht="12.75" customHeight="1" thickTop="1" thickBot="1" x14ac:dyDescent="0.4">
      <c r="A662" s="23">
        <v>659</v>
      </c>
      <c r="B662" s="23">
        <v>16</v>
      </c>
      <c r="C662" s="99">
        <v>43023</v>
      </c>
      <c r="D662" s="36" t="s">
        <v>11</v>
      </c>
      <c r="E662" s="24" t="str">
        <f t="shared" si="107"/>
        <v xml:space="preserve">WILTON WARRIORS </v>
      </c>
      <c r="F662" s="25" t="str">
        <f t="shared" si="107"/>
        <v>FAIRFIELD GAC</v>
      </c>
      <c r="G662" s="73"/>
      <c r="H662" s="97">
        <f>VLOOKUP(E662,START_TIMES,2)</f>
        <v>0.41666666666666702</v>
      </c>
      <c r="I662" s="25" t="str">
        <f>VLOOKUP(E662,FallFields1,2)</f>
        <v>Lilly Field, Wilton</v>
      </c>
      <c r="J662" s="75"/>
      <c r="M662" s="137" t="s">
        <v>109</v>
      </c>
      <c r="N662" s="137" t="s">
        <v>162</v>
      </c>
    </row>
    <row r="663" spans="1:14" ht="12.75" customHeight="1" thickTop="1" x14ac:dyDescent="0.35">
      <c r="A663" s="23">
        <v>660</v>
      </c>
      <c r="B663" s="23">
        <v>16</v>
      </c>
      <c r="C663" s="99">
        <v>43023</v>
      </c>
      <c r="D663" s="67" t="s">
        <v>11</v>
      </c>
      <c r="E663" s="24" t="str">
        <f t="shared" si="107"/>
        <v>VASCO DA GAMA 40</v>
      </c>
      <c r="F663" s="25" t="str">
        <f t="shared" si="107"/>
        <v>WATERBURY ALBANIANS</v>
      </c>
      <c r="G663" s="73"/>
      <c r="H663" s="97">
        <f>VLOOKUP(E663,START_TIMES,2)</f>
        <v>0.41666666666666702</v>
      </c>
      <c r="I663" s="25" t="str">
        <f>VLOOKUP(E663,FallFields1,2)</f>
        <v>Veterans Memorial Park, Bridgeport</v>
      </c>
      <c r="J663" s="75"/>
      <c r="M663" s="5" t="s">
        <v>107</v>
      </c>
      <c r="N663" s="5" t="s">
        <v>108</v>
      </c>
    </row>
    <row r="664" spans="1:14" ht="12.75" customHeight="1" thickBot="1" x14ac:dyDescent="0.4">
      <c r="A664" s="23">
        <v>661</v>
      </c>
      <c r="B664" s="23"/>
      <c r="C664" s="99"/>
      <c r="D664" s="26" t="s">
        <v>0</v>
      </c>
      <c r="E664" s="24"/>
      <c r="F664" s="25"/>
      <c r="G664" s="73"/>
      <c r="H664" s="97"/>
      <c r="I664" s="25"/>
      <c r="J664" s="75"/>
      <c r="M664" s="2"/>
      <c r="N664" s="2"/>
    </row>
    <row r="665" spans="1:14" ht="12.75" customHeight="1" thickTop="1" thickBot="1" x14ac:dyDescent="0.4">
      <c r="A665" s="23">
        <v>662</v>
      </c>
      <c r="B665" s="23">
        <v>16</v>
      </c>
      <c r="C665" s="99">
        <v>43023</v>
      </c>
      <c r="D665" s="37" t="s">
        <v>12</v>
      </c>
      <c r="E665" s="24" t="str">
        <f t="shared" ref="E665:F669" si="108">VLOOKUP(M665,Teams,2)</f>
        <v>GUILFORD BELL CURVE</v>
      </c>
      <c r="F665" s="25" t="str">
        <f t="shared" si="108"/>
        <v>GREENWICH ARSENAL 40</v>
      </c>
      <c r="G665" s="73"/>
      <c r="H665" s="97">
        <f>VLOOKUP(E665,START_TIMES,2)</f>
        <v>0.41666666666666702</v>
      </c>
      <c r="I665" s="25" t="str">
        <f>VLOOKUP(E665,FallFields1,2)</f>
        <v>Calvin Leete School, Guilford</v>
      </c>
      <c r="J665" s="75"/>
      <c r="M665" s="5" t="s">
        <v>113</v>
      </c>
      <c r="N665" s="5" t="s">
        <v>111</v>
      </c>
    </row>
    <row r="666" spans="1:14" ht="12.75" customHeight="1" thickTop="1" thickBot="1" x14ac:dyDescent="0.4">
      <c r="A666" s="23">
        <v>663</v>
      </c>
      <c r="B666" s="23">
        <v>16</v>
      </c>
      <c r="C666" s="99">
        <v>43023</v>
      </c>
      <c r="D666" s="37" t="s">
        <v>12</v>
      </c>
      <c r="E666" s="24" t="str">
        <f t="shared" si="108"/>
        <v xml:space="preserve">GUILFORD CELTIC </v>
      </c>
      <c r="F666" s="25" t="str">
        <f t="shared" si="108"/>
        <v>DERBY QUITUS</v>
      </c>
      <c r="G666" s="73"/>
      <c r="H666" s="97">
        <f>VLOOKUP(E666,START_TIMES,2)</f>
        <v>0.41666666666666702</v>
      </c>
      <c r="I666" s="25" t="str">
        <f>VLOOKUP(E666,FallFields1,2)</f>
        <v>Bittner Park, Guilford</v>
      </c>
      <c r="J666" s="75"/>
      <c r="M666" s="5" t="s">
        <v>114</v>
      </c>
      <c r="N666" s="5" t="s">
        <v>110</v>
      </c>
    </row>
    <row r="667" spans="1:14" ht="12.75" customHeight="1" thickTop="1" thickBot="1" x14ac:dyDescent="0.4">
      <c r="A667" s="23">
        <v>664</v>
      </c>
      <c r="B667" s="23">
        <v>16</v>
      </c>
      <c r="C667" s="99">
        <v>43023</v>
      </c>
      <c r="D667" s="37" t="s">
        <v>12</v>
      </c>
      <c r="E667" s="24" t="str">
        <f t="shared" si="108"/>
        <v>NEWINGTON PORTUGUESE 40</v>
      </c>
      <c r="F667" s="24" t="str">
        <f t="shared" si="108"/>
        <v>NEW HAVEN AMERICANS</v>
      </c>
      <c r="G667" s="73"/>
      <c r="H667" s="97">
        <f>VLOOKUP(E667,START_TIMES,2)</f>
        <v>0.41666666666666702</v>
      </c>
      <c r="I667" s="25" t="str">
        <f>VLOOKUP(E667,FallFields1,2)</f>
        <v>Martin Kellogg, Newington</v>
      </c>
      <c r="J667" s="75"/>
      <c r="M667" s="5" t="s">
        <v>116</v>
      </c>
      <c r="N667" s="5" t="s">
        <v>115</v>
      </c>
    </row>
    <row r="668" spans="1:14" s="135" customFormat="1" ht="12.75" customHeight="1" thickTop="1" thickBot="1" x14ac:dyDescent="0.4">
      <c r="A668" s="23">
        <v>665</v>
      </c>
      <c r="B668" s="23">
        <v>16</v>
      </c>
      <c r="C668" s="99">
        <v>43023</v>
      </c>
      <c r="D668" s="37" t="s">
        <v>12</v>
      </c>
      <c r="E668" s="24" t="str">
        <f t="shared" si="108"/>
        <v>GREENWICH GUNNERS 40</v>
      </c>
      <c r="F668" s="24" t="str">
        <f t="shared" si="108"/>
        <v>STAMFORD UNITED</v>
      </c>
      <c r="G668" s="73"/>
      <c r="H668" s="97">
        <f>VLOOKUP(E668,START_TIMES,2)</f>
        <v>0.41666666666666702</v>
      </c>
      <c r="I668" s="25" t="str">
        <f>VLOOKUP(E668,FallFields1,2)</f>
        <v>tbd</v>
      </c>
      <c r="J668" s="75"/>
      <c r="K668" s="1"/>
      <c r="L668" s="1"/>
      <c r="M668" s="5" t="s">
        <v>112</v>
      </c>
      <c r="N668" s="5" t="s">
        <v>119</v>
      </c>
    </row>
    <row r="669" spans="1:14" ht="12.75" customHeight="1" thickTop="1" x14ac:dyDescent="0.35">
      <c r="A669" s="23">
        <v>666</v>
      </c>
      <c r="B669" s="23">
        <v>16</v>
      </c>
      <c r="C669" s="99">
        <v>43023</v>
      </c>
      <c r="D669" s="66" t="s">
        <v>12</v>
      </c>
      <c r="E669" s="24" t="str">
        <f t="shared" si="108"/>
        <v xml:space="preserve">NORWALK SPORT COLOMBIA </v>
      </c>
      <c r="F669" s="24" t="str">
        <f t="shared" si="108"/>
        <v>SOUTHEAST ROVERS</v>
      </c>
      <c r="G669" s="73"/>
      <c r="H669" s="97">
        <f>VLOOKUP(E669,START_TIMES,2)</f>
        <v>0.41666666666666702</v>
      </c>
      <c r="I669" s="25" t="str">
        <f>VLOOKUP(E669,FallFields1,2)</f>
        <v>Nathan Hale MS, Norwalk</v>
      </c>
      <c r="J669" s="75"/>
      <c r="M669" s="5" t="s">
        <v>117</v>
      </c>
      <c r="N669" s="5" t="s">
        <v>118</v>
      </c>
    </row>
    <row r="670" spans="1:14" ht="12.75" customHeight="1" thickBot="1" x14ac:dyDescent="0.4">
      <c r="A670" s="23">
        <v>667</v>
      </c>
      <c r="B670" s="23"/>
      <c r="C670" s="99"/>
      <c r="D670" s="26" t="s">
        <v>0</v>
      </c>
      <c r="E670" s="24"/>
      <c r="F670" s="24"/>
      <c r="G670" s="73"/>
      <c r="H670" s="97"/>
      <c r="I670" s="25"/>
      <c r="J670" s="75"/>
      <c r="M670" s="2"/>
      <c r="N670" s="2"/>
    </row>
    <row r="671" spans="1:14" ht="12.75" customHeight="1" thickTop="1" thickBot="1" x14ac:dyDescent="0.4">
      <c r="A671" s="23">
        <v>668</v>
      </c>
      <c r="B671" s="23">
        <v>16</v>
      </c>
      <c r="C671" s="99">
        <v>43023</v>
      </c>
      <c r="D671" s="38" t="s">
        <v>13</v>
      </c>
      <c r="E671" s="24" t="str">
        <f t="shared" ref="E671:F675" si="109">VLOOKUP(M671,Teams,2)</f>
        <v>HENRY  REID FC 40</v>
      </c>
      <c r="F671" s="24" t="str">
        <f t="shared" si="109"/>
        <v>ELI'S FC</v>
      </c>
      <c r="G671" s="73"/>
      <c r="H671" s="97">
        <v>0.33333333333333331</v>
      </c>
      <c r="I671" s="25" t="str">
        <f>VLOOKUP(E671,FallFields1,2)</f>
        <v>Ludlowe HS, Fairfield</v>
      </c>
      <c r="J671" s="75"/>
      <c r="M671" s="5" t="s">
        <v>123</v>
      </c>
      <c r="N671" s="5" t="s">
        <v>121</v>
      </c>
    </row>
    <row r="672" spans="1:14" ht="12.75" customHeight="1" thickTop="1" thickBot="1" x14ac:dyDescent="0.4">
      <c r="A672" s="23">
        <v>669</v>
      </c>
      <c r="B672" s="23">
        <v>16</v>
      </c>
      <c r="C672" s="99">
        <v>43023</v>
      </c>
      <c r="D672" s="38" t="s">
        <v>13</v>
      </c>
      <c r="E672" s="24" t="str">
        <f t="shared" si="109"/>
        <v xml:space="preserve">CHESHIRE UNITED </v>
      </c>
      <c r="F672" s="24" t="str">
        <f t="shared" si="109"/>
        <v>NORTH BRANFORD 40</v>
      </c>
      <c r="G672" s="73"/>
      <c r="H672" s="97">
        <f>VLOOKUP(E672,START_TIMES,2)</f>
        <v>0.41666666666666702</v>
      </c>
      <c r="I672" s="25" t="str">
        <f>VLOOKUP(E672,FallFields1,2)</f>
        <v>Quinnipiac Park, Cheshire</v>
      </c>
      <c r="J672" s="75"/>
      <c r="M672" s="101" t="s">
        <v>120</v>
      </c>
      <c r="N672" s="101" t="s">
        <v>124</v>
      </c>
    </row>
    <row r="673" spans="1:14" ht="12.75" customHeight="1" thickTop="1" thickBot="1" x14ac:dyDescent="0.4">
      <c r="A673" s="23">
        <v>670</v>
      </c>
      <c r="B673" s="23">
        <v>16</v>
      </c>
      <c r="C673" s="99">
        <v>43023</v>
      </c>
      <c r="D673" s="38" t="s">
        <v>13</v>
      </c>
      <c r="E673" s="24" t="str">
        <f t="shared" si="109"/>
        <v>PAN ZONES</v>
      </c>
      <c r="F673" s="24" t="str">
        <f t="shared" si="109"/>
        <v>NORTH HAVEN SC</v>
      </c>
      <c r="G673" s="73"/>
      <c r="H673" s="97">
        <f>VLOOKUP(E673,START_TIMES,2)</f>
        <v>0.41666666666666702</v>
      </c>
      <c r="I673" s="25" t="str">
        <f>VLOOKUP(E673,FallFields1,2)</f>
        <v>Stanley Quarter Park, New Britain</v>
      </c>
      <c r="J673" s="75"/>
      <c r="M673" s="5" t="s">
        <v>126</v>
      </c>
      <c r="N673" s="5" t="s">
        <v>125</v>
      </c>
    </row>
    <row r="674" spans="1:14" ht="12.75" customHeight="1" thickTop="1" thickBot="1" x14ac:dyDescent="0.4">
      <c r="A674" s="23">
        <v>671</v>
      </c>
      <c r="B674" s="23">
        <v>16</v>
      </c>
      <c r="C674" s="99">
        <v>43023</v>
      </c>
      <c r="D674" s="38" t="s">
        <v>13</v>
      </c>
      <c r="E674" s="24" t="str">
        <f t="shared" si="109"/>
        <v>HAMDEN UNITED</v>
      </c>
      <c r="F674" s="24" t="str">
        <f t="shared" si="109"/>
        <v>WILTON WOLVES</v>
      </c>
      <c r="G674" s="73"/>
      <c r="H674" s="97">
        <f>VLOOKUP(E674,START_TIMES,2)</f>
        <v>0.41666666666666702</v>
      </c>
      <c r="I674" s="25" t="str">
        <f>VLOOKUP(E674,FallFields1,2)</f>
        <v>Hamden MS, Hamden</v>
      </c>
      <c r="J674" s="75"/>
      <c r="M674" s="5" t="s">
        <v>122</v>
      </c>
      <c r="N674" s="5" t="s">
        <v>129</v>
      </c>
    </row>
    <row r="675" spans="1:14" ht="12.75" customHeight="1" thickTop="1" x14ac:dyDescent="0.35">
      <c r="A675" s="23">
        <v>672</v>
      </c>
      <c r="B675" s="23">
        <v>16</v>
      </c>
      <c r="C675" s="99">
        <v>43023</v>
      </c>
      <c r="D675" s="69" t="s">
        <v>13</v>
      </c>
      <c r="E675" s="24" t="str">
        <f t="shared" si="109"/>
        <v>STAMFORD CITY</v>
      </c>
      <c r="F675" s="24" t="str">
        <f t="shared" si="109"/>
        <v>WALLINGFORD MORELIA</v>
      </c>
      <c r="G675" s="73"/>
      <c r="H675" s="97">
        <f>VLOOKUP(E675,START_TIMES,2)</f>
        <v>0.41666666666666702</v>
      </c>
      <c r="I675" s="25" t="str">
        <f>VLOOKUP(E675,FallFields1,2)</f>
        <v>West Beach Fields, Stamford</v>
      </c>
      <c r="J675" s="75"/>
      <c r="M675" s="5" t="s">
        <v>127</v>
      </c>
      <c r="N675" s="5" t="s">
        <v>128</v>
      </c>
    </row>
    <row r="676" spans="1:14" ht="12.75" customHeight="1" thickBot="1" x14ac:dyDescent="0.4">
      <c r="A676" s="23">
        <v>673</v>
      </c>
      <c r="B676" s="23"/>
      <c r="C676" s="99"/>
      <c r="D676" s="26" t="s">
        <v>0</v>
      </c>
      <c r="E676" s="24"/>
      <c r="F676" s="24"/>
      <c r="G676" s="73"/>
      <c r="H676" s="97"/>
      <c r="I676" s="25"/>
      <c r="J676" s="75"/>
      <c r="M676" s="2"/>
      <c r="N676" s="2"/>
    </row>
    <row r="677" spans="1:14" ht="12.75" customHeight="1" thickTop="1" thickBot="1" x14ac:dyDescent="0.4">
      <c r="A677" s="23">
        <v>674</v>
      </c>
      <c r="B677" s="23">
        <v>16</v>
      </c>
      <c r="C677" s="99">
        <v>43023</v>
      </c>
      <c r="D677" s="28" t="s">
        <v>102</v>
      </c>
      <c r="E677" s="24" t="str">
        <f t="shared" ref="E677:F681" si="110">VLOOKUP(M677,Teams,2)</f>
        <v>CLUB NAPOLI 50</v>
      </c>
      <c r="F677" s="24" t="str">
        <f t="shared" si="110"/>
        <v xml:space="preserve">GLASTONBURY CELTIC </v>
      </c>
      <c r="G677" s="73"/>
      <c r="H677" s="97">
        <f>VLOOKUP(E677,START_TIMES,2)</f>
        <v>0.41666666666666702</v>
      </c>
      <c r="I677" s="25" t="str">
        <f>VLOOKUP(E677,FallFields1,2)</f>
        <v>North Farms Park, North Branford</v>
      </c>
      <c r="J677" s="75"/>
      <c r="M677" s="5" t="s">
        <v>131</v>
      </c>
      <c r="N677" s="5" t="s">
        <v>133</v>
      </c>
    </row>
    <row r="678" spans="1:14" s="135" customFormat="1" ht="12.75" customHeight="1" thickTop="1" thickBot="1" x14ac:dyDescent="0.4">
      <c r="A678" s="23">
        <v>675</v>
      </c>
      <c r="B678" s="23">
        <v>16</v>
      </c>
      <c r="C678" s="99">
        <v>43023</v>
      </c>
      <c r="D678" s="28" t="s">
        <v>102</v>
      </c>
      <c r="E678" s="24" t="str">
        <f t="shared" si="110"/>
        <v>GREENWICH GUNNERS 50</v>
      </c>
      <c r="F678" s="24" t="str">
        <f t="shared" si="110"/>
        <v>CHESHIRE AZZURRI 50</v>
      </c>
      <c r="G678" s="73"/>
      <c r="H678" s="97">
        <f>VLOOKUP(E678,START_TIMES,2)</f>
        <v>0.41666666666666702</v>
      </c>
      <c r="I678" s="25" t="str">
        <f>VLOOKUP(E678,FallFields1,2)</f>
        <v>tbd</v>
      </c>
      <c r="J678" s="75"/>
      <c r="K678" s="1"/>
      <c r="L678" s="1"/>
      <c r="M678" s="5" t="s">
        <v>134</v>
      </c>
      <c r="N678" s="5" t="s">
        <v>130</v>
      </c>
    </row>
    <row r="679" spans="1:14" ht="12.75" customHeight="1" thickTop="1" thickBot="1" x14ac:dyDescent="0.4">
      <c r="A679" s="23">
        <v>676</v>
      </c>
      <c r="B679" s="23">
        <v>16</v>
      </c>
      <c r="C679" s="99">
        <v>43023</v>
      </c>
      <c r="D679" s="28" t="s">
        <v>102</v>
      </c>
      <c r="E679" s="24" t="str">
        <f t="shared" si="110"/>
        <v>HARTFORD CAVALIERS</v>
      </c>
      <c r="F679" s="25" t="str">
        <f t="shared" si="110"/>
        <v>GUILFORD BLACK EAGLES</v>
      </c>
      <c r="G679" s="73"/>
      <c r="H679" s="97">
        <f>VLOOKUP(E679,START_TIMES,2)</f>
        <v>0.41666666666666702</v>
      </c>
      <c r="I679" s="25" t="str">
        <f>VLOOKUP(E679,FallFields1,2)</f>
        <v>Cronin Field, Hartford</v>
      </c>
      <c r="J679" s="75"/>
      <c r="M679" s="5" t="s">
        <v>138</v>
      </c>
      <c r="N679" s="5" t="s">
        <v>136</v>
      </c>
    </row>
    <row r="680" spans="1:14" ht="12.75" customHeight="1" thickTop="1" thickBot="1" x14ac:dyDescent="0.4">
      <c r="A680" s="23">
        <v>677</v>
      </c>
      <c r="B680" s="23">
        <v>16</v>
      </c>
      <c r="C680" s="99">
        <v>43023</v>
      </c>
      <c r="D680" s="28" t="s">
        <v>102</v>
      </c>
      <c r="E680" s="24" t="str">
        <f t="shared" si="110"/>
        <v>DARIEN BLUE WAVE</v>
      </c>
      <c r="F680" s="25" t="str">
        <f t="shared" si="110"/>
        <v>VASCO DA GAMA 50</v>
      </c>
      <c r="G680" s="73"/>
      <c r="H680" s="97">
        <f>VLOOKUP(E680,START_TIMES,2)</f>
        <v>0.375</v>
      </c>
      <c r="I680" s="25" t="str">
        <f>VLOOKUP(E680,FallFields1,2)</f>
        <v>Middlesex MS (Lower), Darien</v>
      </c>
      <c r="J680" s="75"/>
      <c r="M680" s="5" t="s">
        <v>132</v>
      </c>
      <c r="N680" s="5" t="s">
        <v>144</v>
      </c>
    </row>
    <row r="681" spans="1:14" ht="12.75" customHeight="1" thickTop="1" thickBot="1" x14ac:dyDescent="0.4">
      <c r="A681" s="23">
        <v>678</v>
      </c>
      <c r="B681" s="23">
        <v>16</v>
      </c>
      <c r="C681" s="99">
        <v>43023</v>
      </c>
      <c r="D681" s="28" t="s">
        <v>102</v>
      </c>
      <c r="E681" s="24" t="str">
        <f t="shared" si="110"/>
        <v>NEW BRITAIN FALCONS FC</v>
      </c>
      <c r="F681" s="25" t="str">
        <f t="shared" si="110"/>
        <v>POLONIA FALCON STARS FC</v>
      </c>
      <c r="G681" s="73"/>
      <c r="H681" s="97">
        <f>VLOOKUP(E681,START_TIMES,2)</f>
        <v>0.41666666666666702</v>
      </c>
      <c r="I681" s="25" t="str">
        <f>VLOOKUP(E681,FallFields1,2)</f>
        <v>Falcon Field, New Britain</v>
      </c>
      <c r="J681" s="75"/>
      <c r="M681" s="5" t="s">
        <v>141</v>
      </c>
      <c r="N681" s="5" t="s">
        <v>142</v>
      </c>
    </row>
    <row r="682" spans="1:14" ht="12.75" customHeight="1" thickTop="1" thickBot="1" x14ac:dyDescent="0.4">
      <c r="A682" s="23">
        <v>679</v>
      </c>
      <c r="B682" s="23"/>
      <c r="C682" s="99"/>
      <c r="D682" s="26" t="s">
        <v>0</v>
      </c>
      <c r="E682" s="24"/>
      <c r="F682" s="25"/>
      <c r="G682" s="73"/>
      <c r="H682" s="97"/>
      <c r="I682" s="25"/>
      <c r="J682" s="75"/>
      <c r="M682" s="2"/>
      <c r="N682" s="2"/>
    </row>
    <row r="683" spans="1:14" ht="12.75" customHeight="1" thickTop="1" thickBot="1" x14ac:dyDescent="0.4">
      <c r="A683" s="23">
        <v>680</v>
      </c>
      <c r="B683" s="23">
        <v>16</v>
      </c>
      <c r="C683" s="99">
        <v>43023</v>
      </c>
      <c r="D683" s="39" t="s">
        <v>103</v>
      </c>
      <c r="E683" s="24" t="str">
        <f t="shared" ref="E683:F687" si="111">VLOOKUP(M683,Teams,2)</f>
        <v>MOODUS SC</v>
      </c>
      <c r="F683" s="25" t="str">
        <f t="shared" si="111"/>
        <v>WEST HAVEN GRAYS</v>
      </c>
      <c r="G683" s="73"/>
      <c r="H683" s="97">
        <f>VLOOKUP(E683,START_TIMES,2)</f>
        <v>0.41666666666666702</v>
      </c>
      <c r="I683" s="25" t="str">
        <f>VLOOKUP(E683,FallFields1,2)</f>
        <v>Nathan Hale-Ray HS, Moodus</v>
      </c>
      <c r="J683" s="75"/>
      <c r="M683" s="5" t="s">
        <v>135</v>
      </c>
      <c r="N683" s="5" t="s">
        <v>145</v>
      </c>
    </row>
    <row r="684" spans="1:14" ht="12.75" customHeight="1" thickTop="1" thickBot="1" x14ac:dyDescent="0.4">
      <c r="A684" s="23">
        <v>681</v>
      </c>
      <c r="B684" s="23">
        <v>16</v>
      </c>
      <c r="C684" s="99">
        <v>43023</v>
      </c>
      <c r="D684" s="39" t="s">
        <v>103</v>
      </c>
      <c r="E684" s="24" t="str">
        <f t="shared" si="111"/>
        <v>EAST HAVEN SC</v>
      </c>
      <c r="F684" s="25" t="str">
        <f t="shared" si="111"/>
        <v>GREENWICH ARSENAL 50</v>
      </c>
      <c r="G684" s="73"/>
      <c r="H684" s="97">
        <f>VLOOKUP(E684,START_TIMES,2)</f>
        <v>0.41666666666666702</v>
      </c>
      <c r="I684" s="25" t="str">
        <f>VLOOKUP(E684,FallFields1,2)</f>
        <v>Moulthrop Field, East Haven</v>
      </c>
      <c r="J684" s="75"/>
      <c r="M684" s="5" t="s">
        <v>146</v>
      </c>
      <c r="N684" s="5" t="s">
        <v>148</v>
      </c>
    </row>
    <row r="685" spans="1:14" ht="12.75" customHeight="1" thickTop="1" thickBot="1" x14ac:dyDescent="0.4">
      <c r="A685" s="23">
        <v>682</v>
      </c>
      <c r="B685" s="23">
        <v>16</v>
      </c>
      <c r="C685" s="99">
        <v>43023</v>
      </c>
      <c r="D685" s="39" t="s">
        <v>103</v>
      </c>
      <c r="E685" s="24" t="str">
        <f t="shared" si="111"/>
        <v>SOUTHBURY BOOMERS</v>
      </c>
      <c r="F685" s="25" t="str">
        <f t="shared" si="111"/>
        <v>GREENWICH PUMAS LEGENDS</v>
      </c>
      <c r="G685" s="73"/>
      <c r="H685" s="97">
        <f>VLOOKUP(E685,START_TIMES,2)</f>
        <v>0.41666666666666702</v>
      </c>
      <c r="I685" s="25" t="str">
        <f>VLOOKUP(E685,FallFields1,2)</f>
        <v>Settlers Park, Southbury</v>
      </c>
      <c r="J685" s="75"/>
      <c r="M685" s="5" t="s">
        <v>140</v>
      </c>
      <c r="N685" s="5" t="s">
        <v>149</v>
      </c>
    </row>
    <row r="686" spans="1:14" ht="12.75" customHeight="1" thickTop="1" thickBot="1" x14ac:dyDescent="0.4">
      <c r="A686" s="23">
        <v>683</v>
      </c>
      <c r="B686" s="23">
        <v>16</v>
      </c>
      <c r="C686" s="99">
        <v>43023</v>
      </c>
      <c r="D686" s="39" t="s">
        <v>103</v>
      </c>
      <c r="E686" s="24" t="str">
        <f t="shared" si="111"/>
        <v>WATERBURY PONTES</v>
      </c>
      <c r="F686" s="25" t="str">
        <f t="shared" si="111"/>
        <v>NAUGATUCK RIVER RATS</v>
      </c>
      <c r="G686" s="73"/>
      <c r="H686" s="97">
        <f>VLOOKUP(E686,START_TIMES,2)</f>
        <v>0.41666666666666702</v>
      </c>
      <c r="I686" s="25" t="str">
        <f>VLOOKUP(E686,FallFields1,2)</f>
        <v>Pontelandolfo Club, Waterbury</v>
      </c>
      <c r="J686" s="75"/>
      <c r="M686" s="5" t="s">
        <v>143</v>
      </c>
      <c r="N686" s="5" t="s">
        <v>137</v>
      </c>
    </row>
    <row r="687" spans="1:14" ht="12.75" customHeight="1" thickTop="1" x14ac:dyDescent="0.35">
      <c r="A687" s="23">
        <v>684</v>
      </c>
      <c r="B687" s="23">
        <v>16</v>
      </c>
      <c r="C687" s="99">
        <v>43023</v>
      </c>
      <c r="D687" s="70" t="s">
        <v>103</v>
      </c>
      <c r="E687" s="24" t="str">
        <f t="shared" si="111"/>
        <v>NORTH BRANFORD LEGENDS</v>
      </c>
      <c r="F687" s="25" t="str">
        <f t="shared" si="111"/>
        <v>FARMINGTON WHITE OWLS</v>
      </c>
      <c r="G687" s="73"/>
      <c r="H687" s="97">
        <f>VLOOKUP(E687,START_TIMES,2)</f>
        <v>0.41666666666666702</v>
      </c>
      <c r="I687" s="25" t="str">
        <f>VLOOKUP(E687,FallFields1,2)</f>
        <v>Northford Park, North Branford</v>
      </c>
      <c r="J687" s="75"/>
      <c r="M687" s="5" t="s">
        <v>139</v>
      </c>
      <c r="N687" s="5" t="s">
        <v>147</v>
      </c>
    </row>
    <row r="688" spans="1:14" ht="12.75" customHeight="1" x14ac:dyDescent="0.35">
      <c r="A688" s="23">
        <v>685</v>
      </c>
      <c r="B688" s="23"/>
      <c r="C688" s="99"/>
      <c r="D688" s="26" t="s">
        <v>0</v>
      </c>
      <c r="E688" s="24"/>
      <c r="F688" s="25"/>
      <c r="G688" s="73"/>
      <c r="H688" s="97"/>
      <c r="I688" s="25"/>
      <c r="J688" s="75"/>
      <c r="M688" s="2"/>
      <c r="N688" s="2"/>
    </row>
    <row r="689" spans="1:14" ht="12.75" customHeight="1" thickBot="1" x14ac:dyDescent="0.4">
      <c r="A689" s="23">
        <v>686</v>
      </c>
      <c r="B689" s="23"/>
      <c r="C689" s="99"/>
      <c r="D689" s="29"/>
      <c r="E689" s="24"/>
      <c r="F689" s="25"/>
      <c r="G689" s="73"/>
      <c r="H689" s="97"/>
      <c r="I689" s="25"/>
      <c r="J689" s="75"/>
      <c r="M689" s="2"/>
      <c r="N689" s="2"/>
    </row>
    <row r="690" spans="1:14" ht="12.75" customHeight="1" thickTop="1" thickBot="1" x14ac:dyDescent="0.4">
      <c r="A690" s="23">
        <v>687</v>
      </c>
      <c r="B690" s="23">
        <v>17</v>
      </c>
      <c r="C690" s="99">
        <v>43030</v>
      </c>
      <c r="D690" s="34" t="s">
        <v>10</v>
      </c>
      <c r="E690" s="24" t="str">
        <f t="shared" ref="E690:F694" si="112">VLOOKUP(M690,Teams,2)</f>
        <v>SHELTON FC</v>
      </c>
      <c r="F690" s="25" t="str">
        <f t="shared" si="112"/>
        <v>CLINTON FC</v>
      </c>
      <c r="G690" s="73"/>
      <c r="H690" s="97">
        <f>VLOOKUP(E690,START_TIMES,2)</f>
        <v>0.33333333333333331</v>
      </c>
      <c r="I690" s="25" t="str">
        <f>VLOOKUP(E690,FallFields1,2)</f>
        <v>Nike Site, Shelton</v>
      </c>
      <c r="J690" s="75"/>
      <c r="M690" s="5" t="s">
        <v>95</v>
      </c>
      <c r="N690" s="5" t="s">
        <v>97</v>
      </c>
    </row>
    <row r="691" spans="1:14" ht="12.75" customHeight="1" thickTop="1" thickBot="1" x14ac:dyDescent="0.4">
      <c r="A691" s="23">
        <v>688</v>
      </c>
      <c r="B691" s="23">
        <v>17</v>
      </c>
      <c r="C691" s="99">
        <v>43030</v>
      </c>
      <c r="D691" s="34" t="s">
        <v>10</v>
      </c>
      <c r="E691" s="24" t="str">
        <f t="shared" si="112"/>
        <v>DANBURY UNITED 30</v>
      </c>
      <c r="F691" s="25" t="str">
        <f t="shared" si="112"/>
        <v>POLONEZ UNITED</v>
      </c>
      <c r="G691" s="73"/>
      <c r="H691" s="97">
        <f>VLOOKUP(E691,START_TIMES,2)</f>
        <v>0.375</v>
      </c>
      <c r="I691" s="25" t="str">
        <f>VLOOKUP(E691,FallFields1,2)</f>
        <v>Portuguese Cultural Center, Danbury</v>
      </c>
      <c r="J691" s="75"/>
      <c r="M691" s="5" t="s">
        <v>96</v>
      </c>
      <c r="N691" s="5" t="s">
        <v>100</v>
      </c>
    </row>
    <row r="692" spans="1:14" ht="12.75" customHeight="1" thickTop="1" thickBot="1" x14ac:dyDescent="0.4">
      <c r="A692" s="23">
        <v>689</v>
      </c>
      <c r="B692" s="23">
        <v>17</v>
      </c>
      <c r="C692" s="99">
        <v>43030</v>
      </c>
      <c r="D692" s="34" t="s">
        <v>10</v>
      </c>
      <c r="E692" s="24" t="str">
        <f t="shared" si="112"/>
        <v>GREENWICH ARSENAL 30</v>
      </c>
      <c r="F692" s="25" t="str">
        <f t="shared" si="112"/>
        <v>VASCO DA GAMA 30</v>
      </c>
      <c r="G692" s="73"/>
      <c r="H692" s="97">
        <f>VLOOKUP(E692,START_TIMES,2)</f>
        <v>0.41666666666666702</v>
      </c>
      <c r="I692" s="25" t="str">
        <f>VLOOKUP(E692,FallFields1,2)</f>
        <v>tbd</v>
      </c>
      <c r="J692" s="75"/>
      <c r="M692" s="5" t="s">
        <v>99</v>
      </c>
      <c r="N692" s="5" t="s">
        <v>101</v>
      </c>
    </row>
    <row r="693" spans="1:14" ht="12.75" customHeight="1" thickTop="1" thickBot="1" x14ac:dyDescent="0.4">
      <c r="A693" s="23">
        <v>690</v>
      </c>
      <c r="B693" s="23">
        <v>17</v>
      </c>
      <c r="C693" s="99">
        <v>43030</v>
      </c>
      <c r="D693" s="34" t="s">
        <v>10</v>
      </c>
      <c r="E693" s="24" t="str">
        <f t="shared" si="112"/>
        <v>NORTH BRANFORD 30</v>
      </c>
      <c r="F693" s="25" t="str">
        <f t="shared" si="112"/>
        <v>ECUACHAMOS FC</v>
      </c>
      <c r="G693" s="73"/>
      <c r="H693" s="97">
        <v>0.33333333333333331</v>
      </c>
      <c r="I693" s="25" t="str">
        <f>VLOOKUP(E693,FallFields1,2)</f>
        <v>Northford Park, North Branford</v>
      </c>
      <c r="J693" s="75"/>
      <c r="M693" s="5" t="s">
        <v>98</v>
      </c>
      <c r="N693" s="5" t="s">
        <v>93</v>
      </c>
    </row>
    <row r="694" spans="1:14" ht="12.75" customHeight="1" thickTop="1" thickBot="1" x14ac:dyDescent="0.4">
      <c r="A694" s="23">
        <v>691</v>
      </c>
      <c r="B694" s="23">
        <v>17</v>
      </c>
      <c r="C694" s="99">
        <v>43030</v>
      </c>
      <c r="D694" s="34" t="s">
        <v>10</v>
      </c>
      <c r="E694" s="24" t="str">
        <f t="shared" si="112"/>
        <v>NEWINGTON PORTUGUESE 30</v>
      </c>
      <c r="F694" s="25" t="str">
        <f t="shared" si="112"/>
        <v>MILFORD TUESDAY</v>
      </c>
      <c r="G694" s="73"/>
      <c r="H694" s="97">
        <v>0.33333333333333331</v>
      </c>
      <c r="I694" s="25" t="str">
        <f>VLOOKUP(E694,FallFields1,2)</f>
        <v>Martin Kellogg, Newington</v>
      </c>
      <c r="J694" s="75"/>
      <c r="M694" s="5" t="s">
        <v>92</v>
      </c>
      <c r="N694" s="5" t="s">
        <v>94</v>
      </c>
    </row>
    <row r="695" spans="1:14" ht="12.75" customHeight="1" thickTop="1" thickBot="1" x14ac:dyDescent="0.4">
      <c r="A695" s="23">
        <v>692</v>
      </c>
      <c r="B695" s="23"/>
      <c r="C695" s="99">
        <v>43030</v>
      </c>
      <c r="D695" s="29"/>
      <c r="E695" s="24"/>
      <c r="F695" s="25"/>
      <c r="G695" s="73"/>
      <c r="H695" s="97"/>
      <c r="I695" s="25"/>
      <c r="J695" s="75"/>
      <c r="M695" s="5"/>
      <c r="N695" s="5"/>
    </row>
    <row r="696" spans="1:14" ht="12.75" customHeight="1" thickTop="1" thickBot="1" x14ac:dyDescent="0.4">
      <c r="A696" s="23">
        <v>693</v>
      </c>
      <c r="B696" s="23">
        <v>17</v>
      </c>
      <c r="C696" s="99">
        <v>43030</v>
      </c>
      <c r="D696" s="35" t="s">
        <v>175</v>
      </c>
      <c r="E696" s="24" t="str">
        <f t="shared" ref="E696:F700" si="113">VLOOKUP(M696,Teams,2)</f>
        <v>STAMFORD FC</v>
      </c>
      <c r="F696" s="25" t="str">
        <f t="shared" si="113"/>
        <v>BYE</v>
      </c>
      <c r="G696" s="73"/>
      <c r="H696" s="97">
        <f>VLOOKUP(E696,START_TIMES,2)</f>
        <v>0.41666666666666702</v>
      </c>
      <c r="I696" s="25" t="str">
        <f>VLOOKUP(E696,FallFields1,2)</f>
        <v>West Beach Fields, Stamford</v>
      </c>
      <c r="J696" s="75"/>
      <c r="M696" s="5" t="s">
        <v>158</v>
      </c>
      <c r="N696" s="5" t="s">
        <v>150</v>
      </c>
    </row>
    <row r="697" spans="1:14" ht="12.75" customHeight="1" thickTop="1" thickBot="1" x14ac:dyDescent="0.4">
      <c r="A697" s="23">
        <v>694</v>
      </c>
      <c r="B697" s="23">
        <v>17</v>
      </c>
      <c r="C697" s="99">
        <v>43030</v>
      </c>
      <c r="D697" s="35" t="s">
        <v>175</v>
      </c>
      <c r="E697" s="24" t="str">
        <f t="shared" si="113"/>
        <v>CASEUS NEW HAVEN FC</v>
      </c>
      <c r="F697" s="25" t="str">
        <f t="shared" si="113"/>
        <v>NEWTOWN SALTY DOGS</v>
      </c>
      <c r="G697" s="73"/>
      <c r="H697" s="97">
        <f>VLOOKUP(E697,START_TIMES,2)</f>
        <v>0.33333333333333331</v>
      </c>
      <c r="I697" s="25" t="str">
        <f>VLOOKUP(E697,FallFields1,2)</f>
        <v>Strong Stadium, West Haven</v>
      </c>
      <c r="J697" s="75"/>
      <c r="M697" s="5" t="s">
        <v>151</v>
      </c>
      <c r="N697" s="5" t="s">
        <v>157</v>
      </c>
    </row>
    <row r="698" spans="1:14" ht="12.75" customHeight="1" thickTop="1" thickBot="1" x14ac:dyDescent="0.4">
      <c r="A698" s="23">
        <v>695</v>
      </c>
      <c r="B698" s="23">
        <v>17</v>
      </c>
      <c r="C698" s="99">
        <v>43030</v>
      </c>
      <c r="D698" s="35" t="s">
        <v>175</v>
      </c>
      <c r="E698" s="24" t="str">
        <f t="shared" si="113"/>
        <v>HENRY  REID FC 30</v>
      </c>
      <c r="F698" s="25" t="str">
        <f t="shared" si="113"/>
        <v>WATERTOWN GEEZERS</v>
      </c>
      <c r="G698" s="73"/>
      <c r="H698" s="97">
        <f>VLOOKUP(E698,START_TIMES,2)</f>
        <v>0.41666666666666702</v>
      </c>
      <c r="I698" s="25" t="str">
        <f>VLOOKUP(E698,FallFields1,2)</f>
        <v>Ludlowe HS, Fairfield</v>
      </c>
      <c r="J698" s="75"/>
      <c r="M698" s="5" t="s">
        <v>153</v>
      </c>
      <c r="N698" s="5" t="s">
        <v>159</v>
      </c>
    </row>
    <row r="699" spans="1:14" ht="12.75" customHeight="1" thickTop="1" thickBot="1" x14ac:dyDescent="0.4">
      <c r="A699" s="23">
        <v>696</v>
      </c>
      <c r="B699" s="23">
        <v>17</v>
      </c>
      <c r="C699" s="99">
        <v>43030</v>
      </c>
      <c r="D699" s="35" t="s">
        <v>175</v>
      </c>
      <c r="E699" s="24" t="str">
        <f t="shared" si="113"/>
        <v>NAUGATUCK FUSION</v>
      </c>
      <c r="F699" s="25" t="str">
        <f t="shared" si="113"/>
        <v>CLUB NAPOLI 30</v>
      </c>
      <c r="G699" s="73"/>
      <c r="H699" s="97">
        <v>0.33333333333333331</v>
      </c>
      <c r="I699" s="25" t="str">
        <f>VLOOKUP(E699,FallFields1,2)</f>
        <v>City Hill MS, Naugatuck</v>
      </c>
      <c r="J699" s="75"/>
      <c r="M699" s="5" t="s">
        <v>156</v>
      </c>
      <c r="N699" s="5" t="s">
        <v>152</v>
      </c>
    </row>
    <row r="700" spans="1:14" ht="12.75" customHeight="1" thickTop="1" thickBot="1" x14ac:dyDescent="0.4">
      <c r="A700" s="23">
        <v>697</v>
      </c>
      <c r="B700" s="23">
        <v>17</v>
      </c>
      <c r="C700" s="99">
        <v>43030</v>
      </c>
      <c r="D700" s="35" t="s">
        <v>175</v>
      </c>
      <c r="E700" s="24" t="str">
        <f t="shared" si="113"/>
        <v>MILFORD AMIGOS</v>
      </c>
      <c r="F700" s="25" t="str">
        <f t="shared" si="113"/>
        <v>LITCHFIELD COUNTY BLUES</v>
      </c>
      <c r="G700" s="73"/>
      <c r="H700" s="97">
        <f>VLOOKUP(E700,START_TIMES,2)</f>
        <v>0.33333333333333331</v>
      </c>
      <c r="I700" s="25" t="str">
        <f>VLOOKUP(E700,FallFields1,2)</f>
        <v>Pease Road, Woodbridge</v>
      </c>
      <c r="J700" s="75"/>
      <c r="M700" s="5" t="s">
        <v>155</v>
      </c>
      <c r="N700" s="5" t="s">
        <v>154</v>
      </c>
    </row>
    <row r="701" spans="1:14" ht="12.75" customHeight="1" thickTop="1" thickBot="1" x14ac:dyDescent="0.4">
      <c r="A701" s="23">
        <v>698</v>
      </c>
      <c r="B701" s="23"/>
      <c r="C701" s="99">
        <v>43030</v>
      </c>
      <c r="D701" s="29"/>
      <c r="E701" s="24"/>
      <c r="F701" s="25"/>
      <c r="G701" s="73"/>
      <c r="H701" s="97"/>
      <c r="I701" s="25"/>
      <c r="J701" s="75"/>
      <c r="M701" s="2"/>
      <c r="N701" s="2"/>
    </row>
    <row r="702" spans="1:14" ht="12.75" customHeight="1" thickTop="1" thickBot="1" x14ac:dyDescent="0.4">
      <c r="A702" s="23">
        <v>699</v>
      </c>
      <c r="B702" s="23">
        <v>17</v>
      </c>
      <c r="C702" s="99">
        <v>43030</v>
      </c>
      <c r="D702" s="36" t="s">
        <v>11</v>
      </c>
      <c r="E702" s="24" t="str">
        <f t="shared" ref="E702:F706" si="114">VLOOKUP(M702,Teams,2)</f>
        <v>WATERBURY ALBANIANS</v>
      </c>
      <c r="F702" s="25" t="str">
        <f t="shared" si="114"/>
        <v>CHESHIRE AZZURRI 40</v>
      </c>
      <c r="G702" s="73"/>
      <c r="H702" s="97">
        <f>VLOOKUP(E702,START_TIMES,2)</f>
        <v>0.375</v>
      </c>
      <c r="I702" s="25" t="str">
        <f>VLOOKUP(E702,FallFields1,2)</f>
        <v>Wilby HS, Waterbury</v>
      </c>
      <c r="J702" s="75"/>
      <c r="M702" s="5" t="s">
        <v>108</v>
      </c>
      <c r="N702" s="5" t="s">
        <v>160</v>
      </c>
    </row>
    <row r="703" spans="1:14" ht="12.75" customHeight="1" thickTop="1" thickBot="1" x14ac:dyDescent="0.4">
      <c r="A703" s="23">
        <v>700</v>
      </c>
      <c r="B703" s="23">
        <v>17</v>
      </c>
      <c r="C703" s="99">
        <v>43030</v>
      </c>
      <c r="D703" s="36" t="s">
        <v>11</v>
      </c>
      <c r="E703" s="24" t="str">
        <f t="shared" si="114"/>
        <v>DANBURY UNITED 40</v>
      </c>
      <c r="F703" s="25" t="str">
        <f t="shared" si="114"/>
        <v>VASCO DA GAMA 40</v>
      </c>
      <c r="G703" s="73"/>
      <c r="H703" s="97">
        <f>VLOOKUP(E703,START_TIMES,2)</f>
        <v>0.45833333333333331</v>
      </c>
      <c r="I703" s="25" t="str">
        <f>VLOOKUP(E703,FallFields1,2)</f>
        <v>Portuguese Cultural Center, Danbury</v>
      </c>
      <c r="J703" s="75"/>
      <c r="M703" s="5" t="s">
        <v>161</v>
      </c>
      <c r="N703" s="5" t="s">
        <v>107</v>
      </c>
    </row>
    <row r="704" spans="1:14" ht="12.75" customHeight="1" thickTop="1" thickBot="1" x14ac:dyDescent="0.4">
      <c r="A704" s="23">
        <v>701</v>
      </c>
      <c r="B704" s="23">
        <v>17</v>
      </c>
      <c r="C704" s="99">
        <v>43030</v>
      </c>
      <c r="D704" s="36" t="s">
        <v>11</v>
      </c>
      <c r="E704" s="24" t="str">
        <f t="shared" si="114"/>
        <v>GREENWICH PUMAS</v>
      </c>
      <c r="F704" s="25" t="str">
        <f t="shared" si="114"/>
        <v xml:space="preserve">WILTON WARRIORS </v>
      </c>
      <c r="G704" s="73"/>
      <c r="H704" s="97">
        <f>VLOOKUP(E704,START_TIMES,2)</f>
        <v>0.41666666666666702</v>
      </c>
      <c r="I704" s="25" t="str">
        <f>VLOOKUP(E704,FallFields1,2)</f>
        <v>tbd</v>
      </c>
      <c r="J704" s="75"/>
      <c r="M704" s="5" t="s">
        <v>163</v>
      </c>
      <c r="N704" s="5" t="s">
        <v>109</v>
      </c>
    </row>
    <row r="705" spans="1:14" ht="12.75" customHeight="1" thickTop="1" thickBot="1" x14ac:dyDescent="0.4">
      <c r="A705" s="23">
        <v>702</v>
      </c>
      <c r="B705" s="23">
        <v>17</v>
      </c>
      <c r="C705" s="99">
        <v>43030</v>
      </c>
      <c r="D705" s="36" t="s">
        <v>11</v>
      </c>
      <c r="E705" s="24" t="str">
        <f t="shared" si="114"/>
        <v>STORM FC</v>
      </c>
      <c r="F705" s="25" t="str">
        <f t="shared" si="114"/>
        <v>FAIRFIELD GAC</v>
      </c>
      <c r="G705" s="73"/>
      <c r="H705" s="97">
        <f>VLOOKUP(E705,START_TIMES,2)</f>
        <v>0.375</v>
      </c>
      <c r="I705" s="25" t="str">
        <f>VLOOKUP(E705,FallFields1,2)</f>
        <v>Wakeman Park, Westport</v>
      </c>
      <c r="J705" s="75"/>
      <c r="M705" s="5" t="s">
        <v>106</v>
      </c>
      <c r="N705" s="5" t="s">
        <v>162</v>
      </c>
    </row>
    <row r="706" spans="1:14" ht="12.75" customHeight="1" thickTop="1" thickBot="1" x14ac:dyDescent="0.4">
      <c r="A706" s="23">
        <v>703</v>
      </c>
      <c r="B706" s="23">
        <v>17</v>
      </c>
      <c r="C706" s="99">
        <v>43030</v>
      </c>
      <c r="D706" s="36" t="s">
        <v>11</v>
      </c>
      <c r="E706" s="24" t="str">
        <f t="shared" si="114"/>
        <v>RIDGEFIELD KICKS</v>
      </c>
      <c r="F706" s="25" t="str">
        <f t="shared" si="114"/>
        <v>NORWALK MARINERS</v>
      </c>
      <c r="G706" s="73"/>
      <c r="H706" s="97">
        <f>VLOOKUP(E706,START_TIMES,2)</f>
        <v>0.41666666666666702</v>
      </c>
      <c r="I706" s="25" t="str">
        <f>VLOOKUP(E706,FallFields1,2)</f>
        <v>Scotland Field, Ridgefield</v>
      </c>
      <c r="J706" s="75"/>
      <c r="M706" s="5" t="s">
        <v>105</v>
      </c>
      <c r="N706" s="5" t="s">
        <v>104</v>
      </c>
    </row>
    <row r="707" spans="1:14" ht="12.75" customHeight="1" thickTop="1" thickBot="1" x14ac:dyDescent="0.4">
      <c r="A707" s="23">
        <v>704</v>
      </c>
      <c r="B707" s="23"/>
      <c r="C707" s="99">
        <v>43030</v>
      </c>
      <c r="D707" s="29"/>
      <c r="E707" s="24"/>
      <c r="F707" s="25"/>
      <c r="G707" s="73"/>
      <c r="H707" s="97"/>
      <c r="I707" s="25"/>
      <c r="J707" s="75"/>
      <c r="M707" s="2"/>
      <c r="N707" s="2"/>
    </row>
    <row r="708" spans="1:14" ht="12.75" customHeight="1" thickTop="1" thickBot="1" x14ac:dyDescent="0.4">
      <c r="A708" s="23">
        <v>705</v>
      </c>
      <c r="B708" s="23">
        <v>17</v>
      </c>
      <c r="C708" s="99">
        <v>43030</v>
      </c>
      <c r="D708" s="37" t="s">
        <v>12</v>
      </c>
      <c r="E708" s="24" t="str">
        <f t="shared" ref="E708:F712" si="115">VLOOKUP(M708,Teams,2)</f>
        <v>SOUTHEAST ROVERS</v>
      </c>
      <c r="F708" s="25" t="str">
        <f t="shared" si="115"/>
        <v>DERBY QUITUS</v>
      </c>
      <c r="G708" s="73"/>
      <c r="H708" s="97">
        <f>VLOOKUP(E708,START_TIMES,2)</f>
        <v>0.41666666666666702</v>
      </c>
      <c r="I708" s="25" t="str">
        <f>VLOOKUP(E708,FallFields1,2)</f>
        <v>Spera Park, Waterford</v>
      </c>
      <c r="J708" s="75"/>
      <c r="M708" s="5" t="s">
        <v>118</v>
      </c>
      <c r="N708" s="5" t="s">
        <v>110</v>
      </c>
    </row>
    <row r="709" spans="1:14" ht="12.75" customHeight="1" thickTop="1" thickBot="1" x14ac:dyDescent="0.4">
      <c r="A709" s="23">
        <v>706</v>
      </c>
      <c r="B709" s="23">
        <v>17</v>
      </c>
      <c r="C709" s="99">
        <v>43030</v>
      </c>
      <c r="D709" s="37" t="s">
        <v>12</v>
      </c>
      <c r="E709" s="24" t="str">
        <f t="shared" si="115"/>
        <v>GREENWICH ARSENAL 40</v>
      </c>
      <c r="F709" s="25" t="str">
        <f t="shared" si="115"/>
        <v xml:space="preserve">NORWALK SPORT COLOMBIA </v>
      </c>
      <c r="G709" s="73"/>
      <c r="H709" s="97">
        <f>VLOOKUP(E709,START_TIMES,2)</f>
        <v>0.41666666666666702</v>
      </c>
      <c r="I709" s="25" t="str">
        <f>VLOOKUP(E709,FallFields1,2)</f>
        <v>tbd</v>
      </c>
      <c r="J709" s="75"/>
      <c r="M709" s="5" t="s">
        <v>111</v>
      </c>
      <c r="N709" s="5" t="s">
        <v>117</v>
      </c>
    </row>
    <row r="710" spans="1:14" ht="12.75" customHeight="1" thickTop="1" thickBot="1" x14ac:dyDescent="0.4">
      <c r="A710" s="23">
        <v>707</v>
      </c>
      <c r="B710" s="23">
        <v>17</v>
      </c>
      <c r="C710" s="99">
        <v>43030</v>
      </c>
      <c r="D710" s="37" t="s">
        <v>12</v>
      </c>
      <c r="E710" s="24" t="str">
        <f t="shared" si="115"/>
        <v>GUILFORD BELL CURVE</v>
      </c>
      <c r="F710" s="25" t="str">
        <f t="shared" si="115"/>
        <v>STAMFORD UNITED</v>
      </c>
      <c r="G710" s="73"/>
      <c r="H710" s="97">
        <v>0.33333333333333331</v>
      </c>
      <c r="I710" s="25" t="str">
        <f>VLOOKUP(E710,FallFields1,2)</f>
        <v>Calvin Leete School, Guilford</v>
      </c>
      <c r="J710" s="75"/>
      <c r="M710" s="5" t="s">
        <v>113</v>
      </c>
      <c r="N710" s="5" t="s">
        <v>119</v>
      </c>
    </row>
    <row r="711" spans="1:14" ht="12.75" customHeight="1" thickTop="1" thickBot="1" x14ac:dyDescent="0.4">
      <c r="A711" s="23">
        <v>708</v>
      </c>
      <c r="B711" s="23">
        <v>17</v>
      </c>
      <c r="C711" s="99">
        <v>43030</v>
      </c>
      <c r="D711" s="37" t="s">
        <v>12</v>
      </c>
      <c r="E711" s="24" t="str">
        <f t="shared" si="115"/>
        <v>NEWINGTON PORTUGUESE 40</v>
      </c>
      <c r="F711" s="25" t="str">
        <f t="shared" si="115"/>
        <v>GREENWICH GUNNERS 40</v>
      </c>
      <c r="G711" s="73"/>
      <c r="H711" s="97">
        <f>VLOOKUP(E711,START_TIMES,2)</f>
        <v>0.41666666666666702</v>
      </c>
      <c r="I711" s="25" t="str">
        <f>VLOOKUP(E711,FallFields1,2)</f>
        <v>Martin Kellogg, Newington</v>
      </c>
      <c r="J711" s="75"/>
      <c r="M711" s="5" t="s">
        <v>116</v>
      </c>
      <c r="N711" s="5" t="s">
        <v>112</v>
      </c>
    </row>
    <row r="712" spans="1:14" ht="12.75" customHeight="1" thickTop="1" thickBot="1" x14ac:dyDescent="0.4">
      <c r="A712" s="23">
        <v>709</v>
      </c>
      <c r="B712" s="23">
        <v>17</v>
      </c>
      <c r="C712" s="99">
        <v>43030</v>
      </c>
      <c r="D712" s="37" t="s">
        <v>12</v>
      </c>
      <c r="E712" s="24" t="str">
        <f t="shared" si="115"/>
        <v>NEW HAVEN AMERICANS</v>
      </c>
      <c r="F712" s="25" t="str">
        <f t="shared" si="115"/>
        <v xml:space="preserve">GUILFORD CELTIC </v>
      </c>
      <c r="G712" s="73"/>
      <c r="H712" s="97">
        <f>VLOOKUP(E712,START_TIMES,2)</f>
        <v>0.41666666666666702</v>
      </c>
      <c r="I712" s="25" t="str">
        <f>VLOOKUP(E712,FallFields1,2)</f>
        <v>Peck Place School, Orange</v>
      </c>
      <c r="J712" s="75"/>
      <c r="L712" s="22"/>
      <c r="M712" s="5" t="s">
        <v>115</v>
      </c>
      <c r="N712" s="5" t="s">
        <v>114</v>
      </c>
    </row>
    <row r="713" spans="1:14" ht="12.75" customHeight="1" thickTop="1" thickBot="1" x14ac:dyDescent="0.4">
      <c r="A713" s="23">
        <v>710</v>
      </c>
      <c r="B713" s="23"/>
      <c r="C713" s="99">
        <v>43030</v>
      </c>
      <c r="D713" s="29"/>
      <c r="E713" s="24"/>
      <c r="F713" s="25"/>
      <c r="G713" s="73"/>
      <c r="H713" s="97"/>
      <c r="I713" s="25"/>
      <c r="J713" s="75"/>
      <c r="M713" s="5"/>
      <c r="N713" s="5"/>
    </row>
    <row r="714" spans="1:14" ht="12.75" customHeight="1" thickTop="1" thickBot="1" x14ac:dyDescent="0.4">
      <c r="A714" s="23">
        <v>711</v>
      </c>
      <c r="B714" s="23">
        <v>17</v>
      </c>
      <c r="C714" s="99">
        <v>43030</v>
      </c>
      <c r="D714" s="38" t="s">
        <v>13</v>
      </c>
      <c r="E714" s="24" t="str">
        <f t="shared" ref="E714:F718" si="116">VLOOKUP(M714,Teams,2)</f>
        <v>WALLINGFORD MORELIA</v>
      </c>
      <c r="F714" s="25" t="str">
        <f t="shared" si="116"/>
        <v xml:space="preserve">CHESHIRE UNITED </v>
      </c>
      <c r="G714" s="73"/>
      <c r="H714" s="97">
        <f>VLOOKUP(E714,START_TIMES,2)</f>
        <v>0.41666666666666702</v>
      </c>
      <c r="I714" s="25" t="str">
        <f>VLOOKUP(E714,FallFields1,2)</f>
        <v>Woodhouse Field, Wallingford</v>
      </c>
      <c r="J714" s="75"/>
      <c r="M714" s="5" t="s">
        <v>128</v>
      </c>
      <c r="N714" s="5" t="s">
        <v>120</v>
      </c>
    </row>
    <row r="715" spans="1:14" ht="12.75" customHeight="1" thickTop="1" thickBot="1" x14ac:dyDescent="0.4">
      <c r="A715" s="23">
        <v>712</v>
      </c>
      <c r="B715" s="23">
        <v>17</v>
      </c>
      <c r="C715" s="99">
        <v>43030</v>
      </c>
      <c r="D715" s="38" t="s">
        <v>13</v>
      </c>
      <c r="E715" s="24" t="str">
        <f t="shared" si="116"/>
        <v>ELI'S FC</v>
      </c>
      <c r="F715" s="25" t="str">
        <f t="shared" si="116"/>
        <v>STAMFORD CITY</v>
      </c>
      <c r="G715" s="73"/>
      <c r="H715" s="97">
        <f>VLOOKUP(E715,START_TIMES,2)</f>
        <v>0.41666666666666702</v>
      </c>
      <c r="I715" s="25" t="str">
        <f>VLOOKUP(E715,FallFields1,2)</f>
        <v>Platt Tech HS, Milford</v>
      </c>
      <c r="J715" s="75"/>
      <c r="M715" s="5" t="s">
        <v>121</v>
      </c>
      <c r="N715" s="5" t="s">
        <v>127</v>
      </c>
    </row>
    <row r="716" spans="1:14" ht="12.75" customHeight="1" thickTop="1" thickBot="1" x14ac:dyDescent="0.4">
      <c r="A716" s="23">
        <v>713</v>
      </c>
      <c r="B716" s="23">
        <v>17</v>
      </c>
      <c r="C716" s="99">
        <v>43030</v>
      </c>
      <c r="D716" s="38" t="s">
        <v>13</v>
      </c>
      <c r="E716" s="24" t="str">
        <f t="shared" si="116"/>
        <v>HENRY  REID FC 40</v>
      </c>
      <c r="F716" s="25" t="str">
        <f t="shared" si="116"/>
        <v>WILTON WOLVES</v>
      </c>
      <c r="G716" s="73"/>
      <c r="H716" s="97">
        <v>0.33333333333333331</v>
      </c>
      <c r="I716" s="25" t="str">
        <f>VLOOKUP(E716,FallFields1,2)</f>
        <v>Ludlowe HS, Fairfield</v>
      </c>
      <c r="J716" s="75"/>
      <c r="M716" s="5" t="s">
        <v>123</v>
      </c>
      <c r="N716" s="5" t="s">
        <v>129</v>
      </c>
    </row>
    <row r="717" spans="1:14" ht="12.75" customHeight="1" thickTop="1" thickBot="1" x14ac:dyDescent="0.4">
      <c r="A717" s="23">
        <v>714</v>
      </c>
      <c r="B717" s="23">
        <v>17</v>
      </c>
      <c r="C717" s="99">
        <v>43030</v>
      </c>
      <c r="D717" s="38" t="s">
        <v>13</v>
      </c>
      <c r="E717" s="24" t="str">
        <f t="shared" si="116"/>
        <v>PAN ZONES</v>
      </c>
      <c r="F717" s="25" t="str">
        <f t="shared" si="116"/>
        <v>HAMDEN UNITED</v>
      </c>
      <c r="G717" s="73"/>
      <c r="H717" s="97">
        <f>VLOOKUP(E717,START_TIMES,2)</f>
        <v>0.41666666666666702</v>
      </c>
      <c r="I717" s="25" t="str">
        <f>VLOOKUP(E717,FallFields1,2)</f>
        <v>Stanley Quarter Park, New Britain</v>
      </c>
      <c r="J717" s="75"/>
      <c r="M717" s="5" t="s">
        <v>126</v>
      </c>
      <c r="N717" s="5" t="s">
        <v>122</v>
      </c>
    </row>
    <row r="718" spans="1:14" ht="12.75" customHeight="1" thickTop="1" thickBot="1" x14ac:dyDescent="0.4">
      <c r="A718" s="23">
        <v>715</v>
      </c>
      <c r="B718" s="23">
        <v>17</v>
      </c>
      <c r="C718" s="99">
        <v>43030</v>
      </c>
      <c r="D718" s="38" t="s">
        <v>13</v>
      </c>
      <c r="E718" s="24" t="str">
        <f t="shared" si="116"/>
        <v>NORTH HAVEN SC</v>
      </c>
      <c r="F718" s="25" t="str">
        <f t="shared" si="116"/>
        <v>NORTH BRANFORD 40</v>
      </c>
      <c r="G718" s="73"/>
      <c r="H718" s="97">
        <f>VLOOKUP(E718,START_TIMES,2)</f>
        <v>0.41666666666666702</v>
      </c>
      <c r="I718" s="25" t="str">
        <f>VLOOKUP(E718,FallFields1,2)</f>
        <v>Ridge Road, North Haven</v>
      </c>
      <c r="J718" s="75"/>
      <c r="M718" s="5" t="s">
        <v>125</v>
      </c>
      <c r="N718" s="5" t="s">
        <v>124</v>
      </c>
    </row>
    <row r="719" spans="1:14" ht="12.75" customHeight="1" thickTop="1" thickBot="1" x14ac:dyDescent="0.4">
      <c r="A719" s="23">
        <v>716</v>
      </c>
      <c r="B719" s="23"/>
      <c r="C719" s="99">
        <v>43030</v>
      </c>
      <c r="D719" s="29"/>
      <c r="E719" s="24"/>
      <c r="F719" s="25"/>
      <c r="G719" s="73"/>
      <c r="H719" s="97"/>
      <c r="I719" s="25"/>
      <c r="J719" s="75"/>
      <c r="M719" s="2"/>
      <c r="N719" s="2"/>
    </row>
    <row r="720" spans="1:14" ht="12.75" customHeight="1" thickTop="1" thickBot="1" x14ac:dyDescent="0.4">
      <c r="A720" s="23">
        <v>717</v>
      </c>
      <c r="B720" s="23">
        <v>17</v>
      </c>
      <c r="C720" s="99">
        <v>43030</v>
      </c>
      <c r="D720" s="28" t="s">
        <v>102</v>
      </c>
      <c r="E720" s="24" t="str">
        <f t="shared" ref="E720:F724" si="117">VLOOKUP(M720,Teams,2)</f>
        <v>POLONIA FALCON STARS FC</v>
      </c>
      <c r="F720" s="25" t="str">
        <f t="shared" si="117"/>
        <v>CHESHIRE AZZURRI 50</v>
      </c>
      <c r="G720" s="73"/>
      <c r="H720" s="97">
        <f>VLOOKUP(E720,START_TIMES,2)</f>
        <v>0.41666666666666702</v>
      </c>
      <c r="I720" s="25" t="str">
        <f>VLOOKUP(E720,FallFields1,2)</f>
        <v>Falcon Field, New Britain</v>
      </c>
      <c r="J720" s="75"/>
      <c r="M720" s="5" t="s">
        <v>142</v>
      </c>
      <c r="N720" s="5" t="s">
        <v>130</v>
      </c>
    </row>
    <row r="721" spans="1:14" ht="12.75" customHeight="1" thickTop="1" thickBot="1" x14ac:dyDescent="0.4">
      <c r="A721" s="23">
        <v>718</v>
      </c>
      <c r="B721" s="23">
        <v>17</v>
      </c>
      <c r="C721" s="99">
        <v>43030</v>
      </c>
      <c r="D721" s="28" t="s">
        <v>102</v>
      </c>
      <c r="E721" s="24" t="str">
        <f t="shared" si="117"/>
        <v>CLUB NAPOLI 50</v>
      </c>
      <c r="F721" s="25" t="str">
        <f t="shared" si="117"/>
        <v>NEW BRITAIN FALCONS FC</v>
      </c>
      <c r="G721" s="73"/>
      <c r="H721" s="97">
        <f>VLOOKUP(E721,START_TIMES,2)</f>
        <v>0.41666666666666702</v>
      </c>
      <c r="I721" s="25" t="str">
        <f>VLOOKUP(E721,FallFields1,2)</f>
        <v>North Farms Park, North Branford</v>
      </c>
      <c r="J721" s="75"/>
      <c r="M721" s="5" t="s">
        <v>131</v>
      </c>
      <c r="N721" s="5" t="s">
        <v>141</v>
      </c>
    </row>
    <row r="722" spans="1:14" ht="12.75" customHeight="1" thickTop="1" thickBot="1" x14ac:dyDescent="0.4">
      <c r="A722" s="23">
        <v>719</v>
      </c>
      <c r="B722" s="23">
        <v>17</v>
      </c>
      <c r="C722" s="99">
        <v>43030</v>
      </c>
      <c r="D722" s="28" t="s">
        <v>102</v>
      </c>
      <c r="E722" s="24" t="str">
        <f t="shared" si="117"/>
        <v xml:space="preserve">GLASTONBURY CELTIC </v>
      </c>
      <c r="F722" s="25" t="str">
        <f t="shared" si="117"/>
        <v>VASCO DA GAMA 50</v>
      </c>
      <c r="G722" s="73"/>
      <c r="H722" s="97">
        <f>VLOOKUP(E722,START_TIMES,2)</f>
        <v>0.41666666666666702</v>
      </c>
      <c r="I722" s="25" t="str">
        <f>VLOOKUP(E722,FallFields1,2)</f>
        <v>Irish American Club, Glastonbury</v>
      </c>
      <c r="J722" s="75"/>
      <c r="M722" s="5" t="s">
        <v>133</v>
      </c>
      <c r="N722" s="5" t="s">
        <v>144</v>
      </c>
    </row>
    <row r="723" spans="1:14" ht="12.75" customHeight="1" thickTop="1" thickBot="1" x14ac:dyDescent="0.4">
      <c r="A723" s="23">
        <v>720</v>
      </c>
      <c r="B723" s="23">
        <v>17</v>
      </c>
      <c r="C723" s="99">
        <v>43030</v>
      </c>
      <c r="D723" s="28" t="s">
        <v>102</v>
      </c>
      <c r="E723" s="24" t="str">
        <f t="shared" si="117"/>
        <v>HARTFORD CAVALIERS</v>
      </c>
      <c r="F723" s="25" t="str">
        <f t="shared" si="117"/>
        <v>DARIEN BLUE WAVE</v>
      </c>
      <c r="G723" s="73"/>
      <c r="H723" s="97">
        <f>VLOOKUP(E723,START_TIMES,2)</f>
        <v>0.41666666666666702</v>
      </c>
      <c r="I723" s="25" t="str">
        <f>VLOOKUP(E723,FallFields1,2)</f>
        <v>Cronin Field, Hartford</v>
      </c>
      <c r="J723" s="75"/>
      <c r="M723" s="5" t="s">
        <v>138</v>
      </c>
      <c r="N723" s="5" t="s">
        <v>132</v>
      </c>
    </row>
    <row r="724" spans="1:14" ht="12.75" customHeight="1" thickTop="1" thickBot="1" x14ac:dyDescent="0.4">
      <c r="A724" s="23">
        <v>721</v>
      </c>
      <c r="B724" s="23">
        <v>17</v>
      </c>
      <c r="C724" s="99">
        <v>43030</v>
      </c>
      <c r="D724" s="28" t="s">
        <v>102</v>
      </c>
      <c r="E724" s="24" t="str">
        <f t="shared" si="117"/>
        <v>GUILFORD BLACK EAGLES</v>
      </c>
      <c r="F724" s="25" t="str">
        <f t="shared" si="117"/>
        <v>GREENWICH GUNNERS 50</v>
      </c>
      <c r="G724" s="73"/>
      <c r="H724" s="97">
        <f>VLOOKUP(E724,START_TIMES,2)</f>
        <v>0.41666666666666702</v>
      </c>
      <c r="I724" s="25" t="str">
        <f>VLOOKUP(E724,FallFields1,2)</f>
        <v>Calvin Leete School, Guilford</v>
      </c>
      <c r="J724" s="75"/>
      <c r="M724" s="5" t="s">
        <v>136</v>
      </c>
      <c r="N724" s="5" t="s">
        <v>134</v>
      </c>
    </row>
    <row r="725" spans="1:14" ht="12.75" customHeight="1" thickTop="1" thickBot="1" x14ac:dyDescent="0.4">
      <c r="A725" s="23">
        <v>722</v>
      </c>
      <c r="B725" s="23"/>
      <c r="C725" s="99">
        <v>43030</v>
      </c>
      <c r="D725" s="29"/>
      <c r="E725" s="24"/>
      <c r="F725" s="25"/>
      <c r="G725" s="73"/>
      <c r="H725" s="97"/>
      <c r="I725" s="25"/>
      <c r="J725" s="75"/>
      <c r="M725" s="2"/>
      <c r="N725" s="2"/>
    </row>
    <row r="726" spans="1:14" ht="12.75" customHeight="1" thickTop="1" thickBot="1" x14ac:dyDescent="0.4">
      <c r="A726" s="23">
        <v>723</v>
      </c>
      <c r="B726" s="23">
        <v>17</v>
      </c>
      <c r="C726" s="99">
        <v>43030</v>
      </c>
      <c r="D726" s="39" t="s">
        <v>103</v>
      </c>
      <c r="E726" s="24" t="str">
        <f t="shared" ref="E726:F730" si="118">VLOOKUP(M726,Teams,2)</f>
        <v>WATERBURY PONTES</v>
      </c>
      <c r="F726" s="25" t="str">
        <f t="shared" si="118"/>
        <v>EAST HAVEN SC</v>
      </c>
      <c r="G726" s="73"/>
      <c r="H726" s="97">
        <f>VLOOKUP(E726,START_TIMES,2)</f>
        <v>0.41666666666666702</v>
      </c>
      <c r="I726" s="25" t="str">
        <f>VLOOKUP(E726,FallFields1,2)</f>
        <v>Pontelandolfo Club, Waterbury</v>
      </c>
      <c r="J726" s="75"/>
      <c r="M726" s="5" t="s">
        <v>143</v>
      </c>
      <c r="N726" s="5" t="s">
        <v>146</v>
      </c>
    </row>
    <row r="727" spans="1:14" ht="12.75" customHeight="1" thickTop="1" thickBot="1" x14ac:dyDescent="0.4">
      <c r="A727" s="23">
        <v>724</v>
      </c>
      <c r="B727" s="23">
        <v>17</v>
      </c>
      <c r="C727" s="99">
        <v>43030</v>
      </c>
      <c r="D727" s="39" t="s">
        <v>103</v>
      </c>
      <c r="E727" s="24" t="str">
        <f t="shared" si="118"/>
        <v>FARMINGTON WHITE OWLS</v>
      </c>
      <c r="F727" s="25" t="str">
        <f t="shared" si="118"/>
        <v>SOUTHBURY BOOMERS</v>
      </c>
      <c r="G727" s="73"/>
      <c r="H727" s="97">
        <f>VLOOKUP(E727,START_TIMES,2)</f>
        <v>0.41666666666666702</v>
      </c>
      <c r="I727" s="25" t="str">
        <f>VLOOKUP(E727,FallFields1,2)</f>
        <v>Tunxis Mead #9, Farmington</v>
      </c>
      <c r="J727" s="75"/>
      <c r="M727" s="5" t="s">
        <v>147</v>
      </c>
      <c r="N727" s="5" t="s">
        <v>140</v>
      </c>
    </row>
    <row r="728" spans="1:14" ht="12.75" customHeight="1" thickTop="1" thickBot="1" x14ac:dyDescent="0.4">
      <c r="A728" s="23">
        <v>725</v>
      </c>
      <c r="B728" s="23">
        <v>17</v>
      </c>
      <c r="C728" s="99">
        <v>43030</v>
      </c>
      <c r="D728" s="39" t="s">
        <v>103</v>
      </c>
      <c r="E728" s="24" t="str">
        <f t="shared" si="118"/>
        <v>GREENWICH PUMAS LEGENDS</v>
      </c>
      <c r="F728" s="25" t="str">
        <f t="shared" si="118"/>
        <v>WEST HAVEN GRAYS</v>
      </c>
      <c r="G728" s="73"/>
      <c r="H728" s="97">
        <f>VLOOKUP(E728,START_TIMES,2)</f>
        <v>0.41666666666666702</v>
      </c>
      <c r="I728" s="25" t="str">
        <f>VLOOKUP(E728,FallFields1,2)</f>
        <v>tbd</v>
      </c>
      <c r="J728" s="75"/>
      <c r="M728" s="5" t="s">
        <v>149</v>
      </c>
      <c r="N728" s="5" t="s">
        <v>145</v>
      </c>
    </row>
    <row r="729" spans="1:14" ht="12.75" customHeight="1" thickTop="1" thickBot="1" x14ac:dyDescent="0.4">
      <c r="A729" s="23">
        <v>726</v>
      </c>
      <c r="B729" s="23">
        <v>17</v>
      </c>
      <c r="C729" s="99">
        <v>43030</v>
      </c>
      <c r="D729" s="39" t="s">
        <v>103</v>
      </c>
      <c r="E729" s="24" t="str">
        <f t="shared" si="118"/>
        <v>NORTH BRANFORD LEGENDS</v>
      </c>
      <c r="F729" s="25" t="str">
        <f t="shared" si="118"/>
        <v>GREENWICH ARSENAL 50</v>
      </c>
      <c r="G729" s="73"/>
      <c r="H729" s="97">
        <f>VLOOKUP(E729,START_TIMES,2)</f>
        <v>0.41666666666666702</v>
      </c>
      <c r="I729" s="25" t="str">
        <f>VLOOKUP(E729,FallFields1,2)</f>
        <v>Northford Park, North Branford</v>
      </c>
      <c r="J729" s="75"/>
      <c r="M729" s="5" t="s">
        <v>139</v>
      </c>
      <c r="N729" s="5" t="s">
        <v>148</v>
      </c>
    </row>
    <row r="730" spans="1:14" ht="12.75" customHeight="1" thickTop="1" thickBot="1" x14ac:dyDescent="0.4">
      <c r="A730" s="23">
        <v>727</v>
      </c>
      <c r="B730" s="23">
        <v>17</v>
      </c>
      <c r="C730" s="99">
        <v>43030</v>
      </c>
      <c r="D730" s="39" t="s">
        <v>103</v>
      </c>
      <c r="E730" s="24" t="str">
        <f t="shared" si="118"/>
        <v>NAUGATUCK RIVER RATS</v>
      </c>
      <c r="F730" s="25" t="str">
        <f t="shared" si="118"/>
        <v>MOODUS SC</v>
      </c>
      <c r="G730" s="73"/>
      <c r="H730" s="97">
        <f>VLOOKUP(E730,START_TIMES,2)</f>
        <v>0.41666666666666702</v>
      </c>
      <c r="I730" s="25" t="str">
        <f>VLOOKUP(E730,FallFields1,2)</f>
        <v>City Hill MS, Naugatuck</v>
      </c>
      <c r="J730" s="75"/>
      <c r="M730" s="5" t="s">
        <v>137</v>
      </c>
      <c r="N730" s="5" t="s">
        <v>135</v>
      </c>
    </row>
    <row r="731" spans="1:14" ht="12.75" customHeight="1" thickTop="1" thickBot="1" x14ac:dyDescent="0.4">
      <c r="A731" s="23">
        <v>728</v>
      </c>
      <c r="B731" s="23"/>
      <c r="C731" s="99"/>
      <c r="D731" s="29"/>
      <c r="E731" s="24"/>
      <c r="F731" s="25"/>
      <c r="G731" s="73"/>
      <c r="H731" s="97"/>
      <c r="I731" s="25"/>
      <c r="J731" s="75"/>
      <c r="M731" s="2"/>
      <c r="N731" s="2"/>
    </row>
    <row r="732" spans="1:14" ht="12.75" customHeight="1" thickTop="1" thickBot="1" x14ac:dyDescent="0.4">
      <c r="A732" s="23">
        <v>729</v>
      </c>
      <c r="B732" s="23">
        <v>18</v>
      </c>
      <c r="C732" s="99">
        <v>43037</v>
      </c>
      <c r="D732" s="34" t="s">
        <v>10</v>
      </c>
      <c r="E732" s="24" t="str">
        <f t="shared" ref="E732:F736" si="119">VLOOKUP(M732,Teams,2)</f>
        <v>CLINTON FC</v>
      </c>
      <c r="F732" s="25" t="str">
        <f t="shared" si="119"/>
        <v>GREENWICH ARSENAL 30</v>
      </c>
      <c r="G732" s="73"/>
      <c r="H732" s="97">
        <f>VLOOKUP(E732,START_TIMES,2)</f>
        <v>0.41666666666666702</v>
      </c>
      <c r="I732" s="25" t="str">
        <f>VLOOKUP(E732,FallFields1,2)</f>
        <v>Indian River Sports Complex, Clinton</v>
      </c>
      <c r="J732" s="75"/>
      <c r="M732" s="5" t="s">
        <v>97</v>
      </c>
      <c r="N732" s="5" t="s">
        <v>99</v>
      </c>
    </row>
    <row r="733" spans="1:14" ht="12.75" customHeight="1" thickTop="1" thickBot="1" x14ac:dyDescent="0.4">
      <c r="A733" s="23">
        <v>730</v>
      </c>
      <c r="B733" s="23">
        <v>18</v>
      </c>
      <c r="C733" s="99">
        <v>43037</v>
      </c>
      <c r="D733" s="34" t="s">
        <v>10</v>
      </c>
      <c r="E733" s="24" t="str">
        <f t="shared" si="119"/>
        <v>POLONEZ UNITED</v>
      </c>
      <c r="F733" s="25" t="str">
        <f t="shared" si="119"/>
        <v>MILFORD TUESDAY</v>
      </c>
      <c r="G733" s="73"/>
      <c r="H733" s="97">
        <f>VLOOKUP(E733,START_TIMES,2)</f>
        <v>0.375</v>
      </c>
      <c r="I733" s="25" t="str">
        <f>VLOOKUP(E733,FallFields1,2)</f>
        <v>Cromwell MS, Cromwell</v>
      </c>
      <c r="J733" s="75"/>
      <c r="M733" s="5" t="s">
        <v>100</v>
      </c>
      <c r="N733" s="5" t="s">
        <v>94</v>
      </c>
    </row>
    <row r="734" spans="1:14" ht="12.75" customHeight="1" thickTop="1" thickBot="1" x14ac:dyDescent="0.4">
      <c r="A734" s="23">
        <v>731</v>
      </c>
      <c r="B734" s="23">
        <v>18</v>
      </c>
      <c r="C734" s="99">
        <v>43037</v>
      </c>
      <c r="D734" s="34" t="s">
        <v>10</v>
      </c>
      <c r="E734" s="24" t="str">
        <f t="shared" si="119"/>
        <v>ECUACHAMOS FC</v>
      </c>
      <c r="F734" s="25" t="str">
        <f t="shared" si="119"/>
        <v>SHELTON FC</v>
      </c>
      <c r="G734" s="73"/>
      <c r="H734" s="97">
        <v>0.33333333333333331</v>
      </c>
      <c r="I734" s="25" t="str">
        <f>VLOOKUP(E734,FallFields1,2)</f>
        <v>Witek Park, Derby</v>
      </c>
      <c r="J734" s="75"/>
      <c r="M734" s="5" t="s">
        <v>93</v>
      </c>
      <c r="N734" s="5" t="s">
        <v>95</v>
      </c>
    </row>
    <row r="735" spans="1:14" ht="12.75" customHeight="1" thickTop="1" thickBot="1" x14ac:dyDescent="0.4">
      <c r="A735" s="23">
        <v>732</v>
      </c>
      <c r="B735" s="23">
        <v>18</v>
      </c>
      <c r="C735" s="99">
        <v>43037</v>
      </c>
      <c r="D735" s="34" t="s">
        <v>10</v>
      </c>
      <c r="E735" s="24" t="str">
        <f t="shared" si="119"/>
        <v>VASCO DA GAMA 30</v>
      </c>
      <c r="F735" s="25" t="str">
        <f t="shared" si="119"/>
        <v>NORTH BRANFORD 30</v>
      </c>
      <c r="G735" s="73"/>
      <c r="H735" s="97">
        <f>VLOOKUP(E735,START_TIMES,2)</f>
        <v>0.33333333333333331</v>
      </c>
      <c r="I735" s="25" t="str">
        <f>VLOOKUP(E735,FallFields1,2)</f>
        <v>Wakeman Park, Westport</v>
      </c>
      <c r="J735" s="75"/>
      <c r="M735" s="5" t="s">
        <v>101</v>
      </c>
      <c r="N735" s="5" t="s">
        <v>98</v>
      </c>
    </row>
    <row r="736" spans="1:14" ht="12.75" customHeight="1" thickTop="1" thickBot="1" x14ac:dyDescent="0.4">
      <c r="A736" s="23">
        <v>733</v>
      </c>
      <c r="B736" s="23">
        <v>18</v>
      </c>
      <c r="C736" s="99">
        <v>43037</v>
      </c>
      <c r="D736" s="34" t="s">
        <v>10</v>
      </c>
      <c r="E736" s="24" t="str">
        <f t="shared" si="119"/>
        <v>NEWINGTON PORTUGUESE 30</v>
      </c>
      <c r="F736" s="25" t="str">
        <f t="shared" si="119"/>
        <v>DANBURY UNITED 30</v>
      </c>
      <c r="G736" s="73"/>
      <c r="H736" s="97">
        <f>VLOOKUP(E736,START_TIMES,2)</f>
        <v>0.41666666666666702</v>
      </c>
      <c r="I736" s="25" t="str">
        <f>VLOOKUP(E736,FallFields1,2)</f>
        <v>Martin Kellogg, Newington</v>
      </c>
      <c r="J736" s="75"/>
      <c r="M736" s="5" t="s">
        <v>92</v>
      </c>
      <c r="N736" s="5" t="s">
        <v>96</v>
      </c>
    </row>
    <row r="737" spans="1:14" ht="12.75" customHeight="1" thickTop="1" thickBot="1" x14ac:dyDescent="0.4">
      <c r="A737" s="23">
        <v>734</v>
      </c>
      <c r="B737" s="23" t="s">
        <v>0</v>
      </c>
      <c r="C737" s="99"/>
      <c r="D737" s="29" t="s">
        <v>0</v>
      </c>
      <c r="E737" s="24"/>
      <c r="F737" s="25"/>
      <c r="G737" s="73"/>
      <c r="H737" s="97"/>
      <c r="I737" s="25"/>
      <c r="J737" s="75"/>
      <c r="M737" s="2"/>
      <c r="N737" s="2"/>
    </row>
    <row r="738" spans="1:14" ht="12.75" customHeight="1" thickTop="1" thickBot="1" x14ac:dyDescent="0.4">
      <c r="A738" s="23">
        <v>735</v>
      </c>
      <c r="B738" s="23">
        <v>18</v>
      </c>
      <c r="C738" s="99">
        <v>43037</v>
      </c>
      <c r="D738" s="35" t="s">
        <v>175</v>
      </c>
      <c r="E738" s="24" t="str">
        <f t="shared" ref="E738:F742" si="120">VLOOKUP(M738,Teams,2)</f>
        <v>BYE</v>
      </c>
      <c r="F738" s="25" t="str">
        <f t="shared" si="120"/>
        <v>HENRY  REID FC 30</v>
      </c>
      <c r="G738" s="73"/>
      <c r="H738" s="97">
        <f>VLOOKUP(E738,START_TIMES,2)</f>
        <v>0.41666666666666669</v>
      </c>
      <c r="I738" s="25" t="e">
        <f>VLOOKUP(E738,FallFields1,2)</f>
        <v>#N/A</v>
      </c>
      <c r="J738" s="75"/>
      <c r="M738" s="5" t="s">
        <v>150</v>
      </c>
      <c r="N738" s="5" t="s">
        <v>153</v>
      </c>
    </row>
    <row r="739" spans="1:14" ht="12.75" customHeight="1" thickTop="1" thickBot="1" x14ac:dyDescent="0.4">
      <c r="A739" s="23">
        <v>736</v>
      </c>
      <c r="B739" s="23">
        <v>18</v>
      </c>
      <c r="C739" s="99">
        <v>43037</v>
      </c>
      <c r="D739" s="35" t="s">
        <v>175</v>
      </c>
      <c r="E739" s="24" t="str">
        <f t="shared" si="120"/>
        <v>LITCHFIELD COUNTY BLUES</v>
      </c>
      <c r="F739" s="25" t="str">
        <f t="shared" si="120"/>
        <v>NEWTOWN SALTY DOGS</v>
      </c>
      <c r="G739" s="73"/>
      <c r="H739" s="97">
        <f>VLOOKUP(E739,START_TIMES,2)</f>
        <v>0.41666666666666702</v>
      </c>
      <c r="I739" s="25" t="str">
        <f>VLOOKUP(E739,FallFields1,2)</f>
        <v>Whittlesey Harrison, Morris</v>
      </c>
      <c r="J739" s="75"/>
      <c r="M739" s="5" t="s">
        <v>154</v>
      </c>
      <c r="N739" s="5" t="s">
        <v>157</v>
      </c>
    </row>
    <row r="740" spans="1:14" ht="12.75" customHeight="1" thickTop="1" thickBot="1" x14ac:dyDescent="0.4">
      <c r="A740" s="23">
        <v>737</v>
      </c>
      <c r="B740" s="23">
        <v>18</v>
      </c>
      <c r="C740" s="99">
        <v>43037</v>
      </c>
      <c r="D740" s="35" t="s">
        <v>175</v>
      </c>
      <c r="E740" s="24" t="str">
        <f t="shared" si="120"/>
        <v>CLUB NAPOLI 30</v>
      </c>
      <c r="F740" s="25" t="str">
        <f t="shared" si="120"/>
        <v>STAMFORD FC</v>
      </c>
      <c r="G740" s="73"/>
      <c r="H740" s="97">
        <f>VLOOKUP(E740,START_TIMES,2)</f>
        <v>0.41666666666666702</v>
      </c>
      <c r="I740" s="25" t="str">
        <f>VLOOKUP(E740,FallFields1,2)</f>
        <v>Quinnipiac Park, Cheshire</v>
      </c>
      <c r="J740" s="75"/>
      <c r="M740" s="5" t="s">
        <v>152</v>
      </c>
      <c r="N740" s="5" t="s">
        <v>158</v>
      </c>
    </row>
    <row r="741" spans="1:14" ht="12.75" customHeight="1" thickTop="1" thickBot="1" x14ac:dyDescent="0.4">
      <c r="A741" s="23">
        <v>738</v>
      </c>
      <c r="B741" s="23">
        <v>18</v>
      </c>
      <c r="C741" s="99">
        <v>43037</v>
      </c>
      <c r="D741" s="35" t="s">
        <v>175</v>
      </c>
      <c r="E741" s="24" t="str">
        <f t="shared" si="120"/>
        <v>WATERTOWN GEEZERS</v>
      </c>
      <c r="F741" s="25" t="str">
        <f t="shared" si="120"/>
        <v>NAUGATUCK FUSION</v>
      </c>
      <c r="G741" s="73"/>
      <c r="H741" s="97">
        <f>VLOOKUP(E741,START_TIMES,2)</f>
        <v>0.41666666666666702</v>
      </c>
      <c r="I741" s="25" t="str">
        <f>VLOOKUP(E741,FallFields1,2)</f>
        <v>Swift School, Watertown</v>
      </c>
      <c r="J741" s="75"/>
      <c r="M741" s="5" t="s">
        <v>159</v>
      </c>
      <c r="N741" s="5" t="s">
        <v>156</v>
      </c>
    </row>
    <row r="742" spans="1:14" ht="12.75" customHeight="1" thickTop="1" thickBot="1" x14ac:dyDescent="0.4">
      <c r="A742" s="23">
        <v>739</v>
      </c>
      <c r="B742" s="23">
        <v>18</v>
      </c>
      <c r="C742" s="99">
        <v>43037</v>
      </c>
      <c r="D742" s="35" t="s">
        <v>175</v>
      </c>
      <c r="E742" s="24" t="str">
        <f t="shared" si="120"/>
        <v>MILFORD AMIGOS</v>
      </c>
      <c r="F742" s="25" t="str">
        <f t="shared" si="120"/>
        <v>CASEUS NEW HAVEN FC</v>
      </c>
      <c r="G742" s="73"/>
      <c r="H742" s="97">
        <f>VLOOKUP(E742,START_TIMES,2)</f>
        <v>0.33333333333333331</v>
      </c>
      <c r="I742" s="25" t="str">
        <f>VLOOKUP(E742,FallFields1,2)</f>
        <v>Pease Road, Woodbridge</v>
      </c>
      <c r="J742" s="75"/>
      <c r="M742" s="5" t="s">
        <v>155</v>
      </c>
      <c r="N742" s="5" t="s">
        <v>151</v>
      </c>
    </row>
    <row r="743" spans="1:14" ht="12.75" customHeight="1" thickTop="1" thickBot="1" x14ac:dyDescent="0.4">
      <c r="A743" s="23">
        <v>740</v>
      </c>
      <c r="B743" s="23" t="s">
        <v>0</v>
      </c>
      <c r="C743" s="99"/>
      <c r="D743" s="29" t="s">
        <v>0</v>
      </c>
      <c r="E743" s="24"/>
      <c r="F743" s="25"/>
      <c r="G743" s="73"/>
      <c r="H743" s="97"/>
      <c r="I743" s="25"/>
      <c r="J743" s="75"/>
      <c r="M743" s="2"/>
      <c r="N743" s="2"/>
    </row>
    <row r="744" spans="1:14" ht="12.75" customHeight="1" thickTop="1" thickBot="1" x14ac:dyDescent="0.4">
      <c r="A744" s="23">
        <v>741</v>
      </c>
      <c r="B744" s="23">
        <v>18</v>
      </c>
      <c r="C744" s="99">
        <v>43037</v>
      </c>
      <c r="D744" s="36" t="s">
        <v>11</v>
      </c>
      <c r="E744" s="24" t="str">
        <f t="shared" ref="E744:F748" si="121">VLOOKUP(M744,Teams,2)</f>
        <v>GREENWICH PUMAS</v>
      </c>
      <c r="F744" s="25" t="str">
        <f t="shared" si="121"/>
        <v>CHESHIRE AZZURRI 40</v>
      </c>
      <c r="G744" s="73"/>
      <c r="H744" s="97">
        <f>VLOOKUP(E744,START_TIMES,2)</f>
        <v>0.41666666666666702</v>
      </c>
      <c r="I744" s="25" t="str">
        <f>VLOOKUP(E744,FallFields1,2)</f>
        <v>tbd</v>
      </c>
      <c r="J744" s="75"/>
      <c r="M744" s="5" t="s">
        <v>163</v>
      </c>
      <c r="N744" s="5" t="s">
        <v>160</v>
      </c>
    </row>
    <row r="745" spans="1:14" ht="12.75" customHeight="1" thickTop="1" thickBot="1" x14ac:dyDescent="0.4">
      <c r="A745" s="23">
        <v>742</v>
      </c>
      <c r="B745" s="23">
        <v>18</v>
      </c>
      <c r="C745" s="99">
        <v>43037</v>
      </c>
      <c r="D745" s="36" t="s">
        <v>11</v>
      </c>
      <c r="E745" s="24" t="str">
        <f t="shared" si="121"/>
        <v>VASCO DA GAMA 40</v>
      </c>
      <c r="F745" s="25" t="str">
        <f t="shared" si="121"/>
        <v>NORWALK MARINERS</v>
      </c>
      <c r="G745" s="73"/>
      <c r="H745" s="97">
        <f>VLOOKUP(E745,START_TIMES,2)</f>
        <v>0.41666666666666702</v>
      </c>
      <c r="I745" s="25" t="str">
        <f>VLOOKUP(E745,FallFields1,2)</f>
        <v>Veterans Memorial Park, Bridgeport</v>
      </c>
      <c r="J745" s="75"/>
      <c r="M745" s="5" t="s">
        <v>107</v>
      </c>
      <c r="N745" s="5" t="s">
        <v>104</v>
      </c>
    </row>
    <row r="746" spans="1:14" ht="12.75" customHeight="1" thickTop="1" thickBot="1" x14ac:dyDescent="0.4">
      <c r="A746" s="23">
        <v>743</v>
      </c>
      <c r="B746" s="23">
        <v>18</v>
      </c>
      <c r="C746" s="99">
        <v>43037</v>
      </c>
      <c r="D746" s="36" t="s">
        <v>11</v>
      </c>
      <c r="E746" s="24" t="str">
        <f t="shared" si="121"/>
        <v>FAIRFIELD GAC</v>
      </c>
      <c r="F746" s="25" t="str">
        <f t="shared" si="121"/>
        <v>WATERBURY ALBANIANS</v>
      </c>
      <c r="G746" s="73"/>
      <c r="H746" s="97">
        <f>VLOOKUP(E746,START_TIMES,2)</f>
        <v>0.41666666666666702</v>
      </c>
      <c r="I746" s="25" t="str">
        <f>VLOOKUP(E746,FallFields1,2)</f>
        <v>Ludlowe HS, Fairfield</v>
      </c>
      <c r="J746" s="75"/>
      <c r="M746" s="5" t="s">
        <v>162</v>
      </c>
      <c r="N746" s="5" t="s">
        <v>108</v>
      </c>
    </row>
    <row r="747" spans="1:14" ht="12.75" customHeight="1" thickTop="1" thickBot="1" x14ac:dyDescent="0.4">
      <c r="A747" s="23">
        <v>744</v>
      </c>
      <c r="B747" s="23">
        <v>18</v>
      </c>
      <c r="C747" s="99">
        <v>43037</v>
      </c>
      <c r="D747" s="36" t="s">
        <v>11</v>
      </c>
      <c r="E747" s="24" t="str">
        <f t="shared" si="121"/>
        <v xml:space="preserve">WILTON WARRIORS </v>
      </c>
      <c r="F747" s="25" t="str">
        <f t="shared" si="121"/>
        <v>STORM FC</v>
      </c>
      <c r="G747" s="73"/>
      <c r="H747" s="97">
        <f>VLOOKUP(E747,START_TIMES,2)</f>
        <v>0.41666666666666702</v>
      </c>
      <c r="I747" s="25" t="str">
        <f>VLOOKUP(E747,FallFields1,2)</f>
        <v>Lilly Field, Wilton</v>
      </c>
      <c r="J747" s="75"/>
      <c r="M747" s="5" t="s">
        <v>109</v>
      </c>
      <c r="N747" s="5" t="s">
        <v>106</v>
      </c>
    </row>
    <row r="748" spans="1:14" ht="12.75" customHeight="1" thickTop="1" thickBot="1" x14ac:dyDescent="0.4">
      <c r="A748" s="23">
        <v>745</v>
      </c>
      <c r="B748" s="23">
        <v>18</v>
      </c>
      <c r="C748" s="99">
        <v>43037</v>
      </c>
      <c r="D748" s="36" t="s">
        <v>11</v>
      </c>
      <c r="E748" s="24" t="str">
        <f t="shared" si="121"/>
        <v>RIDGEFIELD KICKS</v>
      </c>
      <c r="F748" s="25" t="str">
        <f t="shared" si="121"/>
        <v>DANBURY UNITED 40</v>
      </c>
      <c r="G748" s="73"/>
      <c r="H748" s="97">
        <f>VLOOKUP(E748,START_TIMES,2)</f>
        <v>0.41666666666666702</v>
      </c>
      <c r="I748" s="25" t="str">
        <f>VLOOKUP(E748,FallFields1,2)</f>
        <v>Scotland Field, Ridgefield</v>
      </c>
      <c r="J748" s="75"/>
      <c r="M748" s="5" t="s">
        <v>105</v>
      </c>
      <c r="N748" s="5" t="s">
        <v>161</v>
      </c>
    </row>
    <row r="749" spans="1:14" ht="12.75" customHeight="1" thickTop="1" thickBot="1" x14ac:dyDescent="0.4">
      <c r="A749" s="23">
        <v>746</v>
      </c>
      <c r="B749" s="23" t="s">
        <v>0</v>
      </c>
      <c r="C749" s="99"/>
      <c r="D749" s="29" t="s">
        <v>0</v>
      </c>
      <c r="E749" s="24"/>
      <c r="F749" s="25"/>
      <c r="G749" s="73"/>
      <c r="H749" s="97"/>
      <c r="I749" s="25"/>
      <c r="J749" s="75"/>
      <c r="M749" s="2"/>
      <c r="N749" s="2"/>
    </row>
    <row r="750" spans="1:14" ht="12.75" customHeight="1" thickTop="1" thickBot="1" x14ac:dyDescent="0.4">
      <c r="A750" s="23">
        <v>747</v>
      </c>
      <c r="B750" s="23">
        <v>18</v>
      </c>
      <c r="C750" s="99">
        <v>43037</v>
      </c>
      <c r="D750" s="37" t="s">
        <v>12</v>
      </c>
      <c r="E750" s="24" t="str">
        <f t="shared" ref="E750:F754" si="122">VLOOKUP(M750,Teams,2)</f>
        <v>DERBY QUITUS</v>
      </c>
      <c r="F750" s="25" t="str">
        <f t="shared" si="122"/>
        <v>GUILFORD BELL CURVE</v>
      </c>
      <c r="G750" s="73"/>
      <c r="H750" s="97">
        <f>VLOOKUP(E750,START_TIMES,2)</f>
        <v>0.41666666666666702</v>
      </c>
      <c r="I750" s="25" t="str">
        <f>VLOOKUP(E750,FallFields1,2)</f>
        <v>Witek Park, Derby</v>
      </c>
      <c r="J750" s="75"/>
      <c r="M750" s="5" t="s">
        <v>110</v>
      </c>
      <c r="N750" s="5" t="s">
        <v>113</v>
      </c>
    </row>
    <row r="751" spans="1:14" ht="12.75" customHeight="1" thickTop="1" thickBot="1" x14ac:dyDescent="0.4">
      <c r="A751" s="23">
        <v>748</v>
      </c>
      <c r="B751" s="23">
        <v>18</v>
      </c>
      <c r="C751" s="99">
        <v>43037</v>
      </c>
      <c r="D751" s="37" t="s">
        <v>12</v>
      </c>
      <c r="E751" s="24" t="str">
        <f t="shared" si="122"/>
        <v xml:space="preserve">NORWALK SPORT COLOMBIA </v>
      </c>
      <c r="F751" s="25" t="str">
        <f t="shared" si="122"/>
        <v xml:space="preserve">GUILFORD CELTIC </v>
      </c>
      <c r="G751" s="73"/>
      <c r="H751" s="97">
        <f>VLOOKUP(E751,START_TIMES,2)</f>
        <v>0.41666666666666702</v>
      </c>
      <c r="I751" s="25" t="str">
        <f>VLOOKUP(E751,FallFields1,2)</f>
        <v>Nathan Hale MS, Norwalk</v>
      </c>
      <c r="J751" s="75"/>
      <c r="M751" s="5" t="s">
        <v>117</v>
      </c>
      <c r="N751" s="5" t="s">
        <v>114</v>
      </c>
    </row>
    <row r="752" spans="1:14" ht="12.75" customHeight="1" thickTop="1" thickBot="1" x14ac:dyDescent="0.4">
      <c r="A752" s="23">
        <v>749</v>
      </c>
      <c r="B752" s="23">
        <v>18</v>
      </c>
      <c r="C752" s="99">
        <v>43037</v>
      </c>
      <c r="D752" s="37" t="s">
        <v>12</v>
      </c>
      <c r="E752" s="24" t="str">
        <f t="shared" si="122"/>
        <v>GREENWICH GUNNERS 40</v>
      </c>
      <c r="F752" s="25" t="str">
        <f t="shared" si="122"/>
        <v>SOUTHEAST ROVERS</v>
      </c>
      <c r="G752" s="73"/>
      <c r="H752" s="97">
        <f>VLOOKUP(E752,START_TIMES,2)</f>
        <v>0.41666666666666702</v>
      </c>
      <c r="I752" s="25" t="str">
        <f>VLOOKUP(E752,FallFields1,2)</f>
        <v>tbd</v>
      </c>
      <c r="J752" s="75"/>
      <c r="M752" s="5" t="s">
        <v>112</v>
      </c>
      <c r="N752" s="5" t="s">
        <v>118</v>
      </c>
    </row>
    <row r="753" spans="1:14" ht="12.75" customHeight="1" thickTop="1" thickBot="1" x14ac:dyDescent="0.4">
      <c r="A753" s="23">
        <v>750</v>
      </c>
      <c r="B753" s="23">
        <v>18</v>
      </c>
      <c r="C753" s="99">
        <v>43037</v>
      </c>
      <c r="D753" s="37" t="s">
        <v>12</v>
      </c>
      <c r="E753" s="24" t="str">
        <f t="shared" si="122"/>
        <v>STAMFORD UNITED</v>
      </c>
      <c r="F753" s="25" t="str">
        <f t="shared" si="122"/>
        <v>NEWINGTON PORTUGUESE 40</v>
      </c>
      <c r="G753" s="73"/>
      <c r="H753" s="97">
        <f>VLOOKUP(E753,START_TIMES,2)</f>
        <v>0.41666666666666702</v>
      </c>
      <c r="I753" s="25" t="str">
        <f>VLOOKUP(E753,FallFields1,2)</f>
        <v>West Beach Fields, Stamford</v>
      </c>
      <c r="J753" s="75"/>
      <c r="M753" s="5" t="s">
        <v>119</v>
      </c>
      <c r="N753" s="5" t="s">
        <v>116</v>
      </c>
    </row>
    <row r="754" spans="1:14" ht="12.75" customHeight="1" thickTop="1" thickBot="1" x14ac:dyDescent="0.4">
      <c r="A754" s="23">
        <v>751</v>
      </c>
      <c r="B754" s="23">
        <v>18</v>
      </c>
      <c r="C754" s="99">
        <v>43037</v>
      </c>
      <c r="D754" s="37" t="s">
        <v>12</v>
      </c>
      <c r="E754" s="24" t="str">
        <f t="shared" si="122"/>
        <v>GREENWICH ARSENAL 40</v>
      </c>
      <c r="F754" s="25" t="str">
        <f t="shared" si="122"/>
        <v>NEW HAVEN AMERICANS</v>
      </c>
      <c r="G754" s="73"/>
      <c r="H754" s="97">
        <f>VLOOKUP(E754,START_TIMES,2)</f>
        <v>0.41666666666666702</v>
      </c>
      <c r="I754" s="25" t="str">
        <f>VLOOKUP(E754,FallFields1,2)</f>
        <v>tbd</v>
      </c>
      <c r="J754" s="75"/>
      <c r="M754" s="5" t="s">
        <v>111</v>
      </c>
      <c r="N754" s="5" t="s">
        <v>115</v>
      </c>
    </row>
    <row r="755" spans="1:14" ht="12.75" customHeight="1" thickTop="1" thickBot="1" x14ac:dyDescent="0.4">
      <c r="A755" s="23">
        <v>752</v>
      </c>
      <c r="B755" s="23" t="s">
        <v>0</v>
      </c>
      <c r="C755" s="99"/>
      <c r="D755" s="29"/>
      <c r="E755" s="24"/>
      <c r="F755" s="25"/>
      <c r="G755" s="73"/>
      <c r="H755" s="97"/>
      <c r="I755" s="25"/>
      <c r="J755" s="75"/>
      <c r="M755" s="2"/>
      <c r="N755" s="2"/>
    </row>
    <row r="756" spans="1:14" ht="12.75" customHeight="1" thickTop="1" thickBot="1" x14ac:dyDescent="0.4">
      <c r="A756" s="23">
        <v>753</v>
      </c>
      <c r="B756" s="23">
        <v>18</v>
      </c>
      <c r="C756" s="99">
        <v>43037</v>
      </c>
      <c r="D756" s="38" t="s">
        <v>13</v>
      </c>
      <c r="E756" s="24" t="str">
        <f t="shared" ref="E756:F760" si="123">VLOOKUP(M756,Teams,2)</f>
        <v xml:space="preserve">CHESHIRE UNITED </v>
      </c>
      <c r="F756" s="25" t="str">
        <f t="shared" si="123"/>
        <v>HENRY  REID FC 40</v>
      </c>
      <c r="G756" s="73"/>
      <c r="H756" s="97">
        <v>0.33333333333333331</v>
      </c>
      <c r="I756" s="25" t="str">
        <f>VLOOKUP(E756,FallFields1,2)</f>
        <v>Quinnipiac Park, Cheshire</v>
      </c>
      <c r="J756" s="75"/>
      <c r="M756" s="5" t="s">
        <v>120</v>
      </c>
      <c r="N756" s="5" t="s">
        <v>123</v>
      </c>
    </row>
    <row r="757" spans="1:14" ht="12.75" customHeight="1" thickTop="1" thickBot="1" x14ac:dyDescent="0.4">
      <c r="A757" s="23">
        <v>754</v>
      </c>
      <c r="B757" s="23">
        <v>18</v>
      </c>
      <c r="C757" s="99">
        <v>43037</v>
      </c>
      <c r="D757" s="38" t="s">
        <v>13</v>
      </c>
      <c r="E757" s="24" t="str">
        <f t="shared" si="123"/>
        <v>STAMFORD CITY</v>
      </c>
      <c r="F757" s="25" t="str">
        <f t="shared" si="123"/>
        <v>NORTH BRANFORD 40</v>
      </c>
      <c r="G757" s="73"/>
      <c r="H757" s="97">
        <v>0.33333333333333331</v>
      </c>
      <c r="I757" s="25" t="str">
        <f>VLOOKUP(E757,FallFields1,2)</f>
        <v>West Beach Fields, Stamford</v>
      </c>
      <c r="J757" s="75"/>
      <c r="M757" s="5" t="s">
        <v>127</v>
      </c>
      <c r="N757" s="5" t="s">
        <v>124</v>
      </c>
    </row>
    <row r="758" spans="1:14" ht="12.75" customHeight="1" thickTop="1" thickBot="1" x14ac:dyDescent="0.4">
      <c r="A758" s="23">
        <v>755</v>
      </c>
      <c r="B758" s="23">
        <v>18</v>
      </c>
      <c r="C758" s="99">
        <v>43037</v>
      </c>
      <c r="D758" s="38" t="s">
        <v>13</v>
      </c>
      <c r="E758" s="24" t="str">
        <f t="shared" si="123"/>
        <v>HAMDEN UNITED</v>
      </c>
      <c r="F758" s="25" t="str">
        <f t="shared" si="123"/>
        <v>WALLINGFORD MORELIA</v>
      </c>
      <c r="G758" s="73"/>
      <c r="H758" s="97">
        <f>VLOOKUP(E758,START_TIMES,2)</f>
        <v>0.41666666666666702</v>
      </c>
      <c r="I758" s="25" t="str">
        <f>VLOOKUP(E758,FallFields1,2)</f>
        <v>Hamden MS, Hamden</v>
      </c>
      <c r="J758" s="75"/>
      <c r="M758" s="5" t="s">
        <v>122</v>
      </c>
      <c r="N758" s="5" t="s">
        <v>128</v>
      </c>
    </row>
    <row r="759" spans="1:14" ht="12.75" customHeight="1" thickTop="1" thickBot="1" x14ac:dyDescent="0.4">
      <c r="A759" s="23">
        <v>756</v>
      </c>
      <c r="B759" s="23">
        <v>18</v>
      </c>
      <c r="C759" s="99">
        <v>43037</v>
      </c>
      <c r="D759" s="38" t="s">
        <v>13</v>
      </c>
      <c r="E759" s="24" t="str">
        <f t="shared" si="123"/>
        <v>WILTON WOLVES</v>
      </c>
      <c r="F759" s="25" t="str">
        <f t="shared" si="123"/>
        <v>PAN ZONES</v>
      </c>
      <c r="G759" s="73"/>
      <c r="H759" s="97">
        <f>VLOOKUP(E759,START_TIMES,2)</f>
        <v>0.41666666666666702</v>
      </c>
      <c r="I759" s="25" t="str">
        <f>VLOOKUP(E759,FallFields1,2)</f>
        <v>Middlebrook School, Wilton</v>
      </c>
      <c r="J759" s="75"/>
      <c r="M759" s="5" t="s">
        <v>129</v>
      </c>
      <c r="N759" s="5" t="s">
        <v>126</v>
      </c>
    </row>
    <row r="760" spans="1:14" ht="12.75" customHeight="1" thickTop="1" thickBot="1" x14ac:dyDescent="0.4">
      <c r="A760" s="23">
        <v>757</v>
      </c>
      <c r="B760" s="23">
        <v>18</v>
      </c>
      <c r="C760" s="99">
        <v>43037</v>
      </c>
      <c r="D760" s="38" t="s">
        <v>13</v>
      </c>
      <c r="E760" s="24" t="str">
        <f t="shared" si="123"/>
        <v>NORTH HAVEN SC</v>
      </c>
      <c r="F760" s="25" t="str">
        <f t="shared" si="123"/>
        <v>ELI'S FC</v>
      </c>
      <c r="G760" s="73"/>
      <c r="H760" s="97">
        <f>VLOOKUP(E760,START_TIMES,2)</f>
        <v>0.41666666666666702</v>
      </c>
      <c r="I760" s="25" t="str">
        <f>VLOOKUP(E760,FallFields1,2)</f>
        <v>Ridge Road, North Haven</v>
      </c>
      <c r="J760" s="75"/>
      <c r="M760" s="5" t="s">
        <v>125</v>
      </c>
      <c r="N760" s="5" t="s">
        <v>121</v>
      </c>
    </row>
    <row r="761" spans="1:14" ht="12.75" customHeight="1" thickTop="1" thickBot="1" x14ac:dyDescent="0.4">
      <c r="A761" s="23">
        <v>758</v>
      </c>
      <c r="B761" s="23" t="s">
        <v>0</v>
      </c>
      <c r="C761" s="99"/>
      <c r="D761" s="29"/>
      <c r="E761" s="24"/>
      <c r="F761" s="25"/>
      <c r="G761" s="73"/>
      <c r="H761" s="97"/>
      <c r="I761" s="25"/>
      <c r="J761" s="75"/>
      <c r="M761" s="2"/>
      <c r="N761" s="2"/>
    </row>
    <row r="762" spans="1:14" ht="12.75" customHeight="1" thickTop="1" thickBot="1" x14ac:dyDescent="0.4">
      <c r="A762" s="23">
        <v>759</v>
      </c>
      <c r="B762" s="23">
        <v>18</v>
      </c>
      <c r="C762" s="99">
        <v>43037</v>
      </c>
      <c r="D762" s="28" t="s">
        <v>102</v>
      </c>
      <c r="E762" s="24" t="str">
        <f t="shared" ref="E762:F766" si="124">VLOOKUP(M762,Teams,2)</f>
        <v xml:space="preserve">GLASTONBURY CELTIC </v>
      </c>
      <c r="F762" s="25" t="str">
        <f t="shared" si="124"/>
        <v>CHESHIRE AZZURRI 50</v>
      </c>
      <c r="G762" s="73"/>
      <c r="H762" s="97">
        <f>VLOOKUP(E762,START_TIMES,2)</f>
        <v>0.41666666666666702</v>
      </c>
      <c r="I762" s="25" t="str">
        <f>VLOOKUP(E762,FallFields1,2)</f>
        <v>Irish American Club, Glastonbury</v>
      </c>
      <c r="J762" s="75"/>
      <c r="M762" s="5" t="s">
        <v>133</v>
      </c>
      <c r="N762" s="5" t="s">
        <v>130</v>
      </c>
    </row>
    <row r="763" spans="1:14" ht="12.75" customHeight="1" thickTop="1" thickBot="1" x14ac:dyDescent="0.4">
      <c r="A763" s="23">
        <v>760</v>
      </c>
      <c r="B763" s="23">
        <v>18</v>
      </c>
      <c r="C763" s="99">
        <v>43037</v>
      </c>
      <c r="D763" s="28" t="s">
        <v>102</v>
      </c>
      <c r="E763" s="24" t="str">
        <f t="shared" si="124"/>
        <v>NEW BRITAIN FALCONS FC</v>
      </c>
      <c r="F763" s="25" t="str">
        <f t="shared" si="124"/>
        <v>GREENWICH GUNNERS 50</v>
      </c>
      <c r="G763" s="73"/>
      <c r="H763" s="97">
        <f>VLOOKUP(E763,START_TIMES,2)</f>
        <v>0.41666666666666702</v>
      </c>
      <c r="I763" s="25" t="str">
        <f>VLOOKUP(E763,FallFields1,2)</f>
        <v>Falcon Field, New Britain</v>
      </c>
      <c r="J763" s="75"/>
      <c r="M763" s="5" t="s">
        <v>141</v>
      </c>
      <c r="N763" s="5" t="s">
        <v>134</v>
      </c>
    </row>
    <row r="764" spans="1:14" ht="12.75" customHeight="1" thickTop="1" thickBot="1" x14ac:dyDescent="0.4">
      <c r="A764" s="23">
        <v>761</v>
      </c>
      <c r="B764" s="23">
        <v>18</v>
      </c>
      <c r="C764" s="99">
        <v>43037</v>
      </c>
      <c r="D764" s="28" t="s">
        <v>102</v>
      </c>
      <c r="E764" s="24" t="str">
        <f t="shared" si="124"/>
        <v>DARIEN BLUE WAVE</v>
      </c>
      <c r="F764" s="25" t="str">
        <f t="shared" si="124"/>
        <v>POLONIA FALCON STARS FC</v>
      </c>
      <c r="G764" s="73"/>
      <c r="H764" s="97">
        <f>VLOOKUP(E764,START_TIMES,2)</f>
        <v>0.375</v>
      </c>
      <c r="I764" s="25" t="str">
        <f>VLOOKUP(E764,FallFields1,2)</f>
        <v>Middlesex MS (Lower), Darien</v>
      </c>
      <c r="J764" s="75"/>
      <c r="M764" s="5" t="s">
        <v>132</v>
      </c>
      <c r="N764" s="5" t="s">
        <v>142</v>
      </c>
    </row>
    <row r="765" spans="1:14" ht="12.75" customHeight="1" thickTop="1" thickBot="1" x14ac:dyDescent="0.4">
      <c r="A765" s="23">
        <v>762</v>
      </c>
      <c r="B765" s="23">
        <v>18</v>
      </c>
      <c r="C765" s="99">
        <v>43037</v>
      </c>
      <c r="D765" s="28" t="s">
        <v>102</v>
      </c>
      <c r="E765" s="24" t="str">
        <f t="shared" si="124"/>
        <v>VASCO DA GAMA 50</v>
      </c>
      <c r="F765" s="25" t="str">
        <f t="shared" si="124"/>
        <v>HARTFORD CAVALIERS</v>
      </c>
      <c r="G765" s="73"/>
      <c r="H765" s="97">
        <f>VLOOKUP(E765,START_TIMES,2)</f>
        <v>0.41666666666666702</v>
      </c>
      <c r="I765" s="25" t="str">
        <f>VLOOKUP(E765,FallFields1,2)</f>
        <v>Veterans Memorial Park, Bridgeport</v>
      </c>
      <c r="J765" s="75"/>
      <c r="M765" s="5" t="s">
        <v>144</v>
      </c>
      <c r="N765" s="5" t="s">
        <v>138</v>
      </c>
    </row>
    <row r="766" spans="1:14" ht="12.75" customHeight="1" thickTop="1" thickBot="1" x14ac:dyDescent="0.4">
      <c r="A766" s="23">
        <v>763</v>
      </c>
      <c r="B766" s="23">
        <v>18</v>
      </c>
      <c r="C766" s="99">
        <v>43037</v>
      </c>
      <c r="D766" s="28" t="s">
        <v>102</v>
      </c>
      <c r="E766" s="24" t="str">
        <f t="shared" si="124"/>
        <v>GUILFORD BLACK EAGLES</v>
      </c>
      <c r="F766" s="25" t="str">
        <f t="shared" si="124"/>
        <v>CLUB NAPOLI 50</v>
      </c>
      <c r="G766" s="73"/>
      <c r="H766" s="97">
        <f>VLOOKUP(E766,START_TIMES,2)</f>
        <v>0.41666666666666702</v>
      </c>
      <c r="I766" s="25" t="str">
        <f>VLOOKUP(E766,FallFields1,2)</f>
        <v>Calvin Leete School, Guilford</v>
      </c>
      <c r="J766" s="75"/>
      <c r="M766" s="5" t="s">
        <v>136</v>
      </c>
      <c r="N766" s="5" t="s">
        <v>131</v>
      </c>
    </row>
    <row r="767" spans="1:14" ht="12.75" customHeight="1" thickTop="1" thickBot="1" x14ac:dyDescent="0.4">
      <c r="A767" s="23">
        <v>764</v>
      </c>
      <c r="B767" s="23" t="s">
        <v>0</v>
      </c>
      <c r="C767" s="99"/>
      <c r="D767" s="29"/>
      <c r="E767" s="24"/>
      <c r="F767" s="25"/>
      <c r="G767" s="73"/>
      <c r="H767" s="97"/>
      <c r="I767" s="25"/>
      <c r="J767" s="75"/>
      <c r="M767" s="5"/>
      <c r="N767" s="5"/>
    </row>
    <row r="768" spans="1:14" ht="12.75" customHeight="1" thickTop="1" thickBot="1" x14ac:dyDescent="0.4">
      <c r="A768" s="23">
        <v>765</v>
      </c>
      <c r="B768" s="23">
        <v>18</v>
      </c>
      <c r="C768" s="99">
        <v>43037</v>
      </c>
      <c r="D768" s="39" t="s">
        <v>103</v>
      </c>
      <c r="E768" s="24" t="str">
        <f t="shared" ref="E768:F772" si="125">VLOOKUP(M768,Teams,2)</f>
        <v>EAST HAVEN SC</v>
      </c>
      <c r="F768" s="25" t="str">
        <f t="shared" si="125"/>
        <v>GREENWICH PUMAS LEGENDS</v>
      </c>
      <c r="G768" s="73"/>
      <c r="H768" s="97">
        <f>VLOOKUP(E768,START_TIMES,2)</f>
        <v>0.41666666666666702</v>
      </c>
      <c r="I768" s="25" t="str">
        <f>VLOOKUP(E768,FallFields1,2)</f>
        <v>Moulthrop Field, East Haven</v>
      </c>
      <c r="J768" s="75"/>
      <c r="M768" s="5" t="s">
        <v>146</v>
      </c>
      <c r="N768" s="5" t="s">
        <v>149</v>
      </c>
    </row>
    <row r="769" spans="1:14" ht="12.75" customHeight="1" thickTop="1" thickBot="1" x14ac:dyDescent="0.4">
      <c r="A769" s="23">
        <v>766</v>
      </c>
      <c r="B769" s="23">
        <v>18</v>
      </c>
      <c r="C769" s="99">
        <v>43037</v>
      </c>
      <c r="D769" s="39" t="s">
        <v>103</v>
      </c>
      <c r="E769" s="24" t="str">
        <f t="shared" si="125"/>
        <v>SOUTHBURY BOOMERS</v>
      </c>
      <c r="F769" s="25" t="str">
        <f t="shared" si="125"/>
        <v>MOODUS SC</v>
      </c>
      <c r="G769" s="73"/>
      <c r="H769" s="97">
        <f>VLOOKUP(E769,START_TIMES,2)</f>
        <v>0.41666666666666702</v>
      </c>
      <c r="I769" s="25" t="str">
        <f>VLOOKUP(E769,FallFields1,2)</f>
        <v>Settlers Park, Southbury</v>
      </c>
      <c r="J769" s="75"/>
      <c r="M769" s="5" t="s">
        <v>140</v>
      </c>
      <c r="N769" s="5" t="s">
        <v>135</v>
      </c>
    </row>
    <row r="770" spans="1:14" ht="12.75" customHeight="1" thickTop="1" thickBot="1" x14ac:dyDescent="0.4">
      <c r="A770" s="23">
        <v>767</v>
      </c>
      <c r="B770" s="23">
        <v>18</v>
      </c>
      <c r="C770" s="99">
        <v>43037</v>
      </c>
      <c r="D770" s="39" t="s">
        <v>103</v>
      </c>
      <c r="E770" s="24" t="str">
        <f t="shared" si="125"/>
        <v>GREENWICH ARSENAL 50</v>
      </c>
      <c r="F770" s="25" t="str">
        <f t="shared" si="125"/>
        <v>WATERBURY PONTES</v>
      </c>
      <c r="G770" s="73"/>
      <c r="H770" s="97">
        <f>VLOOKUP(E770,START_TIMES,2)</f>
        <v>0.41666666666666702</v>
      </c>
      <c r="I770" s="25" t="str">
        <f>VLOOKUP(E770,FallFields1,2)</f>
        <v>tbd</v>
      </c>
      <c r="J770" s="75"/>
      <c r="M770" s="5" t="s">
        <v>148</v>
      </c>
      <c r="N770" s="5" t="s">
        <v>143</v>
      </c>
    </row>
    <row r="771" spans="1:14" ht="12.75" customHeight="1" thickTop="1" thickBot="1" x14ac:dyDescent="0.4">
      <c r="A771" s="23">
        <v>768</v>
      </c>
      <c r="B771" s="23">
        <v>18</v>
      </c>
      <c r="C771" s="99">
        <v>43037</v>
      </c>
      <c r="D771" s="39" t="s">
        <v>103</v>
      </c>
      <c r="E771" s="24" t="str">
        <f t="shared" si="125"/>
        <v>WEST HAVEN GRAYS</v>
      </c>
      <c r="F771" s="25" t="str">
        <f t="shared" si="125"/>
        <v>NORTH BRANFORD LEGENDS</v>
      </c>
      <c r="G771" s="73"/>
      <c r="H771" s="97">
        <f>VLOOKUP(E771,START_TIMES,2)</f>
        <v>0.41666666666666702</v>
      </c>
      <c r="I771" s="25" t="str">
        <f>VLOOKUP(E771,FallFields1,2)</f>
        <v>Pagels Field, West Haven</v>
      </c>
      <c r="J771" s="75"/>
      <c r="M771" s="5" t="s">
        <v>145</v>
      </c>
      <c r="N771" s="5" t="s">
        <v>139</v>
      </c>
    </row>
    <row r="772" spans="1:14" ht="12.75" customHeight="1" thickTop="1" thickBot="1" x14ac:dyDescent="0.4">
      <c r="A772" s="23">
        <v>769</v>
      </c>
      <c r="B772" s="23">
        <v>18</v>
      </c>
      <c r="C772" s="99">
        <v>43037</v>
      </c>
      <c r="D772" s="39" t="s">
        <v>103</v>
      </c>
      <c r="E772" s="24" t="str">
        <f t="shared" si="125"/>
        <v>NAUGATUCK RIVER RATS</v>
      </c>
      <c r="F772" s="25" t="str">
        <f t="shared" si="125"/>
        <v>FARMINGTON WHITE OWLS</v>
      </c>
      <c r="G772" s="73"/>
      <c r="H772" s="97">
        <f>VLOOKUP(E772,START_TIMES,2)</f>
        <v>0.41666666666666702</v>
      </c>
      <c r="I772" s="25" t="str">
        <f>VLOOKUP(E772,FallFields1,2)</f>
        <v>City Hill MS, Naugatuck</v>
      </c>
      <c r="J772" s="75"/>
      <c r="M772" s="5" t="s">
        <v>137</v>
      </c>
      <c r="N772" s="5" t="s">
        <v>147</v>
      </c>
    </row>
    <row r="773" spans="1:14" ht="12.75" customHeight="1" thickTop="1" x14ac:dyDescent="0.35">
      <c r="A773" s="23">
        <v>770</v>
      </c>
      <c r="B773" s="23"/>
      <c r="C773" s="99"/>
      <c r="D773" s="29"/>
      <c r="E773" s="24"/>
      <c r="F773" s="24"/>
      <c r="G773" s="73"/>
      <c r="H773" s="97"/>
      <c r="I773" s="25"/>
      <c r="J773" s="75"/>
      <c r="M773" s="2"/>
      <c r="N773" s="2"/>
    </row>
    <row r="774" spans="1:14" ht="12.75" customHeight="1" x14ac:dyDescent="0.35">
      <c r="A774" s="23">
        <v>771</v>
      </c>
      <c r="B774" s="23"/>
      <c r="C774" s="99"/>
      <c r="D774" s="29"/>
      <c r="E774" s="24"/>
      <c r="F774" s="24"/>
      <c r="G774" s="73"/>
      <c r="H774" s="97"/>
      <c r="I774" s="25"/>
      <c r="J774" s="75"/>
      <c r="M774" s="2"/>
      <c r="N774" s="2"/>
    </row>
    <row r="775" spans="1:14" ht="12.75" customHeight="1" thickBot="1" x14ac:dyDescent="0.4">
      <c r="A775" s="23">
        <v>772</v>
      </c>
      <c r="B775" s="23"/>
      <c r="C775" s="99"/>
      <c r="D775" s="29"/>
      <c r="E775" s="24"/>
      <c r="F775" s="24"/>
      <c r="G775" s="73"/>
      <c r="H775" s="97"/>
      <c r="I775" s="25"/>
      <c r="J775" s="75"/>
      <c r="M775" s="2"/>
      <c r="N775" s="2"/>
    </row>
    <row r="776" spans="1:14" ht="12.75" customHeight="1" thickTop="1" thickBot="1" x14ac:dyDescent="0.4">
      <c r="A776" s="23">
        <v>773</v>
      </c>
      <c r="B776" s="23"/>
      <c r="C776" s="99"/>
      <c r="D776" s="29"/>
      <c r="E776" s="24"/>
      <c r="F776" s="24"/>
      <c r="G776" s="78" t="s">
        <v>204</v>
      </c>
      <c r="H776" s="97"/>
      <c r="I776" s="25"/>
      <c r="J776" s="75"/>
      <c r="M776" s="2"/>
      <c r="N776" s="2"/>
    </row>
    <row r="777" spans="1:14" ht="12.75" customHeight="1" thickTop="1" thickBot="1" x14ac:dyDescent="0.4">
      <c r="A777" s="23">
        <v>774</v>
      </c>
      <c r="B777" s="23" t="s">
        <v>0</v>
      </c>
      <c r="C777" s="86"/>
      <c r="D777" s="29" t="s">
        <v>0</v>
      </c>
      <c r="E777" s="24"/>
      <c r="F777" s="24"/>
      <c r="G777" s="77" t="s">
        <v>204</v>
      </c>
      <c r="H777" s="97"/>
      <c r="I777" s="25"/>
      <c r="J777" s="75"/>
      <c r="M777" s="2"/>
      <c r="N777" s="2"/>
    </row>
    <row r="778" spans="1:14" ht="12.75" customHeight="1" thickTop="1" x14ac:dyDescent="0.25">
      <c r="G778" s="74"/>
      <c r="H778" s="96"/>
    </row>
    <row r="779" spans="1:14" ht="12.75" customHeight="1" x14ac:dyDescent="0.25">
      <c r="H779" s="96"/>
    </row>
    <row r="780" spans="1:14" x14ac:dyDescent="0.25">
      <c r="H780" s="96"/>
    </row>
    <row r="787" spans="8:8" x14ac:dyDescent="0.25">
      <c r="H787" s="96"/>
    </row>
    <row r="788" spans="8:8" x14ac:dyDescent="0.25">
      <c r="H788" s="96"/>
    </row>
    <row r="789" spans="8:8" x14ac:dyDescent="0.25">
      <c r="H789" s="96"/>
    </row>
    <row r="790" spans="8:8" x14ac:dyDescent="0.25">
      <c r="H790" s="96"/>
    </row>
    <row r="791" spans="8:8" x14ac:dyDescent="0.25">
      <c r="H791" s="96"/>
    </row>
    <row r="792" spans="8:8" x14ac:dyDescent="0.25">
      <c r="H792" s="96"/>
    </row>
    <row r="793" spans="8:8" x14ac:dyDescent="0.25">
      <c r="H793" s="96"/>
    </row>
    <row r="794" spans="8:8" x14ac:dyDescent="0.25">
      <c r="H794" s="96"/>
    </row>
    <row r="795" spans="8:8" x14ac:dyDescent="0.25">
      <c r="H795" s="96"/>
    </row>
    <row r="796" spans="8:8" x14ac:dyDescent="0.25">
      <c r="H796" s="96"/>
    </row>
    <row r="797" spans="8:8" x14ac:dyDescent="0.25">
      <c r="H797" s="96"/>
    </row>
    <row r="798" spans="8:8" x14ac:dyDescent="0.25">
      <c r="H798" s="96"/>
    </row>
    <row r="799" spans="8:8" x14ac:dyDescent="0.25">
      <c r="H799" s="96"/>
    </row>
    <row r="800" spans="8:8" x14ac:dyDescent="0.25">
      <c r="H800" s="96"/>
    </row>
    <row r="801" spans="8:8" x14ac:dyDescent="0.25">
      <c r="H801" s="96"/>
    </row>
    <row r="802" spans="8:8" x14ac:dyDescent="0.25">
      <c r="H802" s="96"/>
    </row>
    <row r="803" spans="8:8" x14ac:dyDescent="0.25">
      <c r="H803" s="96"/>
    </row>
    <row r="804" spans="8:8" x14ac:dyDescent="0.25">
      <c r="H804" s="96"/>
    </row>
    <row r="805" spans="8:8" x14ac:dyDescent="0.25">
      <c r="H805" s="96"/>
    </row>
    <row r="806" spans="8:8" x14ac:dyDescent="0.25">
      <c r="H806" s="96"/>
    </row>
    <row r="807" spans="8:8" x14ac:dyDescent="0.25">
      <c r="H807" s="96"/>
    </row>
    <row r="808" spans="8:8" x14ac:dyDescent="0.25">
      <c r="H808" s="96"/>
    </row>
    <row r="809" spans="8:8" x14ac:dyDescent="0.25">
      <c r="H809" s="96"/>
    </row>
    <row r="810" spans="8:8" x14ac:dyDescent="0.25">
      <c r="H810" s="96"/>
    </row>
    <row r="811" spans="8:8" x14ac:dyDescent="0.25">
      <c r="H811" s="96"/>
    </row>
    <row r="812" spans="8:8" x14ac:dyDescent="0.25">
      <c r="H812" s="96"/>
    </row>
    <row r="813" spans="8:8" x14ac:dyDescent="0.25">
      <c r="H813" s="96"/>
    </row>
    <row r="814" spans="8:8" x14ac:dyDescent="0.25">
      <c r="H814" s="96"/>
    </row>
    <row r="815" spans="8:8" x14ac:dyDescent="0.25">
      <c r="H815" s="96"/>
    </row>
    <row r="816" spans="8:8" x14ac:dyDescent="0.25">
      <c r="H816" s="96"/>
    </row>
    <row r="817" spans="8:8" x14ac:dyDescent="0.25">
      <c r="H817" s="96"/>
    </row>
    <row r="818" spans="8:8" x14ac:dyDescent="0.25">
      <c r="H818" s="96"/>
    </row>
    <row r="819" spans="8:8" x14ac:dyDescent="0.25">
      <c r="H819" s="96"/>
    </row>
    <row r="820" spans="8:8" x14ac:dyDescent="0.25">
      <c r="H820" s="96"/>
    </row>
    <row r="821" spans="8:8" x14ac:dyDescent="0.25">
      <c r="H821" s="96"/>
    </row>
    <row r="822" spans="8:8" x14ac:dyDescent="0.25">
      <c r="H822" s="96"/>
    </row>
    <row r="823" spans="8:8" x14ac:dyDescent="0.25">
      <c r="H823" s="96"/>
    </row>
    <row r="824" spans="8:8" x14ac:dyDescent="0.25">
      <c r="H824" s="96"/>
    </row>
    <row r="825" spans="8:8" x14ac:dyDescent="0.25">
      <c r="H825" s="96"/>
    </row>
    <row r="826" spans="8:8" x14ac:dyDescent="0.25">
      <c r="H826" s="96"/>
    </row>
    <row r="827" spans="8:8" x14ac:dyDescent="0.25">
      <c r="H827" s="96"/>
    </row>
    <row r="828" spans="8:8" x14ac:dyDescent="0.25">
      <c r="H828" s="96"/>
    </row>
    <row r="829" spans="8:8" x14ac:dyDescent="0.25">
      <c r="H829" s="96"/>
    </row>
    <row r="830" spans="8:8" x14ac:dyDescent="0.25">
      <c r="H830" s="96"/>
    </row>
    <row r="831" spans="8:8" x14ac:dyDescent="0.25">
      <c r="H831" s="96"/>
    </row>
    <row r="832" spans="8:8" x14ac:dyDescent="0.25">
      <c r="H832" s="96"/>
    </row>
    <row r="833" spans="8:8" x14ac:dyDescent="0.25">
      <c r="H833" s="96"/>
    </row>
    <row r="834" spans="8:8" x14ac:dyDescent="0.25">
      <c r="H834" s="96"/>
    </row>
    <row r="835" spans="8:8" x14ac:dyDescent="0.25">
      <c r="H835" s="96"/>
    </row>
    <row r="836" spans="8:8" x14ac:dyDescent="0.25">
      <c r="H836" s="96"/>
    </row>
    <row r="837" spans="8:8" x14ac:dyDescent="0.25">
      <c r="H837" s="96"/>
    </row>
    <row r="838" spans="8:8" x14ac:dyDescent="0.25">
      <c r="H838" s="96"/>
    </row>
    <row r="839" spans="8:8" x14ac:dyDescent="0.25">
      <c r="H839" s="96"/>
    </row>
    <row r="840" spans="8:8" x14ac:dyDescent="0.25">
      <c r="H840" s="96"/>
    </row>
    <row r="841" spans="8:8" x14ac:dyDescent="0.25">
      <c r="H841" s="96"/>
    </row>
    <row r="842" spans="8:8" x14ac:dyDescent="0.25">
      <c r="H842" s="96"/>
    </row>
    <row r="843" spans="8:8" x14ac:dyDescent="0.25">
      <c r="H843" s="96"/>
    </row>
    <row r="844" spans="8:8" x14ac:dyDescent="0.25">
      <c r="H844" s="96"/>
    </row>
    <row r="845" spans="8:8" x14ac:dyDescent="0.25">
      <c r="H845" s="96"/>
    </row>
    <row r="846" spans="8:8" x14ac:dyDescent="0.25">
      <c r="H846" s="96"/>
    </row>
    <row r="847" spans="8:8" x14ac:dyDescent="0.25">
      <c r="H847" s="96"/>
    </row>
    <row r="848" spans="8:8" x14ac:dyDescent="0.25">
      <c r="H848" s="96"/>
    </row>
    <row r="849" spans="8:8" x14ac:dyDescent="0.25">
      <c r="H849" s="96"/>
    </row>
    <row r="850" spans="8:8" x14ac:dyDescent="0.25">
      <c r="H850" s="96"/>
    </row>
    <row r="851" spans="8:8" x14ac:dyDescent="0.25">
      <c r="H851" s="96"/>
    </row>
    <row r="852" spans="8:8" x14ac:dyDescent="0.25">
      <c r="H852" s="96"/>
    </row>
    <row r="853" spans="8:8" x14ac:dyDescent="0.25">
      <c r="H853" s="96"/>
    </row>
    <row r="854" spans="8:8" x14ac:dyDescent="0.25">
      <c r="H854" s="96"/>
    </row>
    <row r="855" spans="8:8" x14ac:dyDescent="0.25">
      <c r="H855" s="96"/>
    </row>
    <row r="856" spans="8:8" x14ac:dyDescent="0.25">
      <c r="H856" s="96"/>
    </row>
    <row r="857" spans="8:8" x14ac:dyDescent="0.25">
      <c r="H857" s="96"/>
    </row>
    <row r="858" spans="8:8" x14ac:dyDescent="0.25">
      <c r="H858" s="96"/>
    </row>
    <row r="859" spans="8:8" x14ac:dyDescent="0.25">
      <c r="H859" s="96"/>
    </row>
    <row r="860" spans="8:8" x14ac:dyDescent="0.25">
      <c r="H860" s="96"/>
    </row>
    <row r="861" spans="8:8" x14ac:dyDescent="0.25">
      <c r="H861" s="96"/>
    </row>
    <row r="862" spans="8:8" x14ac:dyDescent="0.25">
      <c r="H862" s="96"/>
    </row>
    <row r="863" spans="8:8" x14ac:dyDescent="0.25">
      <c r="H863" s="96"/>
    </row>
    <row r="864" spans="8:8" x14ac:dyDescent="0.25">
      <c r="H864" s="96"/>
    </row>
    <row r="865" spans="8:8" x14ac:dyDescent="0.25">
      <c r="H865" s="96"/>
    </row>
    <row r="866" spans="8:8" x14ac:dyDescent="0.25">
      <c r="H866" s="96"/>
    </row>
    <row r="867" spans="8:8" x14ac:dyDescent="0.25">
      <c r="H867" s="96"/>
    </row>
    <row r="868" spans="8:8" x14ac:dyDescent="0.25">
      <c r="H868" s="96"/>
    </row>
    <row r="869" spans="8:8" x14ac:dyDescent="0.25">
      <c r="H869" s="96"/>
    </row>
    <row r="870" spans="8:8" x14ac:dyDescent="0.25">
      <c r="H870" s="96"/>
    </row>
  </sheetData>
  <sortState xmlns:xlrd2="http://schemas.microsoft.com/office/spreadsheetml/2017/richdata2" ref="A4:N777">
    <sortCondition ref="A4:A777"/>
  </sortState>
  <customSheetViews>
    <customSheetView guid="{7C5E7431-A90F-4AC4-9A07-BA1041730F4D}" scale="85" showPageBreaks="1" printArea="1" topLeftCell="A733">
      <selection activeCell="G777" sqref="G777"/>
      <colBreaks count="1" manualBreakCount="1">
        <brk id="10" max="800" man="1"/>
      </colBreaks>
      <pageMargins left="0.75" right="0.75" top="1" bottom="1" header="0.5" footer="0.5"/>
      <pageSetup scale="53" orientation="landscape" r:id="rId1"/>
      <headerFooter alignWithMargins="0"/>
    </customSheetView>
  </customSheetViews>
  <mergeCells count="2">
    <mergeCell ref="B1:J1"/>
    <mergeCell ref="AD1:AE1"/>
  </mergeCells>
  <pageMargins left="0.75" right="0.75" top="1" bottom="1" header="0.5" footer="0.5"/>
  <pageSetup scale="53" orientation="landscape" r:id="rId2"/>
  <headerFooter alignWithMargins="0"/>
  <colBreaks count="1" manualBreakCount="1">
    <brk id="10" max="8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MASTER 10 Team</vt:lpstr>
      <vt:lpstr>MASTER 10 Team (2)</vt:lpstr>
      <vt:lpstr>Greenwich</vt:lpstr>
      <vt:lpstr>workingsheet 60 TEAMS</vt:lpstr>
      <vt:lpstr>14 Teams</vt:lpstr>
      <vt:lpstr>6 TEAMS</vt:lpstr>
      <vt:lpstr>workingsheet 70 TEAMS</vt:lpstr>
      <vt:lpstr>workingsheet 66 TEAMS</vt:lpstr>
      <vt:lpstr>MASTER  10 Teams</vt:lpstr>
      <vt:lpstr>8 TEAMS</vt:lpstr>
      <vt:lpstr>12 Teams</vt:lpstr>
      <vt:lpstr>16 TEAMS Crossover (2)</vt:lpstr>
      <vt:lpstr>16 TEAMS Crossover</vt:lpstr>
      <vt:lpstr>Instructions</vt:lpstr>
      <vt:lpstr>BACKUP TEAM START 10 teams</vt:lpstr>
      <vt:lpstr>maimone</vt:lpstr>
      <vt:lpstr>Ref asgn teams</vt:lpstr>
      <vt:lpstr>Venues</vt:lpstr>
      <vt:lpstr>MASTER 12 Teams befoe chngs</vt:lpstr>
      <vt:lpstr>maimone!FallFields</vt:lpstr>
      <vt:lpstr>'MASTER  10 Teams'!FallFields</vt:lpstr>
      <vt:lpstr>'MASTER 10 Team'!FallFields</vt:lpstr>
      <vt:lpstr>'MASTER 10 Team (2)'!FallFields</vt:lpstr>
      <vt:lpstr>'MASTER 12 Teams befoe chngs'!FallFields</vt:lpstr>
      <vt:lpstr>maimone!FallFields1</vt:lpstr>
      <vt:lpstr>'MASTER  10 Teams'!FallFields1</vt:lpstr>
      <vt:lpstr>'MASTER 10 Team'!FallFields1</vt:lpstr>
      <vt:lpstr>'MASTER 10 Team (2)'!FallFields1</vt:lpstr>
      <vt:lpstr>'MASTER 12 Teams befoe chngs'!FallFields1</vt:lpstr>
      <vt:lpstr>maimone!fields</vt:lpstr>
      <vt:lpstr>'MASTER  10 Teams'!fields</vt:lpstr>
      <vt:lpstr>'MASTER 10 Team'!fields</vt:lpstr>
      <vt:lpstr>'MASTER 10 Team (2)'!fields</vt:lpstr>
      <vt:lpstr>'MASTER 12 Teams befoe chngs'!fields</vt:lpstr>
      <vt:lpstr>home</vt:lpstr>
      <vt:lpstr>'MASTER  10 Teams'!Mirror_Master</vt:lpstr>
      <vt:lpstr>'MASTER 10 Team'!Mirror_Master</vt:lpstr>
      <vt:lpstr>'MASTER 10 Team (2)'!Mirror_Master</vt:lpstr>
      <vt:lpstr>'MASTER 12 Teams befoe chngs'!Mirror_Master</vt:lpstr>
      <vt:lpstr>maimone!Print_Area</vt:lpstr>
      <vt:lpstr>'MASTER  10 Teams'!Print_Area</vt:lpstr>
      <vt:lpstr>'MASTER 10 Team'!Print_Area</vt:lpstr>
      <vt:lpstr>'MASTER 10 Team (2)'!Print_Area</vt:lpstr>
      <vt:lpstr>'MASTER 12 Teams befoe chngs'!Print_Area</vt:lpstr>
      <vt:lpstr>maimone!START_TIMES</vt:lpstr>
      <vt:lpstr>'MASTER 10 Team'!START_TIMES</vt:lpstr>
      <vt:lpstr>'MASTER 10 Team (2)'!START_TIMES</vt:lpstr>
      <vt:lpstr>'MASTER 12 Teams befoe chngs'!START_TIMES</vt:lpstr>
      <vt:lpstr>START_TIMES</vt:lpstr>
      <vt:lpstr>maimone!Teams</vt:lpstr>
      <vt:lpstr>'MASTER  10 Teams'!Teams</vt:lpstr>
      <vt:lpstr>'MASTER 10 Team'!Teams</vt:lpstr>
      <vt:lpstr>'MASTER 10 Team (2)'!Teams</vt:lpstr>
      <vt:lpstr>'MASTER 12 Teams befoe chngs'!Teams</vt:lpstr>
      <vt:lpstr>visitor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SCHECHTER</dc:creator>
  <cp:lastModifiedBy>Schechter</cp:lastModifiedBy>
  <cp:lastPrinted>2019-09-25T14:52:11Z</cp:lastPrinted>
  <dcterms:created xsi:type="dcterms:W3CDTF">2016-03-07T15:58:03Z</dcterms:created>
  <dcterms:modified xsi:type="dcterms:W3CDTF">2021-05-01T12:41:08Z</dcterms:modified>
</cp:coreProperties>
</file>