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1.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ULVMCTMFIL204\Desktop204B$\SBohio\Desktop\Personal stuff\Fiverr\Budget 2\"/>
    </mc:Choice>
  </mc:AlternateContent>
  <xr:revisionPtr revIDLastSave="0" documentId="13_ncr:1_{394605C8-272A-472A-B2FC-7B75F05376CB}" xr6:coauthVersionLast="45" xr6:coauthVersionMax="45" xr10:uidLastSave="{00000000-0000-0000-0000-000000000000}"/>
  <bookViews>
    <workbookView xWindow="-110" yWindow="-110" windowWidth="19420" windowHeight="10420" firstSheet="1" activeTab="1" xr2:uid="{00000000-000D-0000-FFFF-FFFF00000000}"/>
  </bookViews>
  <sheets>
    <sheet name="Sheet1" sheetId="6" state="hidden" r:id="rId1"/>
    <sheet name="Top Sheet" sheetId="1" r:id="rId2"/>
    <sheet name="Graphs" sheetId="8" r:id="rId3"/>
    <sheet name="Assumptions summary" sheetId="2" r:id="rId4"/>
    <sheet name="Back end working" sheetId="7" r:id="rId5"/>
    <sheet name="Sheet4"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7" l="1"/>
  <c r="C29" i="7"/>
  <c r="D44" i="7"/>
  <c r="C44" i="7"/>
  <c r="C15" i="7"/>
  <c r="D14" i="7" s="1"/>
  <c r="D7" i="7" l="1"/>
  <c r="D8" i="7"/>
  <c r="D9" i="7"/>
  <c r="D10" i="7"/>
  <c r="D11" i="7"/>
  <c r="D12" i="7"/>
  <c r="D13" i="7"/>
  <c r="B2" i="1"/>
  <c r="E5" i="1"/>
  <c r="D5" i="1"/>
  <c r="D6" i="1"/>
  <c r="E12" i="7" l="1"/>
  <c r="D22" i="1" s="1"/>
  <c r="E11" i="7"/>
  <c r="D21" i="1" s="1"/>
  <c r="E10" i="7"/>
  <c r="D20" i="1" s="1"/>
  <c r="E8" i="7"/>
  <c r="D18" i="1" s="1"/>
  <c r="E14" i="1"/>
  <c r="D14" i="1"/>
  <c r="E4" i="7" s="1"/>
  <c r="E14" i="7" s="1"/>
  <c r="D24" i="1" s="1"/>
  <c r="E6" i="1"/>
  <c r="E9" i="7" l="1"/>
  <c r="D19" i="1" s="1"/>
  <c r="E13" i="7"/>
  <c r="D23" i="1" s="1"/>
  <c r="E7" i="7"/>
  <c r="E25" i="1"/>
  <c r="E29" i="1" s="1"/>
  <c r="E31" i="1" s="1"/>
  <c r="D17" i="1" l="1"/>
  <c r="D25" i="1" s="1"/>
  <c r="D29" i="1" s="1"/>
  <c r="D31" i="1" s="1"/>
  <c r="E15" i="7"/>
</calcChain>
</file>

<file path=xl/sharedStrings.xml><?xml version="1.0" encoding="utf-8"?>
<sst xmlns="http://schemas.openxmlformats.org/spreadsheetml/2006/main" count="84" uniqueCount="60">
  <si>
    <t>Organisation Name</t>
  </si>
  <si>
    <t>Currency</t>
  </si>
  <si>
    <t>$</t>
  </si>
  <si>
    <t>Year 1</t>
  </si>
  <si>
    <t>Year 2</t>
  </si>
  <si>
    <t xml:space="preserve">Total funding Cap </t>
  </si>
  <si>
    <t xml:space="preserve">Grants </t>
  </si>
  <si>
    <t>Income:</t>
  </si>
  <si>
    <t>Expenses:</t>
  </si>
  <si>
    <t>Insurance</t>
  </si>
  <si>
    <t>Equipment</t>
  </si>
  <si>
    <t>Travel and meetings</t>
  </si>
  <si>
    <t>Marketing and advertising</t>
  </si>
  <si>
    <t>Staff training/development</t>
  </si>
  <si>
    <t>Contract services</t>
  </si>
  <si>
    <t xml:space="preserve">General Admin </t>
  </si>
  <si>
    <t xml:space="preserve">Total cash expenses </t>
  </si>
  <si>
    <t xml:space="preserve">Total Income </t>
  </si>
  <si>
    <t xml:space="preserve">In-Kind expenses </t>
  </si>
  <si>
    <t xml:space="preserve">Total expenses </t>
  </si>
  <si>
    <t>Net budget surplus / (deficit)</t>
  </si>
  <si>
    <t>Rent and utilities</t>
  </si>
  <si>
    <t xml:space="preserve">Staff wages and employment costs </t>
  </si>
  <si>
    <t>Yearly indexation / inflation taken</t>
  </si>
  <si>
    <t>Budget approach around estimates</t>
  </si>
  <si>
    <t>Consultancy costs</t>
  </si>
  <si>
    <t xml:space="preserve">Volunteer reimbursements </t>
  </si>
  <si>
    <t xml:space="preserve">Honorarium costs </t>
  </si>
  <si>
    <t>Legal &amp; accounting</t>
  </si>
  <si>
    <t>Others (balancing)</t>
  </si>
  <si>
    <t>Budget type</t>
  </si>
  <si>
    <t xml:space="preserve">Yearly Budget </t>
  </si>
  <si>
    <t>Total</t>
  </si>
  <si>
    <t xml:space="preserve">Comments </t>
  </si>
  <si>
    <t>-----------------$-----------------</t>
  </si>
  <si>
    <t>Farm Congo Society</t>
  </si>
  <si>
    <t>Nil</t>
  </si>
  <si>
    <t>Based on actual allocation</t>
  </si>
  <si>
    <t xml:space="preserve">Fundraising </t>
  </si>
  <si>
    <t>Individual donation</t>
  </si>
  <si>
    <t>Campaign sponsorship</t>
  </si>
  <si>
    <t xml:space="preserve">Staff Wages </t>
  </si>
  <si>
    <t xml:space="preserve">Office supplies </t>
  </si>
  <si>
    <t xml:space="preserve">Rent </t>
  </si>
  <si>
    <t>Internet Bill</t>
  </si>
  <si>
    <t xml:space="preserve">Program and Events </t>
  </si>
  <si>
    <t xml:space="preserve">Transport </t>
  </si>
  <si>
    <t xml:space="preserve">Maintenance </t>
  </si>
  <si>
    <t>Groceries</t>
  </si>
  <si>
    <t xml:space="preserve">Total budgeted income to spend </t>
  </si>
  <si>
    <t xml:space="preserve">Total </t>
  </si>
  <si>
    <t>As per polished budgeted</t>
  </si>
  <si>
    <t>%</t>
  </si>
  <si>
    <t xml:space="preserve">Allocated amount </t>
  </si>
  <si>
    <t>Expenditure category wise</t>
  </si>
  <si>
    <t>Income category wise</t>
  </si>
  <si>
    <t xml:space="preserve">Biggest proportion spend of the society is on conduct of programmes and events and success of these is critical to overall mission of the society </t>
  </si>
  <si>
    <t>Budget for year 2020 and 2021</t>
  </si>
  <si>
    <t>Staffing is second biggest expense as the cost of people who run the society is critical to ensure top quality talent is employed to help deliver and achieve purpose of society's existence</t>
  </si>
  <si>
    <t xml:space="preserve">Grants are the highest proportion of revenue for a society so have been allocated highest amount to the budget. This is followed by fundraising as second contributor. Individual donation and campaign are not always certain and depend on the external economic factors around prosperity and community aspirations to contribute hence are allocated lowest proportion of overall budgeted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</si>
</sst>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1009]#,##0.00"/>
    <numFmt numFmtId="166" formatCode="[$$-1009]#,##0;\-[$$-1009]#,##0"/>
    <numFmt numFmtId="167" formatCode="[$$-45C]#,##0"/>
  </numFmts>
  <fonts count="14" x14ac:knownFonts="1">
    <font>
      <sz val="11"/>
      <color theme="1"/>
      <name val="Calibri"/>
      <family val="2"/>
      <scheme val="minor"/>
    </font>
    <font>
      <sz val="11"/>
      <color theme="1"/>
      <name val="Calibri"/>
      <family val="2"/>
      <scheme val="minor"/>
    </font>
    <font>
      <sz val="11"/>
      <color theme="1"/>
      <name val="Georgia"/>
      <family val="1"/>
    </font>
    <font>
      <b/>
      <sz val="11"/>
      <color theme="0"/>
      <name val="Georgia"/>
      <family val="1"/>
    </font>
    <font>
      <b/>
      <sz val="11"/>
      <color theme="1"/>
      <name val="Georgia"/>
      <family val="1"/>
    </font>
    <font>
      <b/>
      <u/>
      <sz val="11"/>
      <color theme="0"/>
      <name val="Georgia"/>
      <family val="1"/>
    </font>
    <font>
      <sz val="11"/>
      <color theme="0"/>
      <name val="Georgia"/>
      <family val="1"/>
    </font>
    <font>
      <sz val="10"/>
      <color theme="1"/>
      <name val="Georgia"/>
      <family val="1"/>
    </font>
    <font>
      <b/>
      <sz val="10"/>
      <color theme="1"/>
      <name val="Georgia"/>
      <family val="1"/>
    </font>
    <font>
      <b/>
      <i/>
      <sz val="11"/>
      <color theme="0"/>
      <name val="Georgia"/>
      <family val="1"/>
    </font>
    <font>
      <i/>
      <sz val="11"/>
      <color rgb="FFFF0000"/>
      <name val="Georgia"/>
      <family val="1"/>
    </font>
    <font>
      <b/>
      <u/>
      <sz val="14"/>
      <color theme="0"/>
      <name val="Georgia"/>
      <family val="1"/>
    </font>
    <font>
      <b/>
      <sz val="10"/>
      <color theme="0"/>
      <name val="Georgia"/>
      <family val="1"/>
    </font>
    <font>
      <sz val="10"/>
      <color rgb="FF000000"/>
      <name val="Georgia"/>
      <family val="1"/>
    </font>
  </fonts>
  <fills count="6">
    <fill>
      <patternFill patternType="none"/>
    </fill>
    <fill>
      <patternFill patternType="gray125"/>
    </fill>
    <fill>
      <patternFill patternType="solid">
        <fgColor theme="4"/>
        <bgColor indexed="64"/>
      </patternFill>
    </fill>
    <fill>
      <patternFill patternType="solid">
        <fgColor rgb="FF0070C0"/>
        <bgColor indexed="64"/>
      </patternFill>
    </fill>
    <fill>
      <patternFill patternType="solid">
        <fgColor theme="9"/>
        <bgColor indexed="64"/>
      </patternFill>
    </fill>
    <fill>
      <patternFill patternType="solid">
        <fgColor theme="4" tint="-0.249977111117893"/>
        <bgColor indexed="64"/>
      </patternFill>
    </fill>
  </fills>
  <borders count="17">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0" borderId="0" xfId="0" applyFont="1"/>
    <xf numFmtId="0" fontId="2" fillId="0" borderId="0" xfId="0" applyFont="1" applyAlignment="1">
      <alignment horizontal="center"/>
    </xf>
    <xf numFmtId="0" fontId="3" fillId="3" borderId="0" xfId="0" applyFont="1" applyFill="1"/>
    <xf numFmtId="164" fontId="2" fillId="0" borderId="4" xfId="1" applyNumberFormat="1" applyFont="1" applyBorder="1" applyAlignment="1">
      <alignment horizontal="center"/>
    </xf>
    <xf numFmtId="164" fontId="2" fillId="0" borderId="1" xfId="1" applyNumberFormat="1" applyFont="1" applyBorder="1" applyAlignment="1">
      <alignment horizontal="center"/>
    </xf>
    <xf numFmtId="164" fontId="2" fillId="0" borderId="3" xfId="0" applyNumberFormat="1" applyFont="1" applyBorder="1" applyAlignment="1">
      <alignment horizontal="center"/>
    </xf>
    <xf numFmtId="164" fontId="2" fillId="0" borderId="9" xfId="1" applyNumberFormat="1" applyFont="1" applyBorder="1" applyAlignment="1">
      <alignment horizontal="center"/>
    </xf>
    <xf numFmtId="0" fontId="2" fillId="0" borderId="5" xfId="0" applyFont="1" applyBorder="1"/>
    <xf numFmtId="0" fontId="2" fillId="0" borderId="6" xfId="0" applyFont="1" applyBorder="1" applyAlignment="1">
      <alignment horizontal="center"/>
    </xf>
    <xf numFmtId="0" fontId="4" fillId="0" borderId="11" xfId="0" applyFont="1" applyBorder="1"/>
    <xf numFmtId="0" fontId="2" fillId="2" borderId="12" xfId="0" applyFont="1" applyFill="1" applyBorder="1" applyAlignment="1">
      <alignment horizontal="center"/>
    </xf>
    <xf numFmtId="165" fontId="2" fillId="0" borderId="12" xfId="0" applyNumberFormat="1" applyFont="1" applyBorder="1" applyAlignment="1">
      <alignment horizontal="center"/>
    </xf>
    <xf numFmtId="0" fontId="2" fillId="0" borderId="12" xfId="0" applyFont="1" applyBorder="1" applyAlignment="1">
      <alignment horizontal="center"/>
    </xf>
    <xf numFmtId="9" fontId="2" fillId="0" borderId="12" xfId="0" applyNumberFormat="1" applyFont="1" applyBorder="1" applyAlignment="1">
      <alignment horizontal="center"/>
    </xf>
    <xf numFmtId="0" fontId="2" fillId="0" borderId="11" xfId="0" applyFont="1" applyBorder="1"/>
    <xf numFmtId="0" fontId="2" fillId="0" borderId="7" xfId="0" applyFont="1" applyBorder="1"/>
    <xf numFmtId="0" fontId="2" fillId="0" borderId="8" xfId="0" applyFont="1" applyBorder="1" applyAlignment="1">
      <alignment horizontal="center"/>
    </xf>
    <xf numFmtId="0" fontId="7" fillId="0" borderId="0" xfId="0" applyFont="1"/>
    <xf numFmtId="0" fontId="7" fillId="0" borderId="10" xfId="0" applyFont="1" applyBorder="1"/>
    <xf numFmtId="0" fontId="7" fillId="0" borderId="6" xfId="0" applyFont="1" applyBorder="1"/>
    <xf numFmtId="0" fontId="7" fillId="0" borderId="11" xfId="0" applyFont="1" applyBorder="1"/>
    <xf numFmtId="0" fontId="7" fillId="0" borderId="0" xfId="0" applyFont="1" applyBorder="1"/>
    <xf numFmtId="0" fontId="7" fillId="0" borderId="12" xfId="0" applyFont="1" applyBorder="1"/>
    <xf numFmtId="0" fontId="7" fillId="0" borderId="7" xfId="0" applyFont="1" applyBorder="1"/>
    <xf numFmtId="0" fontId="7" fillId="0" borderId="13" xfId="0" applyFont="1" applyBorder="1"/>
    <xf numFmtId="0" fontId="7" fillId="0" borderId="8" xfId="0" applyFont="1" applyBorder="1"/>
    <xf numFmtId="0" fontId="8" fillId="0" borderId="2" xfId="0" applyFont="1" applyBorder="1"/>
    <xf numFmtId="0" fontId="8" fillId="0" borderId="2" xfId="0" applyFont="1" applyBorder="1" applyAlignment="1">
      <alignment horizontal="center"/>
    </xf>
    <xf numFmtId="166" fontId="7" fillId="0" borderId="0" xfId="1" applyNumberFormat="1" applyFont="1" applyBorder="1"/>
    <xf numFmtId="0" fontId="8" fillId="0" borderId="11" xfId="0" applyFont="1" applyBorder="1"/>
    <xf numFmtId="164" fontId="7" fillId="0" borderId="0" xfId="0" applyNumberFormat="1" applyFont="1" applyBorder="1"/>
    <xf numFmtId="167" fontId="2" fillId="0" borderId="12" xfId="0" applyNumberFormat="1" applyFont="1" applyBorder="1" applyAlignment="1">
      <alignment horizontal="center"/>
    </xf>
    <xf numFmtId="0" fontId="10" fillId="0" borderId="3" xfId="0" applyFont="1" applyBorder="1" applyAlignment="1">
      <alignment horizontal="left" vertical="top" wrapText="1"/>
    </xf>
    <xf numFmtId="0" fontId="10" fillId="0" borderId="9" xfId="0" applyFont="1" applyBorder="1" applyAlignment="1">
      <alignment horizontal="left" vertical="top" wrapText="1"/>
    </xf>
    <xf numFmtId="0" fontId="10" fillId="0" borderId="4" xfId="0" applyFont="1" applyBorder="1" applyAlignment="1">
      <alignment horizontal="left" vertical="top" wrapText="1"/>
    </xf>
    <xf numFmtId="0" fontId="8" fillId="0" borderId="15" xfId="0" applyFont="1" applyBorder="1" applyAlignment="1">
      <alignment horizontal="center"/>
    </xf>
    <xf numFmtId="0" fontId="8" fillId="0" borderId="16" xfId="0" applyFont="1" applyBorder="1" applyAlignment="1">
      <alignment horizontal="center"/>
    </xf>
    <xf numFmtId="0" fontId="7" fillId="0" borderId="5" xfId="0" applyFont="1" applyBorder="1"/>
    <xf numFmtId="0" fontId="13" fillId="0" borderId="11" xfId="0" applyFont="1" applyBorder="1" applyAlignment="1">
      <alignment vertical="center"/>
    </xf>
    <xf numFmtId="9" fontId="7" fillId="0" borderId="0" xfId="2" applyFont="1" applyBorder="1"/>
    <xf numFmtId="164" fontId="7" fillId="0" borderId="13" xfId="1" applyNumberFormat="1" applyFont="1" applyBorder="1"/>
    <xf numFmtId="0" fontId="11" fillId="4" borderId="0" xfId="0" applyFont="1" applyFill="1" applyAlignment="1">
      <alignment vertical="top"/>
    </xf>
    <xf numFmtId="0" fontId="5" fillId="4" borderId="0" xfId="0" applyFont="1" applyFill="1" applyAlignment="1">
      <alignment vertical="top"/>
    </xf>
    <xf numFmtId="0" fontId="6" fillId="4" borderId="0" xfId="0" applyFont="1" applyFill="1" applyAlignment="1">
      <alignment horizontal="center" vertical="top"/>
    </xf>
    <xf numFmtId="0" fontId="2" fillId="0" borderId="0" xfId="0" applyFont="1" applyAlignment="1">
      <alignment horizontal="center" vertical="top"/>
    </xf>
    <xf numFmtId="0" fontId="2" fillId="0" borderId="0" xfId="0" applyFont="1" applyAlignment="1">
      <alignment vertical="top"/>
    </xf>
    <xf numFmtId="0" fontId="3" fillId="3" borderId="2" xfId="0" applyNumberFormat="1" applyFont="1" applyFill="1" applyBorder="1" applyAlignment="1">
      <alignment horizontal="center" vertical="top"/>
    </xf>
    <xf numFmtId="0" fontId="9" fillId="3" borderId="2" xfId="0" applyNumberFormat="1" applyFont="1" applyFill="1" applyBorder="1" applyAlignment="1">
      <alignment horizontal="center" vertical="top"/>
    </xf>
    <xf numFmtId="0" fontId="3" fillId="3" borderId="2" xfId="0" applyFont="1" applyFill="1" applyBorder="1" applyAlignment="1">
      <alignment horizontal="center" vertical="top"/>
    </xf>
    <xf numFmtId="0" fontId="3" fillId="3" borderId="10" xfId="0" quotePrefix="1" applyFont="1" applyFill="1" applyBorder="1" applyAlignment="1">
      <alignment horizontal="center" vertical="top"/>
    </xf>
    <xf numFmtId="0" fontId="3" fillId="3" borderId="10" xfId="0" applyFont="1" applyFill="1" applyBorder="1" applyAlignment="1">
      <alignment horizontal="center" vertical="top"/>
    </xf>
    <xf numFmtId="0" fontId="3" fillId="3" borderId="0" xfId="0" applyFont="1" applyFill="1" applyAlignment="1">
      <alignment vertical="top"/>
    </xf>
    <xf numFmtId="0" fontId="4" fillId="0" borderId="0" xfId="0" applyFont="1" applyAlignment="1">
      <alignment vertical="top"/>
    </xf>
    <xf numFmtId="164" fontId="2" fillId="0" borderId="3" xfId="1" applyNumberFormat="1" applyFont="1" applyBorder="1" applyAlignment="1">
      <alignment horizontal="center" vertical="top"/>
    </xf>
    <xf numFmtId="164" fontId="2" fillId="0" borderId="9" xfId="1" applyNumberFormat="1" applyFont="1" applyBorder="1" applyAlignment="1">
      <alignment horizontal="center" vertical="top"/>
    </xf>
    <xf numFmtId="164" fontId="2" fillId="0" borderId="4" xfId="1" applyNumberFormat="1" applyFont="1" applyBorder="1" applyAlignment="1">
      <alignment horizontal="center" vertical="top"/>
    </xf>
    <xf numFmtId="164" fontId="2" fillId="0" borderId="0" xfId="1" applyNumberFormat="1" applyFont="1" applyAlignment="1">
      <alignment horizontal="center" vertical="top"/>
    </xf>
    <xf numFmtId="164" fontId="2" fillId="0" borderId="1" xfId="1" applyNumberFormat="1" applyFont="1" applyBorder="1" applyAlignment="1">
      <alignment horizontal="center" vertical="top"/>
    </xf>
    <xf numFmtId="0" fontId="13" fillId="0" borderId="0" xfId="0" applyFont="1" applyAlignment="1">
      <alignment vertical="top"/>
    </xf>
    <xf numFmtId="164" fontId="2" fillId="0" borderId="3" xfId="0" applyNumberFormat="1" applyFont="1" applyBorder="1" applyAlignment="1">
      <alignment horizontal="center" vertical="top"/>
    </xf>
    <xf numFmtId="0" fontId="10" fillId="0" borderId="2" xfId="0" applyFont="1" applyBorder="1" applyAlignment="1">
      <alignment vertical="top" wrapText="1"/>
    </xf>
    <xf numFmtId="164" fontId="4" fillId="0" borderId="1" xfId="1" applyNumberFormat="1" applyFont="1" applyBorder="1" applyAlignment="1">
      <alignment horizontal="center" vertical="top"/>
    </xf>
    <xf numFmtId="0" fontId="3" fillId="3" borderId="11" xfId="0" applyFont="1" applyFill="1" applyBorder="1"/>
    <xf numFmtId="166" fontId="13" fillId="0" borderId="0" xfId="0" applyNumberFormat="1" applyFont="1" applyBorder="1" applyAlignment="1">
      <alignment horizontal="right" vertical="center" wrapText="1"/>
    </xf>
    <xf numFmtId="166" fontId="13" fillId="0" borderId="14" xfId="0" applyNumberFormat="1" applyFont="1" applyBorder="1" applyAlignment="1">
      <alignment horizontal="right" vertical="center" wrapText="1"/>
    </xf>
    <xf numFmtId="166" fontId="7" fillId="0" borderId="0" xfId="0" applyNumberFormat="1" applyFont="1" applyBorder="1"/>
    <xf numFmtId="166" fontId="7" fillId="0" borderId="1" xfId="1" applyNumberFormat="1" applyFont="1" applyBorder="1"/>
    <xf numFmtId="0" fontId="12" fillId="3" borderId="11" xfId="0" applyFont="1" applyFill="1" applyBorder="1"/>
    <xf numFmtId="0" fontId="4" fillId="0" borderId="0" xfId="0" applyFont="1" applyBorder="1" applyAlignment="1">
      <alignment horizontal="right"/>
    </xf>
    <xf numFmtId="166" fontId="2" fillId="0" borderId="3" xfId="1" applyNumberFormat="1" applyFont="1" applyBorder="1" applyAlignment="1">
      <alignment horizontal="right"/>
    </xf>
    <xf numFmtId="166" fontId="2" fillId="0" borderId="9" xfId="1" applyNumberFormat="1" applyFont="1" applyBorder="1" applyAlignment="1">
      <alignment horizontal="right"/>
    </xf>
    <xf numFmtId="166" fontId="2" fillId="0" borderId="4" xfId="1" applyNumberFormat="1" applyFont="1" applyBorder="1" applyAlignment="1">
      <alignment horizontal="right"/>
    </xf>
    <xf numFmtId="166" fontId="8" fillId="0" borderId="0" xfId="1" applyNumberFormat="1" applyFont="1" applyBorder="1"/>
    <xf numFmtId="0" fontId="3" fillId="5" borderId="10" xfId="0" applyFont="1" applyFill="1" applyBorder="1" applyAlignment="1">
      <alignment horizontal="center"/>
    </xf>
    <xf numFmtId="0" fontId="2" fillId="0" borderId="6" xfId="0" applyFont="1" applyBorder="1"/>
    <xf numFmtId="0" fontId="2" fillId="0" borderId="0" xfId="0" applyFont="1" applyBorder="1"/>
    <xf numFmtId="0" fontId="2" fillId="0" borderId="12" xfId="0" applyFont="1" applyBorder="1"/>
    <xf numFmtId="0" fontId="2" fillId="0" borderId="13" xfId="0" applyFont="1" applyBorder="1"/>
    <xf numFmtId="0" fontId="2" fillId="0" borderId="8" xfId="0" applyFont="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Georgia" panose="02040502050405020303" pitchFamily="18" charset="0"/>
                <a:ea typeface="+mn-ea"/>
                <a:cs typeface="+mn-cs"/>
              </a:defRPr>
            </a:pPr>
            <a:r>
              <a:rPr lang="en-GB" b="1" u="sng"/>
              <a:t>Expenses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Georgia" panose="02040502050405020303" pitchFamily="18" charset="0"/>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187-47C3-8CB8-0171CCDB3BB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187-47C3-8CB8-0171CCDB3BB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187-47C3-8CB8-0171CCDB3BB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187-47C3-8CB8-0171CCDB3BB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187-47C3-8CB8-0171CCDB3BB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187-47C3-8CB8-0171CCDB3BB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187-47C3-8CB8-0171CCDB3BB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187-47C3-8CB8-0171CCDB3BB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187-47C3-8CB8-0171CCDB3BB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187-47C3-8CB8-0171CCDB3BB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187-47C3-8CB8-0171CCDB3BB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187-47C3-8CB8-0171CCDB3BBA}"/>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E187-47C3-8CB8-0171CCDB3BBA}"/>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E187-47C3-8CB8-0171CCDB3BBA}"/>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E187-47C3-8CB8-0171CCDB3BBA}"/>
              </c:ext>
            </c:extLst>
          </c:dPt>
          <c:cat>
            <c:strRef>
              <c:f>Sheet1!$B$3:$B$17</c:f>
              <c:strCache>
                <c:ptCount val="15"/>
                <c:pt idx="0">
                  <c:v>Expenses:</c:v>
                </c:pt>
                <c:pt idx="1">
                  <c:v>Staff wages and employment costs </c:v>
                </c:pt>
                <c:pt idx="2">
                  <c:v>Rent and utilities</c:v>
                </c:pt>
                <c:pt idx="3">
                  <c:v>Insurance</c:v>
                </c:pt>
                <c:pt idx="4">
                  <c:v>Legal &amp; accounting</c:v>
                </c:pt>
                <c:pt idx="5">
                  <c:v>Equipment</c:v>
                </c:pt>
                <c:pt idx="6">
                  <c:v>Volunteer reimbursements </c:v>
                </c:pt>
                <c:pt idx="7">
                  <c:v>Consultancy costs</c:v>
                </c:pt>
                <c:pt idx="8">
                  <c:v>Travel and meetings</c:v>
                </c:pt>
                <c:pt idx="9">
                  <c:v>Marketing and advertising</c:v>
                </c:pt>
                <c:pt idx="10">
                  <c:v>Staff training/development</c:v>
                </c:pt>
                <c:pt idx="11">
                  <c:v>Contract services</c:v>
                </c:pt>
                <c:pt idx="12">
                  <c:v>General Admin </c:v>
                </c:pt>
                <c:pt idx="13">
                  <c:v>Honorarium costs </c:v>
                </c:pt>
                <c:pt idx="14">
                  <c:v>Others (balancing)</c:v>
                </c:pt>
              </c:strCache>
            </c:strRef>
          </c:cat>
          <c:val>
            <c:numRef>
              <c:f>Sheet1!$C$3:$C$17</c:f>
              <c:numCache>
                <c:formatCode>_-* #,##0_-;\-* #,##0_-;_-* "-"??_-;_-@_-</c:formatCode>
                <c:ptCount val="15"/>
                <c:pt idx="0" formatCode="General">
                  <c:v>2023</c:v>
                </c:pt>
                <c:pt idx="1">
                  <c:v>23475</c:v>
                </c:pt>
                <c:pt idx="2">
                  <c:v>4000</c:v>
                </c:pt>
                <c:pt idx="3">
                  <c:v>4000</c:v>
                </c:pt>
                <c:pt idx="4">
                  <c:v>7500</c:v>
                </c:pt>
                <c:pt idx="5">
                  <c:v>10000</c:v>
                </c:pt>
                <c:pt idx="6">
                  <c:v>1173.75</c:v>
                </c:pt>
                <c:pt idx="7">
                  <c:v>3000</c:v>
                </c:pt>
                <c:pt idx="8">
                  <c:v>800</c:v>
                </c:pt>
                <c:pt idx="9">
                  <c:v>700</c:v>
                </c:pt>
                <c:pt idx="10">
                  <c:v>1400</c:v>
                </c:pt>
                <c:pt idx="11">
                  <c:v>2000</c:v>
                </c:pt>
                <c:pt idx="12">
                  <c:v>1000</c:v>
                </c:pt>
                <c:pt idx="13">
                  <c:v>900</c:v>
                </c:pt>
                <c:pt idx="14">
                  <c:v>51.25</c:v>
                </c:pt>
              </c:numCache>
            </c:numRef>
          </c:val>
          <c:extLst>
            <c:ext xmlns:c16="http://schemas.microsoft.com/office/drawing/2014/chart" uri="{C3380CC4-5D6E-409C-BE32-E72D297353CC}">
              <c16:uniqueId val="{00000000-0EC4-4D3A-8F7F-0932CD1B319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F-E187-47C3-8CB8-0171CCDB3BB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1-E187-47C3-8CB8-0171CCDB3BB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3-E187-47C3-8CB8-0171CCDB3BB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5-E187-47C3-8CB8-0171CCDB3BB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7-E187-47C3-8CB8-0171CCDB3BB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9-E187-47C3-8CB8-0171CCDB3BB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B-E187-47C3-8CB8-0171CCDB3BB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D-E187-47C3-8CB8-0171CCDB3BB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F-E187-47C3-8CB8-0171CCDB3BB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31-E187-47C3-8CB8-0171CCDB3BB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33-E187-47C3-8CB8-0171CCDB3BB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5-E187-47C3-8CB8-0171CCDB3BBA}"/>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7-E187-47C3-8CB8-0171CCDB3BBA}"/>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9-E187-47C3-8CB8-0171CCDB3BBA}"/>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3B-E187-47C3-8CB8-0171CCDB3BBA}"/>
              </c:ext>
            </c:extLst>
          </c:dPt>
          <c:cat>
            <c:strRef>
              <c:f>Sheet1!$B$3:$B$17</c:f>
              <c:strCache>
                <c:ptCount val="15"/>
                <c:pt idx="0">
                  <c:v>Expenses:</c:v>
                </c:pt>
                <c:pt idx="1">
                  <c:v>Staff wages and employment costs </c:v>
                </c:pt>
                <c:pt idx="2">
                  <c:v>Rent and utilities</c:v>
                </c:pt>
                <c:pt idx="3">
                  <c:v>Insurance</c:v>
                </c:pt>
                <c:pt idx="4">
                  <c:v>Legal &amp; accounting</c:v>
                </c:pt>
                <c:pt idx="5">
                  <c:v>Equipment</c:v>
                </c:pt>
                <c:pt idx="6">
                  <c:v>Volunteer reimbursements </c:v>
                </c:pt>
                <c:pt idx="7">
                  <c:v>Consultancy costs</c:v>
                </c:pt>
                <c:pt idx="8">
                  <c:v>Travel and meetings</c:v>
                </c:pt>
                <c:pt idx="9">
                  <c:v>Marketing and advertising</c:v>
                </c:pt>
                <c:pt idx="10">
                  <c:v>Staff training/development</c:v>
                </c:pt>
                <c:pt idx="11">
                  <c:v>Contract services</c:v>
                </c:pt>
                <c:pt idx="12">
                  <c:v>General Admin </c:v>
                </c:pt>
                <c:pt idx="13">
                  <c:v>Honorarium costs </c:v>
                </c:pt>
                <c:pt idx="14">
                  <c:v>Others (balancing)</c:v>
                </c:pt>
              </c:strCache>
            </c:strRef>
          </c:cat>
          <c:val>
            <c:numRef>
              <c:f>Sheet1!$D$3:$D$17</c:f>
              <c:numCache>
                <c:formatCode>_-* #,##0_-;\-* #,##0_-;_-* "-"??_-;_-@_-</c:formatCode>
                <c:ptCount val="15"/>
                <c:pt idx="0" formatCode="General">
                  <c:v>2024</c:v>
                </c:pt>
                <c:pt idx="1">
                  <c:v>24179.25</c:v>
                </c:pt>
                <c:pt idx="2">
                  <c:v>4120</c:v>
                </c:pt>
                <c:pt idx="3">
                  <c:v>4120</c:v>
                </c:pt>
                <c:pt idx="4">
                  <c:v>7725</c:v>
                </c:pt>
                <c:pt idx="5">
                  <c:v>10300</c:v>
                </c:pt>
                <c:pt idx="6">
                  <c:v>1208.9625000000001</c:v>
                </c:pt>
                <c:pt idx="7">
                  <c:v>3090</c:v>
                </c:pt>
                <c:pt idx="8">
                  <c:v>824</c:v>
                </c:pt>
                <c:pt idx="9">
                  <c:v>721</c:v>
                </c:pt>
                <c:pt idx="10">
                  <c:v>1442</c:v>
                </c:pt>
                <c:pt idx="11">
                  <c:v>2060</c:v>
                </c:pt>
                <c:pt idx="12">
                  <c:v>1030</c:v>
                </c:pt>
                <c:pt idx="13">
                  <c:v>927</c:v>
                </c:pt>
                <c:pt idx="14">
                  <c:v>52.787499999998545</c:v>
                </c:pt>
              </c:numCache>
            </c:numRef>
          </c:val>
          <c:extLst>
            <c:ext xmlns:c16="http://schemas.microsoft.com/office/drawing/2014/chart" uri="{C3380CC4-5D6E-409C-BE32-E72D297353CC}">
              <c16:uniqueId val="{00000001-0EC4-4D3A-8F7F-0932CD1B319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eorgia" panose="02040502050405020303"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latin typeface="Georgia" panose="02040502050405020303" pitchFamily="18" charset="0"/>
              </a:rPr>
              <a:t>Budgeted Expenditure</a:t>
            </a:r>
            <a:r>
              <a:rPr lang="en-GB" b="1" baseline="0">
                <a:latin typeface="Georgia" panose="02040502050405020303" pitchFamily="18" charset="0"/>
              </a:rPr>
              <a:t> </a:t>
            </a:r>
            <a:endParaRPr lang="en-GB" b="1">
              <a:latin typeface="Georgia" panose="02040502050405020303"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66-4673-AE3A-693E937F10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266-4673-AE3A-693E937F10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266-4673-AE3A-693E937F10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266-4673-AE3A-693E937F10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266-4673-AE3A-693E937F107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266-4673-AE3A-693E937F107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266-4673-AE3A-693E937F107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266-4673-AE3A-693E937F107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266-4673-AE3A-693E937F107B}"/>
              </c:ext>
            </c:extLst>
          </c:dPt>
          <c:cat>
            <c:strRef>
              <c:f>'Back end working'!$B$20:$B$28</c:f>
              <c:strCache>
                <c:ptCount val="9"/>
                <c:pt idx="0">
                  <c:v>Expenses:</c:v>
                </c:pt>
                <c:pt idx="1">
                  <c:v>Staff Wages </c:v>
                </c:pt>
                <c:pt idx="2">
                  <c:v>Office supplies </c:v>
                </c:pt>
                <c:pt idx="3">
                  <c:v>Rent </c:v>
                </c:pt>
                <c:pt idx="4">
                  <c:v>Internet Bill</c:v>
                </c:pt>
                <c:pt idx="5">
                  <c:v>Program and Events </c:v>
                </c:pt>
                <c:pt idx="6">
                  <c:v>Transport </c:v>
                </c:pt>
                <c:pt idx="7">
                  <c:v>Maintenance </c:v>
                </c:pt>
                <c:pt idx="8">
                  <c:v>Groceries</c:v>
                </c:pt>
              </c:strCache>
            </c:strRef>
          </c:cat>
          <c:val>
            <c:numRef>
              <c:f>'Back end working'!$C$20:$C$28</c:f>
              <c:numCache>
                <c:formatCode>[$$-1009]#,##0;\-[$$-1009]#,##0</c:formatCode>
                <c:ptCount val="9"/>
                <c:pt idx="0" formatCode="General">
                  <c:v>2020</c:v>
                </c:pt>
                <c:pt idx="1">
                  <c:v>29914.307971955339</c:v>
                </c:pt>
                <c:pt idx="2">
                  <c:v>1869.6442482472087</c:v>
                </c:pt>
                <c:pt idx="3">
                  <c:v>18696.442482472085</c:v>
                </c:pt>
                <c:pt idx="4">
                  <c:v>2337.0553103090106</c:v>
                </c:pt>
                <c:pt idx="5">
                  <c:v>38950.921838483511</c:v>
                </c:pt>
                <c:pt idx="6">
                  <c:v>6730.719293689951</c:v>
                </c:pt>
                <c:pt idx="7">
                  <c:v>14022.331861854063</c:v>
                </c:pt>
                <c:pt idx="8">
                  <c:v>7478.5769929888347</c:v>
                </c:pt>
              </c:numCache>
            </c:numRef>
          </c:val>
          <c:extLst>
            <c:ext xmlns:c16="http://schemas.microsoft.com/office/drawing/2014/chart" uri="{C3380CC4-5D6E-409C-BE32-E72D297353CC}">
              <c16:uniqueId val="{00000012-7266-4673-AE3A-693E937F107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4-7266-4673-AE3A-693E937F10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7266-4673-AE3A-693E937F10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7266-4673-AE3A-693E937F10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7266-4673-AE3A-693E937F10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7266-4673-AE3A-693E937F107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7266-4673-AE3A-693E937F107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7266-4673-AE3A-693E937F107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7266-4673-AE3A-693E937F107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7266-4673-AE3A-693E937F107B}"/>
              </c:ext>
            </c:extLst>
          </c:dPt>
          <c:cat>
            <c:strRef>
              <c:f>'Back end working'!$B$20:$B$28</c:f>
              <c:strCache>
                <c:ptCount val="9"/>
                <c:pt idx="0">
                  <c:v>Expenses:</c:v>
                </c:pt>
                <c:pt idx="1">
                  <c:v>Staff Wages </c:v>
                </c:pt>
                <c:pt idx="2">
                  <c:v>Office supplies </c:v>
                </c:pt>
                <c:pt idx="3">
                  <c:v>Rent </c:v>
                </c:pt>
                <c:pt idx="4">
                  <c:v>Internet Bill</c:v>
                </c:pt>
                <c:pt idx="5">
                  <c:v>Program and Events </c:v>
                </c:pt>
                <c:pt idx="6">
                  <c:v>Transport </c:v>
                </c:pt>
                <c:pt idx="7">
                  <c:v>Maintenance </c:v>
                </c:pt>
                <c:pt idx="8">
                  <c:v>Groceries</c:v>
                </c:pt>
              </c:strCache>
            </c:strRef>
          </c:cat>
          <c:val>
            <c:numRef>
              <c:f>'Back end working'!$D$20:$D$28</c:f>
              <c:numCache>
                <c:formatCode>[$$-1009]#,##0;\-[$$-1009]#,##0</c:formatCode>
                <c:ptCount val="9"/>
                <c:pt idx="0" formatCode="General">
                  <c:v>2021</c:v>
                </c:pt>
                <c:pt idx="1">
                  <c:v>29914.307971955339</c:v>
                </c:pt>
                <c:pt idx="2">
                  <c:v>1869.6442482472087</c:v>
                </c:pt>
                <c:pt idx="3">
                  <c:v>18696.442482472085</c:v>
                </c:pt>
                <c:pt idx="4">
                  <c:v>2337.0553103090106</c:v>
                </c:pt>
                <c:pt idx="5">
                  <c:v>38950.921838483511</c:v>
                </c:pt>
                <c:pt idx="6">
                  <c:v>6730.719293689951</c:v>
                </c:pt>
                <c:pt idx="7">
                  <c:v>14022.331861854063</c:v>
                </c:pt>
                <c:pt idx="8">
                  <c:v>7478.5769929888347</c:v>
                </c:pt>
              </c:numCache>
            </c:numRef>
          </c:val>
          <c:extLst>
            <c:ext xmlns:c16="http://schemas.microsoft.com/office/drawing/2014/chart" uri="{C3380CC4-5D6E-409C-BE32-E72D297353CC}">
              <c16:uniqueId val="{00000025-7266-4673-AE3A-693E937F107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rgia" panose="02040502050405020303" pitchFamily="18" charset="0"/>
                <a:ea typeface="+mn-ea"/>
                <a:cs typeface="+mn-cs"/>
              </a:defRPr>
            </a:pPr>
            <a:r>
              <a:rPr lang="en-GB" b="1"/>
              <a:t>Income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rgia" panose="02040502050405020303" pitchFamily="18" charset="0"/>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FE3-4C8C-8E71-19A41DFDEA1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FE3-4C8C-8E71-19A41DFDEA1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FE3-4C8C-8E71-19A41DFDEA1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FE3-4C8C-8E71-19A41DFDEA1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FE3-4C8C-8E71-19A41DFDEA11}"/>
              </c:ext>
            </c:extLst>
          </c:dPt>
          <c:cat>
            <c:strRef>
              <c:f>'Back end working'!$B$39:$B$43</c:f>
              <c:strCache>
                <c:ptCount val="5"/>
                <c:pt idx="0">
                  <c:v>Income:</c:v>
                </c:pt>
                <c:pt idx="1">
                  <c:v>Grants </c:v>
                </c:pt>
                <c:pt idx="2">
                  <c:v>Fundraising </c:v>
                </c:pt>
                <c:pt idx="3">
                  <c:v>Individual donation</c:v>
                </c:pt>
                <c:pt idx="4">
                  <c:v>Campaign sponsorship</c:v>
                </c:pt>
              </c:strCache>
            </c:strRef>
          </c:cat>
          <c:val>
            <c:numRef>
              <c:f>'Back end working'!$C$39:$C$43</c:f>
              <c:numCache>
                <c:formatCode>[$$-1009]#,##0;\-[$$-1009]#,##0</c:formatCode>
                <c:ptCount val="5"/>
                <c:pt idx="0" formatCode="General">
                  <c:v>2020</c:v>
                </c:pt>
                <c:pt idx="1">
                  <c:v>80000</c:v>
                </c:pt>
                <c:pt idx="2">
                  <c:v>20400</c:v>
                </c:pt>
                <c:pt idx="3">
                  <c:v>8400</c:v>
                </c:pt>
                <c:pt idx="4">
                  <c:v>11200</c:v>
                </c:pt>
              </c:numCache>
            </c:numRef>
          </c:val>
          <c:extLst>
            <c:ext xmlns:c16="http://schemas.microsoft.com/office/drawing/2014/chart" uri="{C3380CC4-5D6E-409C-BE32-E72D297353CC}">
              <c16:uniqueId val="{0000000A-8FE3-4C8C-8E71-19A41DFDEA1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FE3-4C8C-8E71-19A41DFDEA1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FE3-4C8C-8E71-19A41DFDEA1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FE3-4C8C-8E71-19A41DFDEA1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FE3-4C8C-8E71-19A41DFDEA1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FE3-4C8C-8E71-19A41DFDEA11}"/>
              </c:ext>
            </c:extLst>
          </c:dPt>
          <c:cat>
            <c:strRef>
              <c:f>'Back end working'!$B$39:$B$43</c:f>
              <c:strCache>
                <c:ptCount val="5"/>
                <c:pt idx="0">
                  <c:v>Income:</c:v>
                </c:pt>
                <c:pt idx="1">
                  <c:v>Grants </c:v>
                </c:pt>
                <c:pt idx="2">
                  <c:v>Fundraising </c:v>
                </c:pt>
                <c:pt idx="3">
                  <c:v>Individual donation</c:v>
                </c:pt>
                <c:pt idx="4">
                  <c:v>Campaign sponsorship</c:v>
                </c:pt>
              </c:strCache>
            </c:strRef>
          </c:cat>
          <c:val>
            <c:numRef>
              <c:f>'Back end working'!$D$39:$D$43</c:f>
              <c:numCache>
                <c:formatCode>[$$-1009]#,##0;\-[$$-1009]#,##0</c:formatCode>
                <c:ptCount val="5"/>
                <c:pt idx="0" formatCode="General">
                  <c:v>2021</c:v>
                </c:pt>
                <c:pt idx="1">
                  <c:v>80000</c:v>
                </c:pt>
                <c:pt idx="2">
                  <c:v>20400</c:v>
                </c:pt>
                <c:pt idx="3">
                  <c:v>8400</c:v>
                </c:pt>
                <c:pt idx="4">
                  <c:v>11200</c:v>
                </c:pt>
              </c:numCache>
            </c:numRef>
          </c:val>
          <c:extLst>
            <c:ext xmlns:c16="http://schemas.microsoft.com/office/drawing/2014/chart" uri="{C3380CC4-5D6E-409C-BE32-E72D297353CC}">
              <c16:uniqueId val="{00000015-8FE3-4C8C-8E71-19A41DFDEA1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eorgia" panose="02040502050405020303"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latin typeface="Georgia" panose="02040502050405020303" pitchFamily="18" charset="0"/>
              </a:rPr>
              <a:t>Budgeted Expenditure</a:t>
            </a:r>
            <a:r>
              <a:rPr lang="en-GB" b="1" baseline="0">
                <a:latin typeface="Georgia" panose="02040502050405020303" pitchFamily="18" charset="0"/>
              </a:rPr>
              <a:t> </a:t>
            </a:r>
            <a:endParaRPr lang="en-GB" b="1">
              <a:latin typeface="Georgia" panose="02040502050405020303"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cat>
            <c:strRef>
              <c:f>'Back end working'!$B$20:$B$28</c:f>
              <c:strCache>
                <c:ptCount val="9"/>
                <c:pt idx="0">
                  <c:v>Expenses:</c:v>
                </c:pt>
                <c:pt idx="1">
                  <c:v>Staff Wages </c:v>
                </c:pt>
                <c:pt idx="2">
                  <c:v>Office supplies </c:v>
                </c:pt>
                <c:pt idx="3">
                  <c:v>Rent </c:v>
                </c:pt>
                <c:pt idx="4">
                  <c:v>Internet Bill</c:v>
                </c:pt>
                <c:pt idx="5">
                  <c:v>Program and Events </c:v>
                </c:pt>
                <c:pt idx="6">
                  <c:v>Transport </c:v>
                </c:pt>
                <c:pt idx="7">
                  <c:v>Maintenance </c:v>
                </c:pt>
                <c:pt idx="8">
                  <c:v>Groceries</c:v>
                </c:pt>
              </c:strCache>
            </c:strRef>
          </c:cat>
          <c:val>
            <c:numRef>
              <c:f>'Back end working'!$C$20:$C$28</c:f>
              <c:numCache>
                <c:formatCode>[$$-1009]#,##0;\-[$$-1009]#,##0</c:formatCode>
                <c:ptCount val="9"/>
                <c:pt idx="0" formatCode="General">
                  <c:v>2020</c:v>
                </c:pt>
                <c:pt idx="1">
                  <c:v>29914.307971955339</c:v>
                </c:pt>
                <c:pt idx="2">
                  <c:v>1869.6442482472087</c:v>
                </c:pt>
                <c:pt idx="3">
                  <c:v>18696.442482472085</c:v>
                </c:pt>
                <c:pt idx="4">
                  <c:v>2337.0553103090106</c:v>
                </c:pt>
                <c:pt idx="5">
                  <c:v>38950.921838483511</c:v>
                </c:pt>
                <c:pt idx="6">
                  <c:v>6730.719293689951</c:v>
                </c:pt>
                <c:pt idx="7">
                  <c:v>14022.331861854063</c:v>
                </c:pt>
                <c:pt idx="8">
                  <c:v>7478.5769929888347</c:v>
                </c:pt>
              </c:numCache>
            </c:numRef>
          </c:val>
          <c:extLst>
            <c:ext xmlns:c16="http://schemas.microsoft.com/office/drawing/2014/chart" uri="{C3380CC4-5D6E-409C-BE32-E72D297353CC}">
              <c16:uniqueId val="{00000000-C8BA-4307-B881-4B26868D9AE3}"/>
            </c:ext>
          </c:extLst>
        </c:ser>
        <c:ser>
          <c:idx val="1"/>
          <c:order val="1"/>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cat>
            <c:strRef>
              <c:f>'Back end working'!$B$20:$B$28</c:f>
              <c:strCache>
                <c:ptCount val="9"/>
                <c:pt idx="0">
                  <c:v>Expenses:</c:v>
                </c:pt>
                <c:pt idx="1">
                  <c:v>Staff Wages </c:v>
                </c:pt>
                <c:pt idx="2">
                  <c:v>Office supplies </c:v>
                </c:pt>
                <c:pt idx="3">
                  <c:v>Rent </c:v>
                </c:pt>
                <c:pt idx="4">
                  <c:v>Internet Bill</c:v>
                </c:pt>
                <c:pt idx="5">
                  <c:v>Program and Events </c:v>
                </c:pt>
                <c:pt idx="6">
                  <c:v>Transport </c:v>
                </c:pt>
                <c:pt idx="7">
                  <c:v>Maintenance </c:v>
                </c:pt>
                <c:pt idx="8">
                  <c:v>Groceries</c:v>
                </c:pt>
              </c:strCache>
            </c:strRef>
          </c:cat>
          <c:val>
            <c:numRef>
              <c:f>'Back end working'!$D$20:$D$28</c:f>
              <c:numCache>
                <c:formatCode>[$$-1009]#,##0;\-[$$-1009]#,##0</c:formatCode>
                <c:ptCount val="9"/>
                <c:pt idx="0" formatCode="General">
                  <c:v>2021</c:v>
                </c:pt>
                <c:pt idx="1">
                  <c:v>29914.307971955339</c:v>
                </c:pt>
                <c:pt idx="2">
                  <c:v>1869.6442482472087</c:v>
                </c:pt>
                <c:pt idx="3">
                  <c:v>18696.442482472085</c:v>
                </c:pt>
                <c:pt idx="4">
                  <c:v>2337.0553103090106</c:v>
                </c:pt>
                <c:pt idx="5">
                  <c:v>38950.921838483511</c:v>
                </c:pt>
                <c:pt idx="6">
                  <c:v>6730.719293689951</c:v>
                </c:pt>
                <c:pt idx="7">
                  <c:v>14022.331861854063</c:v>
                </c:pt>
                <c:pt idx="8">
                  <c:v>7478.5769929888347</c:v>
                </c:pt>
              </c:numCache>
            </c:numRef>
          </c:val>
          <c:extLst>
            <c:ext xmlns:c16="http://schemas.microsoft.com/office/drawing/2014/chart" uri="{C3380CC4-5D6E-409C-BE32-E72D297353CC}">
              <c16:uniqueId val="{00000001-C8BA-4307-B881-4B26868D9AE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rgia" panose="02040502050405020303" pitchFamily="18" charset="0"/>
                <a:ea typeface="+mn-ea"/>
                <a:cs typeface="+mn-cs"/>
              </a:defRPr>
            </a:pPr>
            <a:r>
              <a:rPr lang="en-GB" b="1">
                <a:latin typeface="Georgia" panose="02040502050405020303" pitchFamily="18" charset="0"/>
              </a:rPr>
              <a:t>Income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rgia" panose="02040502050405020303" pitchFamily="18" charset="0"/>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'Back end working'!$B$39:$B$43</c:f>
              <c:strCache>
                <c:ptCount val="5"/>
                <c:pt idx="0">
                  <c:v>Income:</c:v>
                </c:pt>
                <c:pt idx="1">
                  <c:v>Grants </c:v>
                </c:pt>
                <c:pt idx="2">
                  <c:v>Fundraising </c:v>
                </c:pt>
                <c:pt idx="3">
                  <c:v>Individual donation</c:v>
                </c:pt>
                <c:pt idx="4">
                  <c:v>Campaign sponsorship</c:v>
                </c:pt>
              </c:strCache>
            </c:strRef>
          </c:cat>
          <c:val>
            <c:numRef>
              <c:f>'Back end working'!$C$39:$C$43</c:f>
              <c:numCache>
                <c:formatCode>[$$-1009]#,##0;\-[$$-1009]#,##0</c:formatCode>
                <c:ptCount val="5"/>
                <c:pt idx="0" formatCode="General">
                  <c:v>2020</c:v>
                </c:pt>
                <c:pt idx="1">
                  <c:v>80000</c:v>
                </c:pt>
                <c:pt idx="2">
                  <c:v>20400</c:v>
                </c:pt>
                <c:pt idx="3">
                  <c:v>8400</c:v>
                </c:pt>
                <c:pt idx="4">
                  <c:v>11200</c:v>
                </c:pt>
              </c:numCache>
            </c:numRef>
          </c:val>
          <c:extLst>
            <c:ext xmlns:c16="http://schemas.microsoft.com/office/drawing/2014/chart" uri="{C3380CC4-5D6E-409C-BE32-E72D297353CC}">
              <c16:uniqueId val="{00000000-4CF0-411E-85CB-3F96E3EBA774}"/>
            </c:ext>
          </c:extLst>
        </c:ser>
        <c:ser>
          <c:idx val="1"/>
          <c:order val="1"/>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'Back end working'!$B$39:$B$43</c:f>
              <c:strCache>
                <c:ptCount val="5"/>
                <c:pt idx="0">
                  <c:v>Income:</c:v>
                </c:pt>
                <c:pt idx="1">
                  <c:v>Grants </c:v>
                </c:pt>
                <c:pt idx="2">
                  <c:v>Fundraising </c:v>
                </c:pt>
                <c:pt idx="3">
                  <c:v>Individual donation</c:v>
                </c:pt>
                <c:pt idx="4">
                  <c:v>Campaign sponsorship</c:v>
                </c:pt>
              </c:strCache>
            </c:strRef>
          </c:cat>
          <c:val>
            <c:numRef>
              <c:f>'Back end working'!$D$39:$D$43</c:f>
              <c:numCache>
                <c:formatCode>[$$-1009]#,##0;\-[$$-1009]#,##0</c:formatCode>
                <c:ptCount val="5"/>
                <c:pt idx="0" formatCode="General">
                  <c:v>2021</c:v>
                </c:pt>
                <c:pt idx="1">
                  <c:v>80000</c:v>
                </c:pt>
                <c:pt idx="2">
                  <c:v>20400</c:v>
                </c:pt>
                <c:pt idx="3">
                  <c:v>8400</c:v>
                </c:pt>
                <c:pt idx="4">
                  <c:v>11200</c:v>
                </c:pt>
              </c:numCache>
            </c:numRef>
          </c:val>
          <c:extLst>
            <c:ext xmlns:c16="http://schemas.microsoft.com/office/drawing/2014/chart" uri="{C3380CC4-5D6E-409C-BE32-E72D297353CC}">
              <c16:uniqueId val="{00000001-4CF0-411E-85CB-3F96E3EBA7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47624</xdr:colOff>
      <xdr:row>3</xdr:row>
      <xdr:rowOff>34924</xdr:rowOff>
    </xdr:from>
    <xdr:to>
      <xdr:col>14</xdr:col>
      <xdr:colOff>387349</xdr:colOff>
      <xdr:row>24</xdr:row>
      <xdr:rowOff>171450</xdr:rowOff>
    </xdr:to>
    <xdr:graphicFrame macro="">
      <xdr:nvGraphicFramePr>
        <xdr:cNvPr id="3" name="Chart 2">
          <a:extLst>
            <a:ext uri="{FF2B5EF4-FFF2-40B4-BE49-F238E27FC236}">
              <a16:creationId xmlns:a16="http://schemas.microsoft.com/office/drawing/2014/main" id="{FA0B4AE9-5C65-4D9D-B718-F70F8F606D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2</xdr:row>
      <xdr:rowOff>0</xdr:rowOff>
    </xdr:from>
    <xdr:to>
      <xdr:col>10</xdr:col>
      <xdr:colOff>463550</xdr:colOff>
      <xdr:row>16</xdr:row>
      <xdr:rowOff>165100</xdr:rowOff>
    </xdr:to>
    <xdr:graphicFrame macro="">
      <xdr:nvGraphicFramePr>
        <xdr:cNvPr id="2" name="Chart 1">
          <a:extLst>
            <a:ext uri="{FF2B5EF4-FFF2-40B4-BE49-F238E27FC236}">
              <a16:creationId xmlns:a16="http://schemas.microsoft.com/office/drawing/2014/main" id="{7F35FAEC-073D-4AB9-9F25-C80330C25B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215900</xdr:colOff>
      <xdr:row>2</xdr:row>
      <xdr:rowOff>0</xdr:rowOff>
    </xdr:from>
    <xdr:to>
      <xdr:col>21</xdr:col>
      <xdr:colOff>450850</xdr:colOff>
      <xdr:row>16</xdr:row>
      <xdr:rowOff>165100</xdr:rowOff>
    </xdr:to>
    <xdr:graphicFrame macro="">
      <xdr:nvGraphicFramePr>
        <xdr:cNvPr id="4" name="Chart 3">
          <a:extLst>
            <a:ext uri="{FF2B5EF4-FFF2-40B4-BE49-F238E27FC236}">
              <a16:creationId xmlns:a16="http://schemas.microsoft.com/office/drawing/2014/main" id="{D654E2FF-0B6B-4A6F-8AA1-CC4139969C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479424</xdr:colOff>
      <xdr:row>18</xdr:row>
      <xdr:rowOff>161925</xdr:rowOff>
    </xdr:from>
    <xdr:to>
      <xdr:col>10</xdr:col>
      <xdr:colOff>596899</xdr:colOff>
      <xdr:row>34</xdr:row>
      <xdr:rowOff>92075</xdr:rowOff>
    </xdr:to>
    <xdr:graphicFrame macro="">
      <xdr:nvGraphicFramePr>
        <xdr:cNvPr id="3" name="Chart 2">
          <a:extLst>
            <a:ext uri="{FF2B5EF4-FFF2-40B4-BE49-F238E27FC236}">
              <a16:creationId xmlns:a16="http://schemas.microsoft.com/office/drawing/2014/main" id="{B9CF4C74-8A8D-450E-905C-35A45FE04E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495300</xdr:colOff>
      <xdr:row>37</xdr:row>
      <xdr:rowOff>53975</xdr:rowOff>
    </xdr:from>
    <xdr:to>
      <xdr:col>10</xdr:col>
      <xdr:colOff>622300</xdr:colOff>
      <xdr:row>53</xdr:row>
      <xdr:rowOff>60325</xdr:rowOff>
    </xdr:to>
    <xdr:graphicFrame macro="">
      <xdr:nvGraphicFramePr>
        <xdr:cNvPr id="5" name="Chart 4">
          <a:extLst>
            <a:ext uri="{FF2B5EF4-FFF2-40B4-BE49-F238E27FC236}">
              <a16:creationId xmlns:a16="http://schemas.microsoft.com/office/drawing/2014/main" id="{7C8F70EE-789B-4153-A7CB-E9258C618D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351A0-1F0B-4605-826F-69FF04558E7E}">
  <dimension ref="B3:D19"/>
  <sheetViews>
    <sheetView workbookViewId="0">
      <selection activeCell="K3" sqref="K3"/>
    </sheetView>
  </sheetViews>
  <sheetFormatPr defaultRowHeight="14.5" x14ac:dyDescent="0.35"/>
  <cols>
    <col min="2" max="2" width="32.26953125" bestFit="1" customWidth="1"/>
    <col min="3" max="3" width="9.1796875" bestFit="1" customWidth="1"/>
  </cols>
  <sheetData>
    <row r="3" spans="2:4" x14ac:dyDescent="0.35">
      <c r="B3" s="3" t="s">
        <v>8</v>
      </c>
      <c r="C3" s="2">
        <v>2023</v>
      </c>
      <c r="D3" s="2">
        <v>2024</v>
      </c>
    </row>
    <row r="4" spans="2:4" x14ac:dyDescent="0.35">
      <c r="B4" s="1" t="s">
        <v>22</v>
      </c>
      <c r="C4" s="6">
        <v>23475</v>
      </c>
      <c r="D4" s="6">
        <v>24179.25</v>
      </c>
    </row>
    <row r="5" spans="2:4" x14ac:dyDescent="0.35">
      <c r="B5" s="1" t="s">
        <v>21</v>
      </c>
      <c r="C5" s="7">
        <v>4000</v>
      </c>
      <c r="D5" s="7">
        <v>4120</v>
      </c>
    </row>
    <row r="6" spans="2:4" x14ac:dyDescent="0.35">
      <c r="B6" s="1" t="s">
        <v>9</v>
      </c>
      <c r="C6" s="7">
        <v>4000</v>
      </c>
      <c r="D6" s="7">
        <v>4120</v>
      </c>
    </row>
    <row r="7" spans="2:4" x14ac:dyDescent="0.35">
      <c r="B7" s="1" t="s">
        <v>28</v>
      </c>
      <c r="C7" s="7">
        <v>7500</v>
      </c>
      <c r="D7" s="7">
        <v>7725</v>
      </c>
    </row>
    <row r="8" spans="2:4" x14ac:dyDescent="0.35">
      <c r="B8" s="1" t="s">
        <v>10</v>
      </c>
      <c r="C8" s="7">
        <v>10000</v>
      </c>
      <c r="D8" s="7">
        <v>10300</v>
      </c>
    </row>
    <row r="9" spans="2:4" x14ac:dyDescent="0.35">
      <c r="B9" s="1" t="s">
        <v>26</v>
      </c>
      <c r="C9" s="7">
        <v>1173.75</v>
      </c>
      <c r="D9" s="7">
        <v>1208.9625000000001</v>
      </c>
    </row>
    <row r="10" spans="2:4" x14ac:dyDescent="0.35">
      <c r="B10" s="1" t="s">
        <v>25</v>
      </c>
      <c r="C10" s="7">
        <v>3000</v>
      </c>
      <c r="D10" s="7">
        <v>3090</v>
      </c>
    </row>
    <row r="11" spans="2:4" x14ac:dyDescent="0.35">
      <c r="B11" s="1" t="s">
        <v>11</v>
      </c>
      <c r="C11" s="7">
        <v>800</v>
      </c>
      <c r="D11" s="7">
        <v>824</v>
      </c>
    </row>
    <row r="12" spans="2:4" x14ac:dyDescent="0.35">
      <c r="B12" s="1" t="s">
        <v>12</v>
      </c>
      <c r="C12" s="7">
        <v>700</v>
      </c>
      <c r="D12" s="7">
        <v>721</v>
      </c>
    </row>
    <row r="13" spans="2:4" x14ac:dyDescent="0.35">
      <c r="B13" s="1" t="s">
        <v>13</v>
      </c>
      <c r="C13" s="7">
        <v>1400</v>
      </c>
      <c r="D13" s="7">
        <v>1442</v>
      </c>
    </row>
    <row r="14" spans="2:4" x14ac:dyDescent="0.35">
      <c r="B14" s="1" t="s">
        <v>14</v>
      </c>
      <c r="C14" s="7">
        <v>2000</v>
      </c>
      <c r="D14" s="7">
        <v>2060</v>
      </c>
    </row>
    <row r="15" spans="2:4" x14ac:dyDescent="0.35">
      <c r="B15" s="1" t="s">
        <v>15</v>
      </c>
      <c r="C15" s="7">
        <v>1000</v>
      </c>
      <c r="D15" s="7">
        <v>1030</v>
      </c>
    </row>
    <row r="16" spans="2:4" x14ac:dyDescent="0.35">
      <c r="B16" s="1" t="s">
        <v>27</v>
      </c>
      <c r="C16" s="7">
        <v>900</v>
      </c>
      <c r="D16" s="7">
        <v>927</v>
      </c>
    </row>
    <row r="17" spans="2:4" x14ac:dyDescent="0.35">
      <c r="B17" s="1" t="s">
        <v>29</v>
      </c>
      <c r="C17" s="4">
        <v>51.25</v>
      </c>
      <c r="D17" s="7">
        <v>52.787499999998545</v>
      </c>
    </row>
    <row r="18" spans="2:4" ht="15" thickBot="1" x14ac:dyDescent="0.4">
      <c r="B18" s="3" t="s">
        <v>16</v>
      </c>
      <c r="C18" s="5">
        <v>60000</v>
      </c>
      <c r="D18" s="5">
        <v>61800</v>
      </c>
    </row>
    <row r="19" spans="2:4" ht="15" thickTop="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G32"/>
  <sheetViews>
    <sheetView showGridLines="0" tabSelected="1" topLeftCell="A19" zoomScale="85" zoomScaleNormal="85" workbookViewId="0">
      <selection activeCell="G34" sqref="G34"/>
    </sheetView>
  </sheetViews>
  <sheetFormatPr defaultRowHeight="14.5" x14ac:dyDescent="0.35"/>
  <cols>
    <col min="1" max="1" width="1.08984375" style="46" customWidth="1"/>
    <col min="2" max="2" width="33" style="46" bestFit="1" customWidth="1"/>
    <col min="3" max="3" width="3.54296875" style="46" customWidth="1"/>
    <col min="4" max="5" width="15.6328125" style="45" customWidth="1"/>
    <col min="6" max="6" width="1.36328125" style="45" customWidth="1"/>
    <col min="7" max="7" width="107.08984375" style="46" customWidth="1"/>
    <col min="8" max="16384" width="8.7265625" style="46"/>
  </cols>
  <sheetData>
    <row r="2" spans="2:7" ht="17.5" x14ac:dyDescent="0.35">
      <c r="B2" s="42" t="str">
        <f>'Assumptions summary'!C3</f>
        <v>Farm Congo Society</v>
      </c>
      <c r="C2" s="43"/>
      <c r="D2" s="44"/>
      <c r="E2" s="44"/>
    </row>
    <row r="3" spans="2:7" ht="17.5" x14ac:dyDescent="0.35">
      <c r="B3" s="42" t="s">
        <v>57</v>
      </c>
      <c r="C3" s="43"/>
      <c r="D3" s="44"/>
      <c r="E3" s="44"/>
    </row>
    <row r="5" spans="2:7" x14ac:dyDescent="0.35">
      <c r="D5" s="47" t="str">
        <f>'Assumptions summary'!B5</f>
        <v>Year 1</v>
      </c>
      <c r="E5" s="47" t="str">
        <f>'Assumptions summary'!B6</f>
        <v>Year 2</v>
      </c>
      <c r="G5" s="48" t="s">
        <v>33</v>
      </c>
    </row>
    <row r="6" spans="2:7" x14ac:dyDescent="0.35">
      <c r="D6" s="49">
        <f>'Assumptions summary'!C5</f>
        <v>2020</v>
      </c>
      <c r="E6" s="49">
        <f>'Assumptions summary'!C6</f>
        <v>2021</v>
      </c>
    </row>
    <row r="7" spans="2:7" x14ac:dyDescent="0.35">
      <c r="D7" s="50" t="s">
        <v>34</v>
      </c>
      <c r="E7" s="51"/>
    </row>
    <row r="8" spans="2:7" x14ac:dyDescent="0.35">
      <c r="B8" s="52" t="s">
        <v>7</v>
      </c>
      <c r="C8" s="53"/>
    </row>
    <row r="9" spans="2:7" x14ac:dyDescent="0.35">
      <c r="B9" s="46" t="s">
        <v>6</v>
      </c>
      <c r="D9" s="54">
        <v>80000</v>
      </c>
      <c r="E9" s="54">
        <v>80000</v>
      </c>
      <c r="G9" s="33" t="s">
        <v>59</v>
      </c>
    </row>
    <row r="10" spans="2:7" x14ac:dyDescent="0.35">
      <c r="B10" s="46" t="s">
        <v>38</v>
      </c>
      <c r="D10" s="55">
        <v>20400</v>
      </c>
      <c r="E10" s="55">
        <v>20400</v>
      </c>
      <c r="G10" s="34"/>
    </row>
    <row r="11" spans="2:7" x14ac:dyDescent="0.35">
      <c r="B11" s="46" t="s">
        <v>39</v>
      </c>
      <c r="D11" s="55">
        <v>8400</v>
      </c>
      <c r="E11" s="55">
        <v>8400</v>
      </c>
      <c r="G11" s="34"/>
    </row>
    <row r="12" spans="2:7" x14ac:dyDescent="0.35">
      <c r="B12" s="46" t="s">
        <v>40</v>
      </c>
      <c r="D12" s="56">
        <v>11200</v>
      </c>
      <c r="E12" s="56">
        <v>11200</v>
      </c>
      <c r="G12" s="35"/>
    </row>
    <row r="13" spans="2:7" x14ac:dyDescent="0.35">
      <c r="D13" s="57"/>
      <c r="E13" s="57"/>
    </row>
    <row r="14" spans="2:7" ht="15" thickBot="1" x14ac:dyDescent="0.4">
      <c r="B14" s="52" t="s">
        <v>17</v>
      </c>
      <c r="C14" s="53"/>
      <c r="D14" s="62">
        <f>SUM(D9:D12)</f>
        <v>120000</v>
      </c>
      <c r="E14" s="62">
        <f>SUM(E9:E12)</f>
        <v>120000</v>
      </c>
    </row>
    <row r="15" spans="2:7" ht="15" thickTop="1" x14ac:dyDescent="0.35"/>
    <row r="16" spans="2:7" x14ac:dyDescent="0.35">
      <c r="B16" s="52" t="s">
        <v>8</v>
      </c>
      <c r="C16" s="53"/>
    </row>
    <row r="17" spans="2:7" ht="29" x14ac:dyDescent="0.35">
      <c r="B17" s="59" t="s">
        <v>41</v>
      </c>
      <c r="D17" s="60">
        <f>'Back end working'!E7</f>
        <v>29914.307971955339</v>
      </c>
      <c r="E17" s="60">
        <v>29914.307971955339</v>
      </c>
      <c r="G17" s="61" t="s">
        <v>58</v>
      </c>
    </row>
    <row r="18" spans="2:7" x14ac:dyDescent="0.35">
      <c r="B18" s="59" t="s">
        <v>42</v>
      </c>
      <c r="D18" s="55">
        <f>'Back end working'!E8</f>
        <v>1869.6442482472087</v>
      </c>
      <c r="E18" s="55">
        <v>1869.6442482472087</v>
      </c>
    </row>
    <row r="19" spans="2:7" x14ac:dyDescent="0.35">
      <c r="B19" s="59" t="s">
        <v>43</v>
      </c>
      <c r="D19" s="55">
        <f>'Back end working'!E9</f>
        <v>18696.442482472085</v>
      </c>
      <c r="E19" s="55">
        <v>18696.442482472085</v>
      </c>
    </row>
    <row r="20" spans="2:7" x14ac:dyDescent="0.35">
      <c r="B20" s="59" t="s">
        <v>44</v>
      </c>
      <c r="D20" s="55">
        <f>'Back end working'!E10</f>
        <v>2337.0553103090106</v>
      </c>
      <c r="E20" s="55">
        <v>2337.0553103090106</v>
      </c>
    </row>
    <row r="21" spans="2:7" ht="29" x14ac:dyDescent="0.35">
      <c r="B21" s="59" t="s">
        <v>45</v>
      </c>
      <c r="D21" s="55">
        <f>'Back end working'!E11</f>
        <v>38950.921838483511</v>
      </c>
      <c r="E21" s="55">
        <v>38950.921838483511</v>
      </c>
      <c r="G21" s="61" t="s">
        <v>56</v>
      </c>
    </row>
    <row r="22" spans="2:7" x14ac:dyDescent="0.35">
      <c r="B22" s="59" t="s">
        <v>46</v>
      </c>
      <c r="D22" s="55">
        <f>'Back end working'!E12</f>
        <v>6730.719293689951</v>
      </c>
      <c r="E22" s="55">
        <v>6730.719293689951</v>
      </c>
    </row>
    <row r="23" spans="2:7" x14ac:dyDescent="0.35">
      <c r="B23" s="59" t="s">
        <v>47</v>
      </c>
      <c r="D23" s="55">
        <f>'Back end working'!E13</f>
        <v>14022.331861854063</v>
      </c>
      <c r="E23" s="55">
        <v>14022.331861854063</v>
      </c>
    </row>
    <row r="24" spans="2:7" x14ac:dyDescent="0.35">
      <c r="B24" s="59" t="s">
        <v>48</v>
      </c>
      <c r="D24" s="55">
        <f>'Back end working'!E14</f>
        <v>7478.5769929888347</v>
      </c>
      <c r="E24" s="55">
        <v>7478.5769929888347</v>
      </c>
    </row>
    <row r="25" spans="2:7" ht="15" thickBot="1" x14ac:dyDescent="0.4">
      <c r="B25" s="52" t="s">
        <v>16</v>
      </c>
      <c r="C25" s="53"/>
      <c r="D25" s="62">
        <f>SUM(D17:D24)</f>
        <v>120000</v>
      </c>
      <c r="E25" s="62">
        <f>SUM(E17:E24)</f>
        <v>120000</v>
      </c>
    </row>
    <row r="26" spans="2:7" ht="15" thickTop="1" x14ac:dyDescent="0.35"/>
    <row r="27" spans="2:7" x14ac:dyDescent="0.35">
      <c r="B27" s="52" t="s">
        <v>18</v>
      </c>
      <c r="C27" s="53"/>
      <c r="D27" s="57">
        <v>0</v>
      </c>
      <c r="E27" s="57">
        <v>0</v>
      </c>
    </row>
    <row r="29" spans="2:7" ht="15" thickBot="1" x14ac:dyDescent="0.4">
      <c r="B29" s="52" t="s">
        <v>19</v>
      </c>
      <c r="C29" s="53"/>
      <c r="D29" s="62">
        <f>D25+D27</f>
        <v>120000</v>
      </c>
      <c r="E29" s="62">
        <f>E25+E27</f>
        <v>120000</v>
      </c>
    </row>
    <row r="30" spans="2:7" ht="15" thickTop="1" x14ac:dyDescent="0.35"/>
    <row r="31" spans="2:7" ht="15" thickBot="1" x14ac:dyDescent="0.4">
      <c r="B31" s="52" t="s">
        <v>20</v>
      </c>
      <c r="C31" s="53"/>
      <c r="D31" s="58">
        <f>D14-D29</f>
        <v>0</v>
      </c>
      <c r="E31" s="58">
        <f>E14-E29</f>
        <v>0</v>
      </c>
    </row>
    <row r="32" spans="2:7" ht="15" thickTop="1" x14ac:dyDescent="0.35"/>
  </sheetData>
  <mergeCells count="2">
    <mergeCell ref="G9:G12"/>
    <mergeCell ref="D7:E7"/>
  </mergeCells>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6225B-037D-4108-8032-2162D05059F1}">
  <sheetPr>
    <tabColor rgb="FFC00000"/>
  </sheetPr>
  <dimension ref="B2:V18"/>
  <sheetViews>
    <sheetView showGridLines="0" workbookViewId="0">
      <selection activeCell="K21" sqref="K21"/>
    </sheetView>
  </sheetViews>
  <sheetFormatPr defaultRowHeight="14.5" x14ac:dyDescent="0.35"/>
  <cols>
    <col min="1" max="1" width="1.6328125" style="1" customWidth="1"/>
    <col min="2" max="11" width="8.7265625" style="1"/>
    <col min="12" max="12" width="2.7265625" style="1" customWidth="1"/>
    <col min="13" max="16384" width="8.7265625" style="1"/>
  </cols>
  <sheetData>
    <row r="2" spans="2:22" s="1" customFormat="1" x14ac:dyDescent="0.35">
      <c r="B2" s="8"/>
      <c r="C2" s="74" t="s">
        <v>54</v>
      </c>
      <c r="D2" s="74"/>
      <c r="E2" s="74"/>
      <c r="F2" s="74"/>
      <c r="G2" s="74"/>
      <c r="H2" s="74"/>
      <c r="I2" s="74"/>
      <c r="J2" s="74"/>
      <c r="K2" s="75"/>
      <c r="M2" s="8"/>
      <c r="N2" s="74" t="s">
        <v>55</v>
      </c>
      <c r="O2" s="74"/>
      <c r="P2" s="74"/>
      <c r="Q2" s="74"/>
      <c r="R2" s="74"/>
      <c r="S2" s="74"/>
      <c r="T2" s="74"/>
      <c r="U2" s="74"/>
      <c r="V2" s="75"/>
    </row>
    <row r="3" spans="2:22" s="1" customFormat="1" x14ac:dyDescent="0.35">
      <c r="B3" s="15"/>
      <c r="C3" s="76"/>
      <c r="D3" s="76"/>
      <c r="E3" s="76"/>
      <c r="F3" s="76"/>
      <c r="G3" s="76"/>
      <c r="H3" s="76"/>
      <c r="I3" s="76"/>
      <c r="J3" s="76"/>
      <c r="K3" s="77"/>
      <c r="M3" s="15"/>
      <c r="N3" s="76"/>
      <c r="O3" s="76"/>
      <c r="P3" s="76"/>
      <c r="Q3" s="76"/>
      <c r="R3" s="76"/>
      <c r="S3" s="76"/>
      <c r="T3" s="76"/>
      <c r="U3" s="76"/>
      <c r="V3" s="77"/>
    </row>
    <row r="4" spans="2:22" s="1" customFormat="1" x14ac:dyDescent="0.35">
      <c r="B4" s="15"/>
      <c r="C4" s="76"/>
      <c r="D4" s="76"/>
      <c r="E4" s="76"/>
      <c r="F4" s="76"/>
      <c r="G4" s="76"/>
      <c r="H4" s="76"/>
      <c r="I4" s="76"/>
      <c r="J4" s="76"/>
      <c r="K4" s="77"/>
      <c r="M4" s="15"/>
      <c r="N4" s="76"/>
      <c r="O4" s="76"/>
      <c r="P4" s="76"/>
      <c r="Q4" s="76"/>
      <c r="R4" s="76"/>
      <c r="S4" s="76"/>
      <c r="T4" s="76"/>
      <c r="U4" s="76"/>
      <c r="V4" s="77"/>
    </row>
    <row r="5" spans="2:22" s="1" customFormat="1" x14ac:dyDescent="0.35">
      <c r="B5" s="15"/>
      <c r="C5" s="76"/>
      <c r="D5" s="76"/>
      <c r="E5" s="76"/>
      <c r="F5" s="76"/>
      <c r="G5" s="76"/>
      <c r="H5" s="76"/>
      <c r="I5" s="76"/>
      <c r="J5" s="76"/>
      <c r="K5" s="77"/>
      <c r="M5" s="15"/>
      <c r="N5" s="76"/>
      <c r="O5" s="76"/>
      <c r="P5" s="76"/>
      <c r="Q5" s="76"/>
      <c r="R5" s="76"/>
      <c r="S5" s="76"/>
      <c r="T5" s="76"/>
      <c r="U5" s="76"/>
      <c r="V5" s="77"/>
    </row>
    <row r="6" spans="2:22" s="1" customFormat="1" x14ac:dyDescent="0.35">
      <c r="B6" s="15"/>
      <c r="C6" s="76"/>
      <c r="D6" s="76"/>
      <c r="E6" s="76"/>
      <c r="F6" s="76"/>
      <c r="G6" s="76"/>
      <c r="H6" s="76"/>
      <c r="I6" s="76"/>
      <c r="J6" s="76"/>
      <c r="K6" s="77"/>
      <c r="M6" s="15"/>
      <c r="N6" s="76"/>
      <c r="O6" s="76"/>
      <c r="P6" s="76"/>
      <c r="Q6" s="76"/>
      <c r="R6" s="76"/>
      <c r="S6" s="76"/>
      <c r="T6" s="76"/>
      <c r="U6" s="76"/>
      <c r="V6" s="77"/>
    </row>
    <row r="7" spans="2:22" s="1" customFormat="1" x14ac:dyDescent="0.35">
      <c r="B7" s="15"/>
      <c r="C7" s="76"/>
      <c r="D7" s="76"/>
      <c r="E7" s="76"/>
      <c r="F7" s="76"/>
      <c r="G7" s="76"/>
      <c r="H7" s="76"/>
      <c r="I7" s="76"/>
      <c r="J7" s="76"/>
      <c r="K7" s="77"/>
      <c r="M7" s="15"/>
      <c r="N7" s="76"/>
      <c r="O7" s="76"/>
      <c r="P7" s="76"/>
      <c r="Q7" s="76"/>
      <c r="R7" s="76"/>
      <c r="S7" s="76"/>
      <c r="T7" s="76"/>
      <c r="U7" s="76"/>
      <c r="V7" s="77"/>
    </row>
    <row r="8" spans="2:22" s="1" customFormat="1" x14ac:dyDescent="0.35">
      <c r="B8" s="15"/>
      <c r="C8" s="76"/>
      <c r="D8" s="76"/>
      <c r="E8" s="76"/>
      <c r="F8" s="76"/>
      <c r="G8" s="76"/>
      <c r="H8" s="76"/>
      <c r="I8" s="76"/>
      <c r="J8" s="76"/>
      <c r="K8" s="77"/>
      <c r="M8" s="15"/>
      <c r="N8" s="76"/>
      <c r="O8" s="76"/>
      <c r="P8" s="76"/>
      <c r="Q8" s="76"/>
      <c r="R8" s="76"/>
      <c r="S8" s="76"/>
      <c r="T8" s="76"/>
      <c r="U8" s="76"/>
      <c r="V8" s="77"/>
    </row>
    <row r="9" spans="2:22" s="1" customFormat="1" x14ac:dyDescent="0.35">
      <c r="B9" s="15"/>
      <c r="C9" s="76"/>
      <c r="D9" s="76"/>
      <c r="E9" s="76"/>
      <c r="F9" s="76"/>
      <c r="G9" s="76"/>
      <c r="H9" s="76"/>
      <c r="I9" s="76"/>
      <c r="J9" s="76"/>
      <c r="K9" s="77"/>
      <c r="M9" s="15"/>
      <c r="N9" s="76"/>
      <c r="O9" s="76"/>
      <c r="P9" s="76"/>
      <c r="Q9" s="76"/>
      <c r="R9" s="76"/>
      <c r="S9" s="76"/>
      <c r="T9" s="76"/>
      <c r="U9" s="76"/>
      <c r="V9" s="77"/>
    </row>
    <row r="10" spans="2:22" s="1" customFormat="1" x14ac:dyDescent="0.35">
      <c r="B10" s="15"/>
      <c r="C10" s="76"/>
      <c r="D10" s="76"/>
      <c r="E10" s="76"/>
      <c r="F10" s="76"/>
      <c r="G10" s="76"/>
      <c r="H10" s="76"/>
      <c r="I10" s="76"/>
      <c r="J10" s="76"/>
      <c r="K10" s="77"/>
      <c r="M10" s="15"/>
      <c r="N10" s="76"/>
      <c r="O10" s="76"/>
      <c r="P10" s="76"/>
      <c r="Q10" s="76"/>
      <c r="R10" s="76"/>
      <c r="S10" s="76"/>
      <c r="T10" s="76"/>
      <c r="U10" s="76"/>
      <c r="V10" s="77"/>
    </row>
    <row r="11" spans="2:22" s="1" customFormat="1" x14ac:dyDescent="0.35">
      <c r="B11" s="15"/>
      <c r="C11" s="76"/>
      <c r="D11" s="76"/>
      <c r="E11" s="76"/>
      <c r="F11" s="76"/>
      <c r="G11" s="76"/>
      <c r="H11" s="76"/>
      <c r="I11" s="76"/>
      <c r="J11" s="76"/>
      <c r="K11" s="77"/>
      <c r="M11" s="15"/>
      <c r="N11" s="76"/>
      <c r="O11" s="76"/>
      <c r="P11" s="76"/>
      <c r="Q11" s="76"/>
      <c r="R11" s="76"/>
      <c r="S11" s="76"/>
      <c r="T11" s="76"/>
      <c r="U11" s="76"/>
      <c r="V11" s="77"/>
    </row>
    <row r="12" spans="2:22" s="1" customFormat="1" x14ac:dyDescent="0.35">
      <c r="B12" s="15"/>
      <c r="C12" s="76"/>
      <c r="D12" s="76"/>
      <c r="E12" s="76"/>
      <c r="F12" s="76"/>
      <c r="G12" s="76"/>
      <c r="H12" s="76"/>
      <c r="I12" s="76"/>
      <c r="J12" s="76"/>
      <c r="K12" s="77"/>
      <c r="M12" s="15"/>
      <c r="N12" s="76"/>
      <c r="O12" s="76"/>
      <c r="P12" s="76"/>
      <c r="Q12" s="76"/>
      <c r="R12" s="76"/>
      <c r="S12" s="76"/>
      <c r="T12" s="76"/>
      <c r="U12" s="76"/>
      <c r="V12" s="77"/>
    </row>
    <row r="13" spans="2:22" s="1" customFormat="1" x14ac:dyDescent="0.35">
      <c r="B13" s="15"/>
      <c r="C13" s="76"/>
      <c r="D13" s="76"/>
      <c r="E13" s="76"/>
      <c r="F13" s="76"/>
      <c r="G13" s="76"/>
      <c r="H13" s="76"/>
      <c r="I13" s="76"/>
      <c r="J13" s="76"/>
      <c r="K13" s="77"/>
      <c r="M13" s="15"/>
      <c r="N13" s="76"/>
      <c r="O13" s="76"/>
      <c r="P13" s="76"/>
      <c r="Q13" s="76"/>
      <c r="R13" s="76"/>
      <c r="S13" s="76"/>
      <c r="T13" s="76"/>
      <c r="U13" s="76"/>
      <c r="V13" s="77"/>
    </row>
    <row r="14" spans="2:22" s="1" customFormat="1" x14ac:dyDescent="0.35">
      <c r="B14" s="15"/>
      <c r="C14" s="76"/>
      <c r="D14" s="76"/>
      <c r="E14" s="76"/>
      <c r="F14" s="76"/>
      <c r="G14" s="76"/>
      <c r="H14" s="76"/>
      <c r="I14" s="76"/>
      <c r="J14" s="76"/>
      <c r="K14" s="77"/>
      <c r="M14" s="15"/>
      <c r="N14" s="76"/>
      <c r="O14" s="76"/>
      <c r="P14" s="76"/>
      <c r="Q14" s="76"/>
      <c r="R14" s="76"/>
      <c r="S14" s="76"/>
      <c r="T14" s="76"/>
      <c r="U14" s="76"/>
      <c r="V14" s="77"/>
    </row>
    <row r="15" spans="2:22" s="1" customFormat="1" x14ac:dyDescent="0.35">
      <c r="B15" s="15"/>
      <c r="C15" s="76"/>
      <c r="D15" s="76"/>
      <c r="E15" s="76"/>
      <c r="F15" s="76"/>
      <c r="G15" s="76"/>
      <c r="H15" s="76"/>
      <c r="I15" s="76"/>
      <c r="J15" s="76"/>
      <c r="K15" s="77"/>
      <c r="M15" s="15"/>
      <c r="N15" s="76"/>
      <c r="O15" s="76"/>
      <c r="P15" s="76"/>
      <c r="Q15" s="76"/>
      <c r="R15" s="76"/>
      <c r="S15" s="76"/>
      <c r="T15" s="76"/>
      <c r="U15" s="76"/>
      <c r="V15" s="77"/>
    </row>
    <row r="16" spans="2:22" s="1" customFormat="1" x14ac:dyDescent="0.35">
      <c r="B16" s="15"/>
      <c r="C16" s="76"/>
      <c r="D16" s="76"/>
      <c r="E16" s="76"/>
      <c r="F16" s="76"/>
      <c r="G16" s="76"/>
      <c r="H16" s="76"/>
      <c r="I16" s="76"/>
      <c r="J16" s="76"/>
      <c r="K16" s="77"/>
      <c r="M16" s="15"/>
      <c r="N16" s="76"/>
      <c r="O16" s="76"/>
      <c r="P16" s="76"/>
      <c r="Q16" s="76"/>
      <c r="R16" s="76"/>
      <c r="S16" s="76"/>
      <c r="T16" s="76"/>
      <c r="U16" s="76"/>
      <c r="V16" s="77"/>
    </row>
    <row r="17" spans="2:22" s="1" customFormat="1" x14ac:dyDescent="0.35">
      <c r="B17" s="15"/>
      <c r="C17" s="76"/>
      <c r="D17" s="76"/>
      <c r="E17" s="76"/>
      <c r="F17" s="76"/>
      <c r="G17" s="76"/>
      <c r="H17" s="76"/>
      <c r="I17" s="76"/>
      <c r="J17" s="76"/>
      <c r="K17" s="77"/>
      <c r="M17" s="15"/>
      <c r="N17" s="76"/>
      <c r="O17" s="76"/>
      <c r="P17" s="76"/>
      <c r="Q17" s="76"/>
      <c r="R17" s="76"/>
      <c r="S17" s="76"/>
      <c r="T17" s="76"/>
      <c r="U17" s="76"/>
      <c r="V17" s="77"/>
    </row>
    <row r="18" spans="2:22" s="1" customFormat="1" x14ac:dyDescent="0.35">
      <c r="B18" s="16"/>
      <c r="C18" s="78"/>
      <c r="D18" s="78"/>
      <c r="E18" s="78"/>
      <c r="F18" s="78"/>
      <c r="G18" s="78"/>
      <c r="H18" s="78"/>
      <c r="I18" s="78"/>
      <c r="J18" s="78"/>
      <c r="K18" s="79"/>
      <c r="M18" s="16"/>
      <c r="N18" s="78"/>
      <c r="O18" s="78"/>
      <c r="P18" s="78"/>
      <c r="Q18" s="78"/>
      <c r="R18" s="78"/>
      <c r="S18" s="78"/>
      <c r="T18" s="78"/>
      <c r="U18" s="78"/>
      <c r="V18" s="79"/>
    </row>
  </sheetData>
  <mergeCells count="2">
    <mergeCell ref="C2:J2"/>
    <mergeCell ref="N2:U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21B18-403C-4BF2-B7A9-0EF3B15C8BE4}">
  <sheetPr>
    <tabColor rgb="FFC00000"/>
  </sheetPr>
  <dimension ref="B2:C14"/>
  <sheetViews>
    <sheetView showGridLines="0" workbookViewId="0">
      <selection activeCell="C17" sqref="C17"/>
    </sheetView>
  </sheetViews>
  <sheetFormatPr defaultRowHeight="14.5" x14ac:dyDescent="0.35"/>
  <cols>
    <col min="1" max="1" width="8.7265625" style="1"/>
    <col min="2" max="2" width="47.1796875" style="1" customWidth="1"/>
    <col min="3" max="3" width="47.36328125" style="2" bestFit="1" customWidth="1"/>
    <col min="4" max="6" width="8.7265625" style="1"/>
    <col min="7" max="7" width="13" style="1" bestFit="1" customWidth="1"/>
    <col min="8" max="16384" width="8.7265625" style="1"/>
  </cols>
  <sheetData>
    <row r="2" spans="2:3" x14ac:dyDescent="0.35">
      <c r="B2" s="8"/>
      <c r="C2" s="9"/>
    </row>
    <row r="3" spans="2:3" x14ac:dyDescent="0.35">
      <c r="B3" s="10" t="s">
        <v>0</v>
      </c>
      <c r="C3" s="11" t="s">
        <v>35</v>
      </c>
    </row>
    <row r="4" spans="2:3" x14ac:dyDescent="0.35">
      <c r="B4" s="10" t="s">
        <v>1</v>
      </c>
      <c r="C4" s="12" t="s">
        <v>2</v>
      </c>
    </row>
    <row r="5" spans="2:3" x14ac:dyDescent="0.35">
      <c r="B5" s="10" t="s">
        <v>3</v>
      </c>
      <c r="C5" s="13">
        <v>2020</v>
      </c>
    </row>
    <row r="6" spans="2:3" x14ac:dyDescent="0.35">
      <c r="B6" s="10" t="s">
        <v>4</v>
      </c>
      <c r="C6" s="13">
        <v>2021</v>
      </c>
    </row>
    <row r="7" spans="2:3" x14ac:dyDescent="0.35">
      <c r="B7" s="10" t="s">
        <v>5</v>
      </c>
      <c r="C7" s="32">
        <v>120000</v>
      </c>
    </row>
    <row r="8" spans="2:3" x14ac:dyDescent="0.35">
      <c r="B8" s="10" t="s">
        <v>23</v>
      </c>
      <c r="C8" s="14" t="s">
        <v>36</v>
      </c>
    </row>
    <row r="9" spans="2:3" x14ac:dyDescent="0.35">
      <c r="B9" s="10" t="s">
        <v>24</v>
      </c>
      <c r="C9" s="13" t="s">
        <v>37</v>
      </c>
    </row>
    <row r="10" spans="2:3" x14ac:dyDescent="0.35">
      <c r="B10" s="10" t="s">
        <v>30</v>
      </c>
      <c r="C10" s="13" t="s">
        <v>31</v>
      </c>
    </row>
    <row r="11" spans="2:3" x14ac:dyDescent="0.35">
      <c r="B11" s="15"/>
      <c r="C11" s="13"/>
    </row>
    <row r="12" spans="2:3" x14ac:dyDescent="0.35">
      <c r="B12" s="15"/>
      <c r="C12" s="13"/>
    </row>
    <row r="13" spans="2:3" x14ac:dyDescent="0.35">
      <c r="B13" s="15"/>
      <c r="C13" s="13"/>
    </row>
    <row r="14" spans="2:3" x14ac:dyDescent="0.35">
      <c r="B14" s="16"/>
      <c r="C14" s="1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B8441-CC05-4820-BFE8-22671B717458}">
  <sheetPr>
    <tabColor rgb="FFC00000"/>
  </sheetPr>
  <dimension ref="B2:K55"/>
  <sheetViews>
    <sheetView showGridLines="0" workbookViewId="0">
      <selection activeCell="M40" sqref="M40"/>
    </sheetView>
  </sheetViews>
  <sheetFormatPr defaultRowHeight="13" x14ac:dyDescent="0.3"/>
  <cols>
    <col min="1" max="1" width="8.7265625" style="18"/>
    <col min="2" max="2" width="31.6328125" style="18" customWidth="1"/>
    <col min="3" max="4" width="11.36328125" style="18" bestFit="1" customWidth="1"/>
    <col min="5" max="5" width="18.26953125" style="18" bestFit="1" customWidth="1"/>
    <col min="6" max="6" width="10.08984375" style="18" bestFit="1" customWidth="1"/>
    <col min="7" max="7" width="10.54296875" style="18" bestFit="1" customWidth="1"/>
    <col min="8" max="8" width="11.36328125" style="18" bestFit="1" customWidth="1"/>
    <col min="9" max="9" width="10.08984375" style="18" bestFit="1" customWidth="1"/>
    <col min="10" max="10" width="10.453125" style="18" bestFit="1" customWidth="1"/>
    <col min="11" max="11" width="10.08984375" style="18" bestFit="1" customWidth="1"/>
    <col min="12" max="16384" width="8.7265625" style="18"/>
  </cols>
  <sheetData>
    <row r="2" spans="2:11" x14ac:dyDescent="0.3">
      <c r="B2" s="38"/>
      <c r="C2" s="19"/>
      <c r="D2" s="19"/>
      <c r="E2" s="19"/>
      <c r="F2" s="19"/>
      <c r="G2" s="19"/>
      <c r="H2" s="19"/>
      <c r="I2" s="19"/>
      <c r="J2" s="19"/>
      <c r="K2" s="20"/>
    </row>
    <row r="3" spans="2:11" x14ac:dyDescent="0.3">
      <c r="B3" s="21"/>
      <c r="C3" s="22"/>
      <c r="D3" s="22"/>
      <c r="E3" s="22"/>
      <c r="F3" s="22"/>
      <c r="G3" s="22"/>
      <c r="H3" s="22"/>
      <c r="I3" s="22"/>
      <c r="J3" s="22"/>
      <c r="K3" s="23"/>
    </row>
    <row r="4" spans="2:11" x14ac:dyDescent="0.3">
      <c r="B4" s="68" t="s">
        <v>49</v>
      </c>
      <c r="C4" s="22"/>
      <c r="D4" s="22"/>
      <c r="E4" s="29">
        <f>'Top Sheet'!D14</f>
        <v>120000</v>
      </c>
      <c r="F4" s="22"/>
      <c r="G4" s="22"/>
      <c r="H4" s="22"/>
      <c r="I4" s="22"/>
      <c r="J4" s="22"/>
      <c r="K4" s="23"/>
    </row>
    <row r="5" spans="2:11" x14ac:dyDescent="0.3">
      <c r="B5" s="21"/>
      <c r="C5" s="22"/>
      <c r="D5" s="22"/>
      <c r="E5" s="22"/>
      <c r="F5" s="22"/>
      <c r="G5" s="22"/>
      <c r="H5" s="22"/>
      <c r="I5" s="22"/>
      <c r="J5" s="22"/>
      <c r="K5" s="23"/>
    </row>
    <row r="6" spans="2:11" x14ac:dyDescent="0.3">
      <c r="B6" s="36" t="s">
        <v>51</v>
      </c>
      <c r="C6" s="37"/>
      <c r="D6" s="28" t="s">
        <v>52</v>
      </c>
      <c r="E6" s="27" t="s">
        <v>53</v>
      </c>
      <c r="F6" s="22"/>
      <c r="G6" s="22"/>
      <c r="H6" s="22"/>
      <c r="I6" s="22"/>
      <c r="J6" s="22"/>
      <c r="K6" s="23"/>
    </row>
    <row r="7" spans="2:11" x14ac:dyDescent="0.3">
      <c r="B7" s="39" t="s">
        <v>41</v>
      </c>
      <c r="C7" s="64">
        <v>38400</v>
      </c>
      <c r="D7" s="40">
        <f>C7/$C$15</f>
        <v>0.24928589976629448</v>
      </c>
      <c r="E7" s="29">
        <f>$E$4*D7</f>
        <v>29914.307971955339</v>
      </c>
      <c r="F7" s="22"/>
      <c r="G7" s="22"/>
      <c r="H7" s="22"/>
      <c r="I7" s="22"/>
      <c r="J7" s="22"/>
      <c r="K7" s="23"/>
    </row>
    <row r="8" spans="2:11" x14ac:dyDescent="0.3">
      <c r="B8" s="39" t="s">
        <v>42</v>
      </c>
      <c r="C8" s="64">
        <v>2400</v>
      </c>
      <c r="D8" s="40">
        <f t="shared" ref="D8:D14" si="0">C8/$C$15</f>
        <v>1.5580368735393405E-2</v>
      </c>
      <c r="E8" s="29">
        <f>$E$4*D8</f>
        <v>1869.6442482472087</v>
      </c>
      <c r="F8" s="22"/>
      <c r="G8" s="22"/>
      <c r="H8" s="22"/>
      <c r="I8" s="22"/>
      <c r="J8" s="22"/>
      <c r="K8" s="23"/>
    </row>
    <row r="9" spans="2:11" x14ac:dyDescent="0.3">
      <c r="B9" s="39" t="s">
        <v>43</v>
      </c>
      <c r="C9" s="64">
        <v>24000</v>
      </c>
      <c r="D9" s="40">
        <f t="shared" si="0"/>
        <v>0.15580368735393405</v>
      </c>
      <c r="E9" s="29">
        <f>$E$4*D9</f>
        <v>18696.442482472085</v>
      </c>
      <c r="F9" s="22"/>
      <c r="G9" s="22"/>
      <c r="H9" s="22"/>
      <c r="I9" s="22"/>
      <c r="J9" s="22"/>
      <c r="K9" s="23"/>
    </row>
    <row r="10" spans="2:11" x14ac:dyDescent="0.3">
      <c r="B10" s="39" t="s">
        <v>44</v>
      </c>
      <c r="C10" s="64">
        <v>3000</v>
      </c>
      <c r="D10" s="40">
        <f t="shared" si="0"/>
        <v>1.9475460919241756E-2</v>
      </c>
      <c r="E10" s="29">
        <f>$E$4*D10</f>
        <v>2337.0553103090106</v>
      </c>
      <c r="F10" s="22"/>
      <c r="G10" s="22"/>
      <c r="H10" s="22"/>
      <c r="I10" s="22"/>
      <c r="J10" s="22"/>
      <c r="K10" s="23"/>
    </row>
    <row r="11" spans="2:11" x14ac:dyDescent="0.3">
      <c r="B11" s="39" t="s">
        <v>45</v>
      </c>
      <c r="C11" s="64">
        <v>50000</v>
      </c>
      <c r="D11" s="40">
        <f t="shared" si="0"/>
        <v>0.3245910153206959</v>
      </c>
      <c r="E11" s="29">
        <f>$E$4*D11</f>
        <v>38950.921838483511</v>
      </c>
      <c r="F11" s="22"/>
      <c r="G11" s="22"/>
      <c r="H11" s="22"/>
      <c r="I11" s="22"/>
      <c r="J11" s="22"/>
      <c r="K11" s="23"/>
    </row>
    <row r="12" spans="2:11" x14ac:dyDescent="0.3">
      <c r="B12" s="39" t="s">
        <v>46</v>
      </c>
      <c r="C12" s="64">
        <v>8640</v>
      </c>
      <c r="D12" s="40">
        <f t="shared" si="0"/>
        <v>5.6089327447416258E-2</v>
      </c>
      <c r="E12" s="29">
        <f>$E$4*D12</f>
        <v>6730.719293689951</v>
      </c>
      <c r="F12" s="22"/>
      <c r="G12" s="22"/>
      <c r="H12" s="22"/>
      <c r="I12" s="22"/>
      <c r="J12" s="22"/>
      <c r="K12" s="23"/>
    </row>
    <row r="13" spans="2:11" x14ac:dyDescent="0.3">
      <c r="B13" s="39" t="s">
        <v>47</v>
      </c>
      <c r="C13" s="64">
        <v>18000</v>
      </c>
      <c r="D13" s="40">
        <f t="shared" si="0"/>
        <v>0.11685276551545053</v>
      </c>
      <c r="E13" s="29">
        <f>$E$4*D13</f>
        <v>14022.331861854063</v>
      </c>
      <c r="F13" s="22"/>
      <c r="G13" s="22"/>
      <c r="H13" s="22"/>
      <c r="I13" s="22"/>
      <c r="J13" s="22"/>
      <c r="K13" s="23"/>
    </row>
    <row r="14" spans="2:11" ht="13.5" thickBot="1" x14ac:dyDescent="0.35">
      <c r="B14" s="39" t="s">
        <v>48</v>
      </c>
      <c r="C14" s="65">
        <v>9600</v>
      </c>
      <c r="D14" s="40">
        <f t="shared" si="0"/>
        <v>6.2321474941573619E-2</v>
      </c>
      <c r="E14" s="29">
        <f>$E$4*D14</f>
        <v>7478.5769929888347</v>
      </c>
      <c r="F14" s="22"/>
      <c r="G14" s="22"/>
      <c r="H14" s="22"/>
      <c r="I14" s="22"/>
      <c r="J14" s="22"/>
      <c r="K14" s="23"/>
    </row>
    <row r="15" spans="2:11" ht="13.5" thickBot="1" x14ac:dyDescent="0.35">
      <c r="B15" s="30" t="s">
        <v>50</v>
      </c>
      <c r="C15" s="66">
        <f>SUM(C7:C14)</f>
        <v>154040</v>
      </c>
      <c r="D15" s="22"/>
      <c r="E15" s="67">
        <f>SUM(E7:E14)</f>
        <v>120000</v>
      </c>
      <c r="F15" s="22"/>
      <c r="G15" s="22"/>
      <c r="H15" s="22"/>
      <c r="I15" s="22"/>
      <c r="J15" s="22"/>
      <c r="K15" s="23"/>
    </row>
    <row r="16" spans="2:11" ht="13.5" thickTop="1" x14ac:dyDescent="0.3">
      <c r="B16" s="24"/>
      <c r="C16" s="25"/>
      <c r="D16" s="25"/>
      <c r="E16" s="41"/>
      <c r="F16" s="25"/>
      <c r="G16" s="25"/>
      <c r="H16" s="25"/>
      <c r="I16" s="25"/>
      <c r="J16" s="25"/>
      <c r="K16" s="26"/>
    </row>
    <row r="18" spans="2:11" x14ac:dyDescent="0.3">
      <c r="B18" s="38"/>
      <c r="C18" s="19"/>
      <c r="D18" s="19"/>
      <c r="E18" s="19"/>
      <c r="F18" s="19"/>
      <c r="G18" s="19"/>
      <c r="H18" s="19"/>
      <c r="I18" s="19"/>
      <c r="J18" s="19"/>
      <c r="K18" s="20"/>
    </row>
    <row r="19" spans="2:11" x14ac:dyDescent="0.3">
      <c r="B19" s="21"/>
      <c r="C19" s="22"/>
      <c r="D19" s="22"/>
      <c r="E19" s="22"/>
      <c r="F19" s="22"/>
      <c r="G19" s="22"/>
      <c r="H19" s="22"/>
      <c r="I19" s="22"/>
      <c r="J19" s="22"/>
      <c r="K19" s="23"/>
    </row>
    <row r="20" spans="2:11" ht="14.5" x14ac:dyDescent="0.35">
      <c r="B20" s="63" t="s">
        <v>8</v>
      </c>
      <c r="C20" s="69">
        <v>2020</v>
      </c>
      <c r="D20" s="69">
        <v>2021</v>
      </c>
      <c r="E20" s="22"/>
      <c r="F20" s="22"/>
      <c r="G20" s="22"/>
      <c r="H20" s="22"/>
      <c r="I20" s="22"/>
      <c r="J20" s="22"/>
      <c r="K20" s="23"/>
    </row>
    <row r="21" spans="2:11" ht="14.5" x14ac:dyDescent="0.35">
      <c r="B21" s="39" t="s">
        <v>41</v>
      </c>
      <c r="C21" s="70">
        <v>29914.307971955339</v>
      </c>
      <c r="D21" s="70">
        <v>29914.307971955339</v>
      </c>
      <c r="E21" s="22"/>
      <c r="F21" s="22"/>
      <c r="G21" s="22"/>
      <c r="H21" s="22"/>
      <c r="I21" s="22"/>
      <c r="J21" s="22"/>
      <c r="K21" s="23"/>
    </row>
    <row r="22" spans="2:11" ht="14.5" x14ac:dyDescent="0.35">
      <c r="B22" s="39" t="s">
        <v>42</v>
      </c>
      <c r="C22" s="71">
        <v>1869.6442482472087</v>
      </c>
      <c r="D22" s="71">
        <v>1869.6442482472087</v>
      </c>
      <c r="E22" s="22"/>
      <c r="F22" s="22"/>
      <c r="G22" s="22"/>
      <c r="H22" s="22"/>
      <c r="I22" s="22"/>
      <c r="J22" s="22"/>
      <c r="K22" s="23"/>
    </row>
    <row r="23" spans="2:11" ht="14.5" x14ac:dyDescent="0.35">
      <c r="B23" s="39" t="s">
        <v>43</v>
      </c>
      <c r="C23" s="71">
        <v>18696.442482472085</v>
      </c>
      <c r="D23" s="71">
        <v>18696.442482472085</v>
      </c>
      <c r="E23" s="22"/>
      <c r="F23" s="22"/>
      <c r="G23" s="22"/>
      <c r="H23" s="22"/>
      <c r="I23" s="22"/>
      <c r="J23" s="22"/>
      <c r="K23" s="23"/>
    </row>
    <row r="24" spans="2:11" ht="14.5" x14ac:dyDescent="0.35">
      <c r="B24" s="39" t="s">
        <v>44</v>
      </c>
      <c r="C24" s="71">
        <v>2337.0553103090106</v>
      </c>
      <c r="D24" s="71">
        <v>2337.0553103090106</v>
      </c>
      <c r="E24" s="22"/>
      <c r="F24" s="22"/>
      <c r="G24" s="22"/>
      <c r="H24" s="22"/>
      <c r="I24" s="22"/>
      <c r="J24" s="22"/>
      <c r="K24" s="23"/>
    </row>
    <row r="25" spans="2:11" ht="14.5" x14ac:dyDescent="0.35">
      <c r="B25" s="39" t="s">
        <v>45</v>
      </c>
      <c r="C25" s="71">
        <v>38950.921838483511</v>
      </c>
      <c r="D25" s="71">
        <v>38950.921838483511</v>
      </c>
      <c r="E25" s="22"/>
      <c r="F25" s="22"/>
      <c r="G25" s="22"/>
      <c r="H25" s="22"/>
      <c r="I25" s="22"/>
      <c r="J25" s="22"/>
      <c r="K25" s="23"/>
    </row>
    <row r="26" spans="2:11" ht="14.5" x14ac:dyDescent="0.35">
      <c r="B26" s="39" t="s">
        <v>46</v>
      </c>
      <c r="C26" s="71">
        <v>6730.719293689951</v>
      </c>
      <c r="D26" s="71">
        <v>6730.719293689951</v>
      </c>
      <c r="E26" s="22"/>
      <c r="F26" s="22"/>
      <c r="G26" s="22"/>
      <c r="H26" s="22"/>
      <c r="I26" s="22"/>
      <c r="J26" s="22"/>
      <c r="K26" s="23"/>
    </row>
    <row r="27" spans="2:11" ht="14.5" x14ac:dyDescent="0.35">
      <c r="B27" s="39" t="s">
        <v>47</v>
      </c>
      <c r="C27" s="71">
        <v>14022.331861854063</v>
      </c>
      <c r="D27" s="71">
        <v>14022.331861854063</v>
      </c>
      <c r="E27" s="22"/>
      <c r="F27" s="22"/>
      <c r="G27" s="22"/>
      <c r="H27" s="22"/>
      <c r="I27" s="22"/>
      <c r="J27" s="22"/>
      <c r="K27" s="23"/>
    </row>
    <row r="28" spans="2:11" ht="14.5" x14ac:dyDescent="0.35">
      <c r="B28" s="39" t="s">
        <v>48</v>
      </c>
      <c r="C28" s="72">
        <v>7478.5769929888347</v>
      </c>
      <c r="D28" s="72">
        <v>7478.5769929888347</v>
      </c>
      <c r="E28" s="22"/>
      <c r="F28" s="22"/>
      <c r="G28" s="22"/>
      <c r="H28" s="22"/>
      <c r="I28" s="22"/>
      <c r="J28" s="22"/>
      <c r="K28" s="23"/>
    </row>
    <row r="29" spans="2:11" x14ac:dyDescent="0.3">
      <c r="B29" s="21" t="s">
        <v>32</v>
      </c>
      <c r="C29" s="73">
        <f>SUM(C21:C28)</f>
        <v>120000</v>
      </c>
      <c r="D29" s="73">
        <f>SUM(D21:D28)</f>
        <v>120000</v>
      </c>
      <c r="E29" s="22"/>
      <c r="F29" s="22"/>
      <c r="G29" s="22"/>
      <c r="H29" s="22"/>
      <c r="I29" s="22"/>
      <c r="J29" s="22"/>
      <c r="K29" s="23"/>
    </row>
    <row r="30" spans="2:11" x14ac:dyDescent="0.3">
      <c r="B30" s="21"/>
      <c r="C30" s="22"/>
      <c r="D30" s="22"/>
      <c r="E30" s="22"/>
      <c r="F30" s="22"/>
      <c r="G30" s="22"/>
      <c r="H30" s="22"/>
      <c r="I30" s="22"/>
      <c r="J30" s="22"/>
      <c r="K30" s="23"/>
    </row>
    <row r="31" spans="2:11" x14ac:dyDescent="0.3">
      <c r="B31" s="21"/>
      <c r="C31" s="22"/>
      <c r="D31" s="22"/>
      <c r="E31" s="22"/>
      <c r="F31" s="22"/>
      <c r="G31" s="22"/>
      <c r="H31" s="22"/>
      <c r="I31" s="22"/>
      <c r="J31" s="22"/>
      <c r="K31" s="23"/>
    </row>
    <row r="32" spans="2:11" x14ac:dyDescent="0.3">
      <c r="B32" s="21"/>
      <c r="C32" s="22"/>
      <c r="D32" s="22"/>
      <c r="E32" s="22"/>
      <c r="F32" s="22"/>
      <c r="G32" s="22"/>
      <c r="H32" s="22"/>
      <c r="I32" s="22"/>
      <c r="J32" s="22"/>
      <c r="K32" s="23"/>
    </row>
    <row r="33" spans="2:11" x14ac:dyDescent="0.3">
      <c r="B33" s="21"/>
      <c r="C33" s="22"/>
      <c r="D33" s="22"/>
      <c r="E33" s="22"/>
      <c r="F33" s="22"/>
      <c r="G33" s="22"/>
      <c r="H33" s="22"/>
      <c r="I33" s="22"/>
      <c r="J33" s="22"/>
      <c r="K33" s="23"/>
    </row>
    <row r="34" spans="2:11" x14ac:dyDescent="0.3">
      <c r="B34" s="21"/>
      <c r="C34" s="22"/>
      <c r="D34" s="22"/>
      <c r="E34" s="22"/>
      <c r="F34" s="22"/>
      <c r="G34" s="22"/>
      <c r="H34" s="22"/>
      <c r="I34" s="22"/>
      <c r="J34" s="22"/>
      <c r="K34" s="23"/>
    </row>
    <row r="35" spans="2:11" x14ac:dyDescent="0.3">
      <c r="B35" s="24"/>
      <c r="C35" s="25"/>
      <c r="D35" s="25"/>
      <c r="E35" s="25"/>
      <c r="F35" s="25"/>
      <c r="G35" s="25"/>
      <c r="H35" s="25"/>
      <c r="I35" s="25"/>
      <c r="J35" s="25"/>
      <c r="K35" s="26"/>
    </row>
    <row r="37" spans="2:11" x14ac:dyDescent="0.3">
      <c r="B37" s="38"/>
      <c r="C37" s="19"/>
      <c r="D37" s="19"/>
      <c r="E37" s="19"/>
      <c r="F37" s="19"/>
      <c r="G37" s="19"/>
      <c r="H37" s="19"/>
      <c r="I37" s="19"/>
      <c r="J37" s="19"/>
      <c r="K37" s="20"/>
    </row>
    <row r="38" spans="2:11" x14ac:dyDescent="0.3">
      <c r="B38" s="21"/>
      <c r="C38" s="22"/>
      <c r="D38" s="22"/>
      <c r="E38" s="22"/>
      <c r="F38" s="22"/>
      <c r="G38" s="22"/>
      <c r="H38" s="22"/>
      <c r="I38" s="22"/>
      <c r="J38" s="22"/>
      <c r="K38" s="23"/>
    </row>
    <row r="39" spans="2:11" ht="14.5" x14ac:dyDescent="0.35">
      <c r="B39" s="63" t="s">
        <v>7</v>
      </c>
      <c r="C39" s="69">
        <v>2020</v>
      </c>
      <c r="D39" s="69">
        <v>2021</v>
      </c>
      <c r="E39" s="22"/>
      <c r="F39" s="22"/>
      <c r="G39" s="22"/>
      <c r="H39" s="22"/>
      <c r="I39" s="22"/>
      <c r="J39" s="22"/>
      <c r="K39" s="23"/>
    </row>
    <row r="40" spans="2:11" ht="14.5" x14ac:dyDescent="0.35">
      <c r="B40" s="15" t="s">
        <v>6</v>
      </c>
      <c r="C40" s="70">
        <v>80000</v>
      </c>
      <c r="D40" s="70">
        <v>80000</v>
      </c>
      <c r="E40" s="22"/>
      <c r="F40" s="22"/>
      <c r="G40" s="22"/>
      <c r="H40" s="22"/>
      <c r="I40" s="22"/>
      <c r="J40" s="22"/>
      <c r="K40" s="23"/>
    </row>
    <row r="41" spans="2:11" ht="14.5" x14ac:dyDescent="0.35">
      <c r="B41" s="15" t="s">
        <v>38</v>
      </c>
      <c r="C41" s="71">
        <v>20400</v>
      </c>
      <c r="D41" s="71">
        <v>20400</v>
      </c>
      <c r="E41" s="22"/>
      <c r="F41" s="22"/>
      <c r="G41" s="22"/>
      <c r="H41" s="22"/>
      <c r="I41" s="22"/>
      <c r="J41" s="22"/>
      <c r="K41" s="23"/>
    </row>
    <row r="42" spans="2:11" ht="14.5" x14ac:dyDescent="0.35">
      <c r="B42" s="15" t="s">
        <v>39</v>
      </c>
      <c r="C42" s="71">
        <v>8400</v>
      </c>
      <c r="D42" s="71">
        <v>8400</v>
      </c>
      <c r="E42" s="22"/>
      <c r="F42" s="22"/>
      <c r="G42" s="22"/>
      <c r="H42" s="22"/>
      <c r="I42" s="22"/>
      <c r="J42" s="22"/>
      <c r="K42" s="23"/>
    </row>
    <row r="43" spans="2:11" ht="14.5" x14ac:dyDescent="0.35">
      <c r="B43" s="15" t="s">
        <v>40</v>
      </c>
      <c r="C43" s="72">
        <v>11200</v>
      </c>
      <c r="D43" s="72">
        <v>11200</v>
      </c>
      <c r="E43" s="22"/>
      <c r="F43" s="22"/>
      <c r="G43" s="22"/>
      <c r="H43" s="22"/>
      <c r="I43" s="22"/>
      <c r="J43" s="22"/>
      <c r="K43" s="23"/>
    </row>
    <row r="44" spans="2:11" ht="13.5" thickBot="1" x14ac:dyDescent="0.35">
      <c r="B44" s="21"/>
      <c r="C44" s="67">
        <f>SUM(C40:C43)</f>
        <v>120000</v>
      </c>
      <c r="D44" s="67">
        <f>SUM(D40:D43)</f>
        <v>120000</v>
      </c>
      <c r="E44" s="22"/>
      <c r="F44" s="22"/>
      <c r="G44" s="22"/>
      <c r="H44" s="22"/>
      <c r="I44" s="22"/>
      <c r="J44" s="22"/>
      <c r="K44" s="23"/>
    </row>
    <row r="45" spans="2:11" ht="13.5" thickTop="1" x14ac:dyDescent="0.3">
      <c r="B45" s="21"/>
      <c r="C45" s="31"/>
      <c r="D45" s="22"/>
      <c r="E45" s="22"/>
      <c r="F45" s="22"/>
      <c r="G45" s="22"/>
      <c r="H45" s="22"/>
      <c r="I45" s="22"/>
      <c r="J45" s="22"/>
      <c r="K45" s="23"/>
    </row>
    <row r="46" spans="2:11" x14ac:dyDescent="0.3">
      <c r="B46" s="21"/>
      <c r="C46" s="22"/>
      <c r="D46" s="22"/>
      <c r="E46" s="22"/>
      <c r="F46" s="22"/>
      <c r="G46" s="22"/>
      <c r="H46" s="22"/>
      <c r="I46" s="22"/>
      <c r="J46" s="22"/>
      <c r="K46" s="23"/>
    </row>
    <row r="47" spans="2:11" x14ac:dyDescent="0.3">
      <c r="B47" s="21"/>
      <c r="C47" s="22"/>
      <c r="D47" s="22"/>
      <c r="E47" s="22"/>
      <c r="F47" s="22"/>
      <c r="G47" s="22"/>
      <c r="H47" s="22"/>
      <c r="I47" s="22"/>
      <c r="J47" s="22"/>
      <c r="K47" s="23"/>
    </row>
    <row r="48" spans="2:11" x14ac:dyDescent="0.3">
      <c r="B48" s="21"/>
      <c r="C48" s="22"/>
      <c r="D48" s="22"/>
      <c r="E48" s="22"/>
      <c r="F48" s="22"/>
      <c r="G48" s="22"/>
      <c r="H48" s="22"/>
      <c r="I48" s="22"/>
      <c r="J48" s="22"/>
      <c r="K48" s="23"/>
    </row>
    <row r="49" spans="2:11" x14ac:dyDescent="0.3">
      <c r="B49" s="21"/>
      <c r="C49" s="22"/>
      <c r="D49" s="22"/>
      <c r="E49" s="22"/>
      <c r="F49" s="22"/>
      <c r="G49" s="22"/>
      <c r="H49" s="22"/>
      <c r="I49" s="22"/>
      <c r="J49" s="22"/>
      <c r="K49" s="23"/>
    </row>
    <row r="50" spans="2:11" x14ac:dyDescent="0.3">
      <c r="B50" s="21"/>
      <c r="C50" s="22"/>
      <c r="D50" s="22"/>
      <c r="E50" s="22"/>
      <c r="F50" s="22"/>
      <c r="G50" s="22"/>
      <c r="H50" s="22"/>
      <c r="I50" s="22"/>
      <c r="J50" s="22"/>
      <c r="K50" s="23"/>
    </row>
    <row r="51" spans="2:11" x14ac:dyDescent="0.3">
      <c r="B51" s="21"/>
      <c r="C51" s="22"/>
      <c r="D51" s="22"/>
      <c r="E51" s="22"/>
      <c r="F51" s="22"/>
      <c r="G51" s="22"/>
      <c r="H51" s="22"/>
      <c r="I51" s="22"/>
      <c r="J51" s="22"/>
      <c r="K51" s="23"/>
    </row>
    <row r="52" spans="2:11" x14ac:dyDescent="0.3">
      <c r="B52" s="21"/>
      <c r="C52" s="22"/>
      <c r="D52" s="22"/>
      <c r="E52" s="22"/>
      <c r="F52" s="22"/>
      <c r="G52" s="22"/>
      <c r="H52" s="22"/>
      <c r="I52" s="22"/>
      <c r="J52" s="22"/>
      <c r="K52" s="23"/>
    </row>
    <row r="53" spans="2:11" x14ac:dyDescent="0.3">
      <c r="B53" s="21"/>
      <c r="C53" s="22"/>
      <c r="D53" s="22"/>
      <c r="E53" s="22"/>
      <c r="F53" s="22"/>
      <c r="G53" s="22"/>
      <c r="H53" s="22"/>
      <c r="I53" s="22"/>
      <c r="J53" s="22"/>
      <c r="K53" s="23"/>
    </row>
    <row r="54" spans="2:11" x14ac:dyDescent="0.3">
      <c r="B54" s="21"/>
      <c r="C54" s="22"/>
      <c r="D54" s="22"/>
      <c r="E54" s="22"/>
      <c r="F54" s="22"/>
      <c r="G54" s="22"/>
      <c r="H54" s="22"/>
      <c r="I54" s="22"/>
      <c r="J54" s="22"/>
      <c r="K54" s="23"/>
    </row>
    <row r="55" spans="2:11" x14ac:dyDescent="0.3">
      <c r="B55" s="24"/>
      <c r="C55" s="25"/>
      <c r="D55" s="25"/>
      <c r="E55" s="25"/>
      <c r="F55" s="25"/>
      <c r="G55" s="25"/>
      <c r="H55" s="25"/>
      <c r="I55" s="25"/>
      <c r="J55" s="25"/>
      <c r="K55" s="26"/>
    </row>
  </sheetData>
  <mergeCells count="1">
    <mergeCell ref="B6:C6"/>
  </mergeCells>
  <pageMargins left="0.7" right="0.7" top="0.75" bottom="0.75" header="0.3" footer="0.3"/>
  <pageSetup paperSize="9" orientation="portrait" r:id="rId1"/>
  <ignoredErrors>
    <ignoredError sqref="C44:D44 C29:D2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3EA1-8AD1-4D82-AC7D-FCBEDBFBEF03}">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Top Sheet</vt:lpstr>
      <vt:lpstr>Graphs</vt:lpstr>
      <vt:lpstr>Assumptions summary</vt:lpstr>
      <vt:lpstr>Back end working</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Bohio, Sheraz</dc:creator>
  <cp:lastModifiedBy>Bohio, Sheraz</cp:lastModifiedBy>
  <cp:lastPrinted>2022-07-26T12:35:06Z</cp:lastPrinted>
  <dcterms:created xsi:type="dcterms:W3CDTF">2015-06-05T18:19:34Z</dcterms:created>
  <dcterms:modified xsi:type="dcterms:W3CDTF">2022-07-26T12:37:10Z</dcterms:modified>
</cp:coreProperties>
</file>